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inden\sciebo\LTCT\Analyses\datasets\"/>
    </mc:Choice>
  </mc:AlternateContent>
  <bookViews>
    <workbookView xWindow="28680" yWindow="-120" windowWidth="29040" windowHeight="15840" tabRatio="925"/>
  </bookViews>
  <sheets>
    <sheet name="LTC expenditure, health" sheetId="7" r:id="rId1"/>
    <sheet name="LTC expenditure, social" sheetId="16" r:id="rId2"/>
    <sheet name="Share of private exp (health)" sheetId="9" r:id="rId3"/>
    <sheet name="LTC worker (head counts)" sheetId="4" r:id="rId4"/>
    <sheet name="LTC worker (FTE)" sheetId="30" r:id="rId5"/>
    <sheet name="LTC recipients home care" sheetId="11" r:id="rId6"/>
    <sheet name="LTC recipients institutions" sheetId="18" r:id="rId7"/>
    <sheet name="LTC residental beds" sheetId="10" r:id="rId8"/>
    <sheet name="Healthy life years (WHO)" sheetId="19" r:id="rId9"/>
    <sheet name="Healthy life years 2000-2003 Eu" sheetId="24" r:id="rId10"/>
    <sheet name="Healthy life years (Eurostat)" sheetId="25" r:id="rId11"/>
    <sheet name="Life expectancy" sheetId="41" r:id="rId12"/>
    <sheet name="Perceived health status" sheetId="17" r:id="rId13"/>
    <sheet name="Overview quanti indicators" sheetId="29" r:id="rId14"/>
    <sheet name="Quanti means" sheetId="31" r:id="rId15"/>
    <sheet name="Quanti MissingIdeas" sheetId="42" r:id="rId16"/>
    <sheet name="Choice homecare provider" sheetId="13" r:id="rId17"/>
    <sheet name="Choice institutional provider" sheetId="27" r:id="rId18"/>
    <sheet name="Means-testing for cash-benefit" sheetId="28" r:id="rId19"/>
    <sheet name="Choice between cash vs. in-kind" sheetId="34" r:id="rId20"/>
    <sheet name="Choice to mix cash and in-kind" sheetId="33" r:id="rId21"/>
    <sheet name="Availability of Cash benefits" sheetId="37" r:id="rId22"/>
    <sheet name="Means-testing for in-kind" sheetId="44" r:id="rId23"/>
    <sheet name="Means-testing for any benefit" sheetId="45" r:id="rId24"/>
    <sheet name="Overview quali" sheetId="46" r:id="rId25"/>
    <sheet name="Missoc Comparative Tables" sheetId="23" r:id="rId26"/>
    <sheet name="Länderabgleich" sheetId="40" r:id="rId27"/>
    <sheet name="Choice home vs. institutional" sheetId="35" r:id="rId28"/>
    <sheet name="Pension credits informal carers" sheetId="38" r:id="rId29"/>
    <sheet name="Care leave for informal carers" sheetId="39" r:id="rId30"/>
    <sheet name="Limitations Daily Living" sheetId="22" r:id="rId31"/>
  </sheets>
  <externalReferences>
    <externalReference r:id="rId32"/>
  </externalReferenc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4" i="41" l="1"/>
  <c r="X85" i="41"/>
  <c r="E46" i="9"/>
  <c r="Z34" i="7" l="1"/>
  <c r="Y34" i="7"/>
  <c r="X34" i="7"/>
  <c r="W34" i="7"/>
  <c r="D20" i="46" l="1"/>
  <c r="D19" i="46"/>
  <c r="AH7" i="10" l="1"/>
  <c r="AI7" i="10"/>
  <c r="AJ7" i="10"/>
  <c r="AK7" i="10"/>
  <c r="AL7" i="10"/>
  <c r="W8" i="10"/>
  <c r="X8" i="10"/>
  <c r="Y8" i="10"/>
  <c r="Z8" i="10"/>
  <c r="AA8" i="10"/>
  <c r="AB8" i="10"/>
  <c r="AC8" i="10"/>
  <c r="AD8" i="10"/>
  <c r="AE8" i="10"/>
  <c r="AF8" i="10"/>
  <c r="AG8" i="10"/>
  <c r="AH8" i="10"/>
  <c r="Z9" i="10"/>
  <c r="AA9" i="10"/>
  <c r="AB9" i="10"/>
  <c r="AC9" i="10"/>
  <c r="AD9" i="10"/>
  <c r="AE9" i="10"/>
  <c r="AF9" i="10"/>
  <c r="AG9" i="10"/>
  <c r="AH9" i="10"/>
  <c r="AI9" i="10"/>
  <c r="AJ9" i="10"/>
  <c r="AK9" i="10"/>
  <c r="AL9" i="10"/>
  <c r="AB11" i="10"/>
  <c r="AC11" i="10"/>
  <c r="AD11" i="10"/>
  <c r="AE11" i="10"/>
  <c r="AF11" i="10"/>
  <c r="AG11" i="10"/>
  <c r="AH11" i="10"/>
  <c r="AI11" i="10"/>
  <c r="AJ11" i="10"/>
  <c r="AK11" i="10"/>
  <c r="AL11" i="10"/>
  <c r="W12" i="10"/>
  <c r="X12" i="10"/>
  <c r="Y12" i="10"/>
  <c r="Z12" i="10"/>
  <c r="AA12" i="10"/>
  <c r="AB12" i="10"/>
  <c r="AC12" i="10"/>
  <c r="AD12" i="10"/>
  <c r="AE12" i="10"/>
  <c r="AF12" i="10"/>
  <c r="AG12" i="10"/>
  <c r="W13" i="10"/>
  <c r="X13" i="10"/>
  <c r="Y13" i="10"/>
  <c r="Z13" i="10"/>
  <c r="AA13" i="10"/>
  <c r="AB13" i="10"/>
  <c r="AC13" i="10"/>
  <c r="AD13" i="10"/>
  <c r="AE13" i="10"/>
  <c r="AF13" i="10"/>
  <c r="AG13" i="10"/>
  <c r="AH13" i="10"/>
  <c r="AI13" i="10"/>
  <c r="AJ13" i="10"/>
  <c r="AK13" i="10"/>
  <c r="AL13" i="10"/>
  <c r="W14" i="10"/>
  <c r="X14" i="10"/>
  <c r="Y14" i="10"/>
  <c r="Z14" i="10"/>
  <c r="AA14" i="10"/>
  <c r="AB14" i="10"/>
  <c r="AC14" i="10"/>
  <c r="AD14" i="10"/>
  <c r="AE14" i="10"/>
  <c r="AF14" i="10"/>
  <c r="AG14" i="10"/>
  <c r="AH14" i="10"/>
  <c r="AI14" i="10"/>
  <c r="AJ14" i="10"/>
  <c r="AK14" i="10"/>
  <c r="AL14" i="10"/>
  <c r="W15" i="10"/>
  <c r="X15" i="10"/>
  <c r="Y15" i="10"/>
  <c r="Z15" i="10"/>
  <c r="AA15" i="10"/>
  <c r="AB15" i="10"/>
  <c r="AC15" i="10"/>
  <c r="AD15" i="10"/>
  <c r="AE15" i="10"/>
  <c r="AF15" i="10"/>
  <c r="AG15" i="10"/>
  <c r="AH15" i="10"/>
  <c r="AI15" i="10"/>
  <c r="AJ15" i="10"/>
  <c r="AK15" i="10"/>
  <c r="AL15" i="10"/>
  <c r="W18" i="10"/>
  <c r="X18" i="10"/>
  <c r="Y18" i="10"/>
  <c r="Z18" i="10"/>
  <c r="AA18" i="10"/>
  <c r="AB18" i="10"/>
  <c r="AC18" i="10"/>
  <c r="AD18" i="10"/>
  <c r="AE18" i="10"/>
  <c r="AF18" i="10"/>
  <c r="AG18" i="10"/>
  <c r="AH18" i="10"/>
  <c r="AI18" i="10"/>
  <c r="AJ18" i="10"/>
  <c r="AK18" i="10"/>
  <c r="AL18" i="10"/>
  <c r="W19" i="10"/>
  <c r="X19" i="10"/>
  <c r="Y19" i="10"/>
  <c r="Z19" i="10"/>
  <c r="AA19" i="10"/>
  <c r="AB19" i="10"/>
  <c r="AC19" i="10"/>
  <c r="AD19" i="10"/>
  <c r="AE19" i="10"/>
  <c r="AF19" i="10"/>
  <c r="AG19" i="10"/>
  <c r="AH19" i="10"/>
  <c r="AI19" i="10"/>
  <c r="AJ19" i="10"/>
  <c r="AK19" i="10"/>
  <c r="AL19" i="10"/>
  <c r="W20" i="10"/>
  <c r="X20" i="10"/>
  <c r="Y20" i="10"/>
  <c r="Z20" i="10"/>
  <c r="AA20" i="10"/>
  <c r="AB20" i="10"/>
  <c r="AC20" i="10"/>
  <c r="AD20" i="10"/>
  <c r="AE20" i="10"/>
  <c r="AF20" i="10"/>
  <c r="AG20" i="10"/>
  <c r="AH20" i="10"/>
  <c r="AI20" i="10"/>
  <c r="AJ20" i="10"/>
  <c r="AK20" i="10"/>
  <c r="AL20" i="10"/>
  <c r="W21" i="10"/>
  <c r="X21" i="10"/>
  <c r="Y21" i="10"/>
  <c r="Z21" i="10"/>
  <c r="AA21" i="10"/>
  <c r="AB21" i="10"/>
  <c r="AC21" i="10"/>
  <c r="AD21" i="10"/>
  <c r="AE21" i="10"/>
  <c r="AF21" i="10"/>
  <c r="AG21" i="10"/>
  <c r="AH21" i="10"/>
  <c r="AI21" i="10"/>
  <c r="AJ21" i="10"/>
  <c r="AK21" i="10"/>
  <c r="AL21" i="10"/>
  <c r="W22" i="10"/>
  <c r="X22" i="10"/>
  <c r="Y22" i="10"/>
  <c r="Z22" i="10"/>
  <c r="AA22" i="10"/>
  <c r="AB22" i="10"/>
  <c r="AC22" i="10"/>
  <c r="AD22" i="10"/>
  <c r="AE22" i="10"/>
  <c r="AF22" i="10"/>
  <c r="AG22" i="10"/>
  <c r="AH22" i="10"/>
  <c r="AI22" i="10"/>
  <c r="AJ22" i="10"/>
  <c r="AK22" i="10"/>
  <c r="AL22" i="10"/>
  <c r="W23" i="10"/>
  <c r="X23" i="10"/>
  <c r="Y23" i="10"/>
  <c r="Z23" i="10"/>
  <c r="AA23" i="10"/>
  <c r="AB23" i="10"/>
  <c r="AC23" i="10"/>
  <c r="AD23" i="10"/>
  <c r="AE23" i="10"/>
  <c r="AF23" i="10"/>
  <c r="AG23" i="10"/>
  <c r="AH23" i="10"/>
  <c r="AI23" i="10"/>
  <c r="AJ23" i="10"/>
  <c r="AK23" i="10"/>
  <c r="AL23" i="10"/>
  <c r="W24" i="10"/>
  <c r="X24" i="10"/>
  <c r="Y24" i="10"/>
  <c r="Z24" i="10"/>
  <c r="AA24" i="10"/>
  <c r="AB24" i="10"/>
  <c r="AC24" i="10"/>
  <c r="AD24" i="10"/>
  <c r="AE24" i="10"/>
  <c r="AF24" i="10"/>
  <c r="AG24" i="10"/>
  <c r="AH24" i="10"/>
  <c r="AI24" i="10"/>
  <c r="AJ24" i="10"/>
  <c r="AK24" i="10"/>
  <c r="AL24" i="10"/>
  <c r="W25" i="10"/>
  <c r="X25" i="10"/>
  <c r="Y25" i="10"/>
  <c r="Z25" i="10"/>
  <c r="AA25" i="10"/>
  <c r="AB25" i="10"/>
  <c r="AC25" i="10"/>
  <c r="AD25" i="10"/>
  <c r="AE25" i="10"/>
  <c r="AF25" i="10"/>
  <c r="AG25" i="10"/>
  <c r="AH25" i="10"/>
  <c r="AI25" i="10"/>
  <c r="AJ25" i="10"/>
  <c r="AK25" i="10"/>
  <c r="AL25" i="10"/>
  <c r="W26" i="10"/>
  <c r="X26" i="10"/>
  <c r="Y26" i="10"/>
  <c r="Z26" i="10"/>
  <c r="AA26" i="10"/>
  <c r="AB26" i="10"/>
  <c r="AC26" i="10"/>
  <c r="AD26" i="10"/>
  <c r="AE26" i="10"/>
  <c r="AF26" i="10"/>
  <c r="AG26" i="10"/>
  <c r="AH26" i="10"/>
  <c r="AI26" i="10"/>
  <c r="AJ26" i="10"/>
  <c r="AK26" i="10"/>
  <c r="AL26" i="10"/>
  <c r="X27" i="10"/>
  <c r="Y27" i="10"/>
  <c r="Z27" i="10"/>
  <c r="AA27" i="10"/>
  <c r="AB27" i="10"/>
  <c r="AC27" i="10"/>
  <c r="AD27" i="10"/>
  <c r="AE27" i="10"/>
  <c r="AF27" i="10"/>
  <c r="AG27" i="10"/>
  <c r="AH27" i="10"/>
  <c r="AK27" i="10"/>
  <c r="AL27" i="10"/>
  <c r="W29" i="10"/>
  <c r="X29" i="10"/>
  <c r="Y29" i="10"/>
  <c r="Z29" i="10"/>
  <c r="AA29" i="10"/>
  <c r="AB29" i="10"/>
  <c r="AC29" i="10"/>
  <c r="AD29" i="10"/>
  <c r="AE29" i="10"/>
  <c r="AF29" i="10"/>
  <c r="AG29" i="10"/>
  <c r="AH29" i="10"/>
  <c r="AI29" i="10"/>
  <c r="AJ29" i="10"/>
  <c r="AK29" i="10"/>
  <c r="AL29" i="10"/>
  <c r="AF30" i="10"/>
  <c r="AG30" i="10"/>
  <c r="AH30" i="10"/>
  <c r="AI30" i="10"/>
  <c r="AJ30" i="10"/>
  <c r="AK30" i="10"/>
  <c r="AL30" i="10"/>
  <c r="Y31" i="10"/>
  <c r="Z31" i="10"/>
  <c r="AA31" i="10"/>
  <c r="AB31" i="10"/>
  <c r="AC31" i="10"/>
  <c r="AD31" i="10"/>
  <c r="AE31" i="10"/>
  <c r="AF31" i="10"/>
  <c r="AG31" i="10"/>
  <c r="AH31" i="10"/>
  <c r="AI31" i="10"/>
  <c r="AJ31" i="10"/>
  <c r="AK31" i="10"/>
  <c r="Z32" i="10"/>
  <c r="AA32" i="10"/>
  <c r="AB32" i="10"/>
  <c r="AC32" i="10"/>
  <c r="AD32" i="10"/>
  <c r="AE32" i="10"/>
  <c r="AF32" i="10"/>
  <c r="AG32" i="10"/>
  <c r="AH32" i="10"/>
  <c r="AI32" i="10"/>
  <c r="AJ32" i="10"/>
  <c r="AK32" i="10"/>
  <c r="AL32" i="10"/>
  <c r="AA34" i="10"/>
  <c r="AB34" i="10"/>
  <c r="AC34" i="10"/>
  <c r="AD34" i="10"/>
  <c r="AE34" i="10"/>
  <c r="AF34" i="10"/>
  <c r="AG34" i="10"/>
  <c r="AH34" i="10"/>
  <c r="AI34" i="10"/>
  <c r="AJ34" i="10"/>
  <c r="AK34" i="10"/>
  <c r="AL34" i="10"/>
  <c r="Y36" i="10"/>
  <c r="Z36" i="10"/>
  <c r="AA36" i="10"/>
  <c r="AB36" i="10"/>
  <c r="AC36" i="10"/>
  <c r="AD36" i="10"/>
  <c r="AE36" i="10"/>
  <c r="AF36" i="10"/>
  <c r="AG36" i="10"/>
  <c r="AH36" i="10"/>
  <c r="AI36" i="10"/>
  <c r="AJ36" i="10"/>
  <c r="AK36" i="10"/>
  <c r="AL36" i="10"/>
  <c r="W37" i="10"/>
  <c r="X37" i="10"/>
  <c r="Y37" i="10"/>
  <c r="Z37" i="10"/>
  <c r="AA37" i="10"/>
  <c r="AB37" i="10"/>
  <c r="AC37" i="10"/>
  <c r="AD37" i="10"/>
  <c r="AE37" i="10"/>
  <c r="AF37" i="10"/>
  <c r="AG37" i="10"/>
  <c r="AH37" i="10"/>
  <c r="AI37" i="10"/>
  <c r="AJ37" i="10"/>
  <c r="AK37" i="10"/>
  <c r="AL37" i="10"/>
  <c r="W38" i="10"/>
  <c r="X38" i="10"/>
  <c r="Y38" i="10"/>
  <c r="Z38" i="10"/>
  <c r="AA38" i="10"/>
  <c r="AB38" i="10"/>
  <c r="AC38" i="10"/>
  <c r="AD38" i="10"/>
  <c r="AE38" i="10"/>
  <c r="AF38" i="10"/>
  <c r="AG38" i="10"/>
  <c r="AH38" i="10"/>
  <c r="AI38" i="10"/>
  <c r="AJ38" i="10"/>
  <c r="AK38" i="10"/>
  <c r="AL38" i="10"/>
  <c r="AH39" i="10"/>
  <c r="AI39" i="10"/>
  <c r="AJ39" i="10"/>
  <c r="AK39" i="10"/>
  <c r="AL39" i="10"/>
  <c r="Z40" i="10"/>
  <c r="AA40" i="10"/>
  <c r="AB40" i="10"/>
  <c r="AC40" i="10"/>
  <c r="AD40" i="10"/>
  <c r="AE40" i="10"/>
  <c r="AF40" i="10"/>
  <c r="AG40" i="10"/>
  <c r="AH40" i="10"/>
  <c r="AI40" i="10"/>
  <c r="AJ40" i="10"/>
  <c r="AK40" i="10"/>
  <c r="AL40" i="10"/>
  <c r="W41" i="10"/>
  <c r="X41" i="10"/>
  <c r="Y41" i="10"/>
  <c r="Z41" i="10"/>
  <c r="AA41" i="10"/>
  <c r="AB41" i="10"/>
  <c r="AC41" i="10"/>
  <c r="AD41" i="10"/>
  <c r="AE41" i="10"/>
  <c r="AF41" i="10"/>
  <c r="AG41" i="10"/>
  <c r="AH41" i="10"/>
  <c r="AI41" i="10"/>
  <c r="AJ41" i="10"/>
  <c r="AK41" i="10"/>
  <c r="X6" i="10"/>
  <c r="Y6" i="10"/>
  <c r="Z6" i="10"/>
  <c r="AA6" i="10"/>
  <c r="AB6" i="10"/>
  <c r="AC6" i="10"/>
  <c r="AD6" i="10"/>
  <c r="AE6" i="10"/>
  <c r="AF6" i="10"/>
  <c r="AG6" i="10"/>
  <c r="AH6" i="10"/>
  <c r="AI6" i="10"/>
  <c r="AJ6" i="10"/>
  <c r="AK6" i="10"/>
  <c r="AL6" i="10"/>
  <c r="AL42" i="10" s="1"/>
  <c r="W6" i="10"/>
  <c r="X6" i="18"/>
  <c r="Y6" i="18"/>
  <c r="Z6" i="18"/>
  <c r="AA6" i="18"/>
  <c r="AB6" i="18"/>
  <c r="AC6" i="18"/>
  <c r="AD6" i="18"/>
  <c r="AE6" i="18"/>
  <c r="AF6" i="18"/>
  <c r="AG6" i="18"/>
  <c r="AH6" i="18"/>
  <c r="AI6" i="18"/>
  <c r="AJ6" i="18"/>
  <c r="AK6" i="18"/>
  <c r="AL6" i="18"/>
  <c r="X8" i="18"/>
  <c r="Y8" i="18"/>
  <c r="Z8" i="18"/>
  <c r="AA8" i="18"/>
  <c r="AB8" i="18"/>
  <c r="AC8" i="18"/>
  <c r="AD8" i="18"/>
  <c r="AE8" i="18"/>
  <c r="AF8" i="18"/>
  <c r="X9" i="18"/>
  <c r="Y9" i="18"/>
  <c r="Z9" i="18"/>
  <c r="AA9" i="18"/>
  <c r="AB9" i="18"/>
  <c r="AC9" i="18"/>
  <c r="AD9" i="18"/>
  <c r="AE9" i="18"/>
  <c r="AF9" i="18"/>
  <c r="AG9" i="18"/>
  <c r="AH9" i="18"/>
  <c r="AI9" i="18"/>
  <c r="AJ9" i="18"/>
  <c r="AK9" i="18"/>
  <c r="AL9" i="18"/>
  <c r="AE11" i="18"/>
  <c r="AC12" i="18"/>
  <c r="AD12" i="18"/>
  <c r="AE12" i="18"/>
  <c r="AF12" i="18"/>
  <c r="AG12" i="18"/>
  <c r="AH12" i="18"/>
  <c r="AI12" i="18"/>
  <c r="AJ12" i="18"/>
  <c r="AE13" i="18"/>
  <c r="AF13" i="18"/>
  <c r="AG13" i="18"/>
  <c r="AH13" i="18"/>
  <c r="AI13" i="18"/>
  <c r="AJ13" i="18"/>
  <c r="AK13" i="18"/>
  <c r="AL13" i="18"/>
  <c r="X14" i="18"/>
  <c r="Y14" i="18"/>
  <c r="Z14" i="18"/>
  <c r="AA14" i="18"/>
  <c r="AB14" i="18"/>
  <c r="AC14" i="18"/>
  <c r="AD14" i="18"/>
  <c r="AE14" i="18"/>
  <c r="AF14" i="18"/>
  <c r="AG14" i="18"/>
  <c r="AH14" i="18"/>
  <c r="AI14" i="18"/>
  <c r="AJ14" i="18"/>
  <c r="AK14" i="18"/>
  <c r="AL14" i="18"/>
  <c r="Y15" i="18"/>
  <c r="Z15" i="18"/>
  <c r="AA15" i="18"/>
  <c r="AB15" i="18"/>
  <c r="AC15" i="18"/>
  <c r="AD15" i="18"/>
  <c r="AE15" i="18"/>
  <c r="AF15" i="18"/>
  <c r="AG15" i="18"/>
  <c r="AH15" i="18"/>
  <c r="AI15" i="18"/>
  <c r="AJ15" i="18"/>
  <c r="AK15" i="18"/>
  <c r="AL15" i="18"/>
  <c r="X16" i="18"/>
  <c r="Y16" i="18"/>
  <c r="Z16" i="18"/>
  <c r="AA16" i="18"/>
  <c r="AB16" i="18"/>
  <c r="AC16" i="18"/>
  <c r="AD16" i="18"/>
  <c r="AE16" i="18"/>
  <c r="AF16" i="18"/>
  <c r="AG16" i="18"/>
  <c r="AH16" i="18"/>
  <c r="AI16" i="18"/>
  <c r="AJ16" i="18"/>
  <c r="AK16" i="18"/>
  <c r="AL16" i="18"/>
  <c r="AA18" i="18"/>
  <c r="AB18" i="18"/>
  <c r="AC18" i="18"/>
  <c r="AD18" i="18"/>
  <c r="AE18" i="18"/>
  <c r="AF18" i="18"/>
  <c r="AG18" i="18"/>
  <c r="AH18" i="18"/>
  <c r="AI18" i="18"/>
  <c r="AJ18" i="18"/>
  <c r="AK18" i="18"/>
  <c r="AL18" i="18"/>
  <c r="X19" i="18"/>
  <c r="Y19" i="18"/>
  <c r="Z19" i="18"/>
  <c r="AA19" i="18"/>
  <c r="AB19" i="18"/>
  <c r="AC19" i="18"/>
  <c r="AD19" i="18"/>
  <c r="AE19" i="18"/>
  <c r="AF19" i="18"/>
  <c r="X20" i="18"/>
  <c r="Y20" i="18"/>
  <c r="Z20" i="18"/>
  <c r="AA20" i="18"/>
  <c r="AB20" i="18"/>
  <c r="AC20" i="18"/>
  <c r="AD20" i="18"/>
  <c r="AE20" i="18"/>
  <c r="AF20" i="18"/>
  <c r="AG20" i="18"/>
  <c r="AH20" i="18"/>
  <c r="AI20" i="18"/>
  <c r="AJ20" i="18"/>
  <c r="AK20" i="18"/>
  <c r="AL20" i="18"/>
  <c r="AD21" i="18"/>
  <c r="AE21" i="18"/>
  <c r="AF21" i="18"/>
  <c r="AG21" i="18"/>
  <c r="AH21" i="18"/>
  <c r="AI21" i="18"/>
  <c r="AJ21" i="18"/>
  <c r="AK21" i="18"/>
  <c r="AL21" i="18"/>
  <c r="Y23" i="18"/>
  <c r="Z23" i="18"/>
  <c r="AA23" i="18"/>
  <c r="AB23" i="18"/>
  <c r="AC23" i="18"/>
  <c r="AD23" i="18"/>
  <c r="AE23" i="18"/>
  <c r="AF23" i="18"/>
  <c r="AG23" i="18"/>
  <c r="AH23" i="18"/>
  <c r="AI23" i="18"/>
  <c r="AJ23" i="18"/>
  <c r="AK23" i="18"/>
  <c r="AL23" i="18"/>
  <c r="X24" i="18"/>
  <c r="Y24" i="18"/>
  <c r="Z24" i="18"/>
  <c r="AE24" i="18"/>
  <c r="AF24" i="18"/>
  <c r="AG24" i="18"/>
  <c r="AH24" i="18"/>
  <c r="AI24" i="18"/>
  <c r="AJ24" i="18"/>
  <c r="AK24" i="18"/>
  <c r="AL24" i="18"/>
  <c r="AH25" i="18"/>
  <c r="AI25" i="18"/>
  <c r="AJ25" i="18"/>
  <c r="AK25" i="18"/>
  <c r="AL25" i="18"/>
  <c r="X27" i="18"/>
  <c r="Y27" i="18"/>
  <c r="Z27" i="18"/>
  <c r="AA27" i="18"/>
  <c r="AB27" i="18"/>
  <c r="AC27" i="18"/>
  <c r="AD27" i="18"/>
  <c r="AE27" i="18"/>
  <c r="AF27" i="18"/>
  <c r="AG27" i="18"/>
  <c r="AH27" i="18"/>
  <c r="AI27" i="18"/>
  <c r="AJ27" i="18"/>
  <c r="AK27" i="18"/>
  <c r="AL27" i="18"/>
  <c r="AA29" i="18"/>
  <c r="AB29" i="18"/>
  <c r="AC29" i="18"/>
  <c r="AD29" i="18"/>
  <c r="AE29" i="18"/>
  <c r="AF29" i="18"/>
  <c r="AG29" i="18"/>
  <c r="AH29" i="18"/>
  <c r="AI29" i="18"/>
  <c r="AJ29" i="18"/>
  <c r="AK29" i="18"/>
  <c r="AC30" i="18"/>
  <c r="AD30" i="18"/>
  <c r="AE30" i="18"/>
  <c r="AF30" i="18"/>
  <c r="AG30" i="18"/>
  <c r="AH30" i="18"/>
  <c r="AI30" i="18"/>
  <c r="AJ30" i="18"/>
  <c r="AK30" i="18"/>
  <c r="AL30" i="18"/>
  <c r="X31" i="18"/>
  <c r="Y31" i="18"/>
  <c r="Z31" i="18"/>
  <c r="AA31" i="18"/>
  <c r="AB31" i="18"/>
  <c r="AC31" i="18"/>
  <c r="AD31" i="18"/>
  <c r="AE31" i="18"/>
  <c r="AF31" i="18"/>
  <c r="AG31" i="18"/>
  <c r="AH31" i="18"/>
  <c r="AI31" i="18"/>
  <c r="AJ31" i="18"/>
  <c r="AK31" i="18"/>
  <c r="AL31" i="18"/>
  <c r="AC32" i="18"/>
  <c r="AD32" i="18"/>
  <c r="AE32" i="18"/>
  <c r="AF32" i="18"/>
  <c r="AG32" i="18"/>
  <c r="AH32" i="18"/>
  <c r="AI32" i="18"/>
  <c r="AJ32" i="18"/>
  <c r="AK32" i="18"/>
  <c r="AL32" i="18"/>
  <c r="AF33" i="18"/>
  <c r="AG33" i="18"/>
  <c r="AH33" i="18"/>
  <c r="AI33" i="18"/>
  <c r="AJ33" i="18"/>
  <c r="AK33" i="18"/>
  <c r="AL33" i="18"/>
  <c r="AA34" i="18"/>
  <c r="AB34" i="18"/>
  <c r="AC34" i="18"/>
  <c r="AD34" i="18"/>
  <c r="AE34" i="18"/>
  <c r="AF34" i="18"/>
  <c r="AG34" i="18"/>
  <c r="AH34" i="18"/>
  <c r="AI34" i="18"/>
  <c r="AJ34" i="18"/>
  <c r="AK34" i="18"/>
  <c r="AL34" i="18"/>
  <c r="AH35" i="18"/>
  <c r="AI35" i="18"/>
  <c r="AJ35" i="18"/>
  <c r="AK35" i="18"/>
  <c r="AF36" i="18"/>
  <c r="AG36" i="18"/>
  <c r="AH36" i="18"/>
  <c r="AI36" i="18"/>
  <c r="AJ36" i="18"/>
  <c r="AK36" i="18"/>
  <c r="AL36" i="18"/>
  <c r="X37" i="18"/>
  <c r="Y37" i="18"/>
  <c r="Z37" i="18"/>
  <c r="AA37" i="18"/>
  <c r="AB37" i="18"/>
  <c r="AC37" i="18"/>
  <c r="AD37" i="18"/>
  <c r="AE37" i="18"/>
  <c r="AF37" i="18"/>
  <c r="AG37" i="18"/>
  <c r="AH37" i="18"/>
  <c r="AI37" i="18"/>
  <c r="AJ37" i="18"/>
  <c r="AK37" i="18"/>
  <c r="AL37" i="18"/>
  <c r="X38" i="18"/>
  <c r="Y38" i="18"/>
  <c r="Z38" i="18"/>
  <c r="AA38" i="18"/>
  <c r="AB38" i="18"/>
  <c r="AC38" i="18"/>
  <c r="AD38" i="18"/>
  <c r="AE38" i="18"/>
  <c r="AF38" i="18"/>
  <c r="AG38" i="18"/>
  <c r="AH38" i="18"/>
  <c r="AI38" i="18"/>
  <c r="AJ38" i="18"/>
  <c r="AK38" i="18"/>
  <c r="AL38" i="18"/>
  <c r="X40" i="18"/>
  <c r="Y40" i="18"/>
  <c r="Z40" i="18"/>
  <c r="X41" i="18"/>
  <c r="Y41" i="18"/>
  <c r="Z41" i="18"/>
  <c r="AA41" i="18"/>
  <c r="AB41" i="18"/>
  <c r="AC41" i="18"/>
  <c r="AD41" i="18"/>
  <c r="AE41" i="18"/>
  <c r="AF41" i="18"/>
  <c r="AG41" i="18"/>
  <c r="W8" i="18"/>
  <c r="W9" i="18"/>
  <c r="W14" i="18"/>
  <c r="W16" i="18"/>
  <c r="W19" i="18"/>
  <c r="W24" i="18"/>
  <c r="W27" i="18"/>
  <c r="W31" i="18"/>
  <c r="W37" i="18"/>
  <c r="W38" i="18"/>
  <c r="W40" i="18"/>
  <c r="W41" i="18"/>
  <c r="W6" i="18"/>
  <c r="W10" i="9"/>
  <c r="X10" i="9"/>
  <c r="Y10" i="9"/>
  <c r="Z10" i="9"/>
  <c r="AA10" i="9"/>
  <c r="AB10" i="9"/>
  <c r="AC10" i="9"/>
  <c r="AD10" i="9"/>
  <c r="AE10" i="9"/>
  <c r="AF10" i="9"/>
  <c r="AG10" i="9"/>
  <c r="X11" i="9"/>
  <c r="Y11" i="9"/>
  <c r="Z11" i="9"/>
  <c r="AA11" i="9"/>
  <c r="AB11" i="9"/>
  <c r="AC11" i="9"/>
  <c r="AD11" i="9"/>
  <c r="AE11" i="9"/>
  <c r="AF11" i="9"/>
  <c r="AG11" i="9"/>
  <c r="AH11" i="9"/>
  <c r="X12" i="9"/>
  <c r="Y12" i="9"/>
  <c r="Z12" i="9"/>
  <c r="AA12" i="9"/>
  <c r="AB12" i="9"/>
  <c r="AC12" i="9"/>
  <c r="AD12" i="9"/>
  <c r="AE12" i="9"/>
  <c r="AF12" i="9"/>
  <c r="AG12" i="9"/>
  <c r="AH12" i="9"/>
  <c r="X13" i="9"/>
  <c r="Y13" i="9"/>
  <c r="AI13" i="9" s="1"/>
  <c r="Z13" i="9"/>
  <c r="AA13" i="9"/>
  <c r="AB13" i="9"/>
  <c r="AC13" i="9"/>
  <c r="AD13" i="9"/>
  <c r="AE13" i="9"/>
  <c r="AF13" i="9"/>
  <c r="AG13" i="9"/>
  <c r="AH13" i="9"/>
  <c r="AF15" i="9"/>
  <c r="AG15" i="9"/>
  <c r="AH15" i="9"/>
  <c r="X16" i="9"/>
  <c r="Y16" i="9"/>
  <c r="Z16" i="9"/>
  <c r="AA16" i="9"/>
  <c r="AB16" i="9"/>
  <c r="AC16" i="9"/>
  <c r="AD16" i="9"/>
  <c r="AE16" i="9"/>
  <c r="AF16" i="9"/>
  <c r="AG16" i="9"/>
  <c r="AH16" i="9"/>
  <c r="X17" i="9"/>
  <c r="Y17" i="9"/>
  <c r="Z17" i="9"/>
  <c r="AA17" i="9"/>
  <c r="AB17" i="9"/>
  <c r="AC17" i="9"/>
  <c r="AD17" i="9"/>
  <c r="AE17" i="9"/>
  <c r="AF17" i="9"/>
  <c r="AG17" i="9"/>
  <c r="AH17" i="9"/>
  <c r="X18" i="9"/>
  <c r="Y18" i="9"/>
  <c r="Z18" i="9"/>
  <c r="AA18" i="9"/>
  <c r="AB18" i="9"/>
  <c r="AC18" i="9"/>
  <c r="AD18" i="9"/>
  <c r="AE18" i="9"/>
  <c r="AF18" i="9"/>
  <c r="AG18" i="9"/>
  <c r="AH18" i="9"/>
  <c r="X19" i="9"/>
  <c r="Y19" i="9"/>
  <c r="Z19" i="9"/>
  <c r="AA19" i="9"/>
  <c r="AB19" i="9"/>
  <c r="AC19" i="9"/>
  <c r="AD19" i="9"/>
  <c r="AE19" i="9"/>
  <c r="AF19" i="9"/>
  <c r="AG19" i="9"/>
  <c r="AH19" i="9"/>
  <c r="X20" i="9"/>
  <c r="Y20" i="9"/>
  <c r="Z20" i="9"/>
  <c r="AA20" i="9"/>
  <c r="AB20" i="9"/>
  <c r="AC20" i="9"/>
  <c r="AD20" i="9"/>
  <c r="AE20" i="9"/>
  <c r="AF20" i="9"/>
  <c r="AG20" i="9"/>
  <c r="AH20" i="9"/>
  <c r="AB21" i="9"/>
  <c r="AC21" i="9"/>
  <c r="AD21" i="9"/>
  <c r="AE21" i="9"/>
  <c r="AF21" i="9"/>
  <c r="AG21" i="9"/>
  <c r="AH21" i="9"/>
  <c r="X22" i="9"/>
  <c r="Y22" i="9"/>
  <c r="Z22" i="9"/>
  <c r="AA22" i="9"/>
  <c r="AB22" i="9"/>
  <c r="AC22" i="9"/>
  <c r="AD22" i="9"/>
  <c r="AE22" i="9"/>
  <c r="AF22" i="9"/>
  <c r="AG22" i="9"/>
  <c r="AH22" i="9"/>
  <c r="AD24" i="9"/>
  <c r="AE24" i="9"/>
  <c r="AF24" i="9"/>
  <c r="AG24" i="9"/>
  <c r="AH24" i="9"/>
  <c r="Y25" i="9"/>
  <c r="Z25" i="9"/>
  <c r="AA25" i="9"/>
  <c r="AB25" i="9"/>
  <c r="AC25" i="9"/>
  <c r="AD25" i="9"/>
  <c r="AE25" i="9"/>
  <c r="AF25" i="9"/>
  <c r="AE26" i="9"/>
  <c r="AF26" i="9"/>
  <c r="AG26" i="9"/>
  <c r="AH26" i="9"/>
  <c r="X27" i="9"/>
  <c r="Y27" i="9"/>
  <c r="Z27" i="9"/>
  <c r="AA27" i="9"/>
  <c r="AB27" i="9"/>
  <c r="AC27" i="9"/>
  <c r="AD27" i="9"/>
  <c r="AE27" i="9"/>
  <c r="AF27" i="9"/>
  <c r="AG27" i="9"/>
  <c r="X28" i="9"/>
  <c r="Y28" i="9"/>
  <c r="Z28" i="9"/>
  <c r="AA28" i="9"/>
  <c r="AB28" i="9"/>
  <c r="AC28" i="9"/>
  <c r="AD28" i="9"/>
  <c r="AE28" i="9"/>
  <c r="AF28" i="9"/>
  <c r="AG28" i="9"/>
  <c r="AH28" i="9"/>
  <c r="Y29" i="9"/>
  <c r="AI29" i="9" s="1"/>
  <c r="Z29" i="9"/>
  <c r="AA29" i="9"/>
  <c r="AB29" i="9"/>
  <c r="AC29" i="9"/>
  <c r="AD29" i="9"/>
  <c r="AE29" i="9"/>
  <c r="AF29" i="9"/>
  <c r="AG29" i="9"/>
  <c r="AH29" i="9"/>
  <c r="X30" i="9"/>
  <c r="Y30" i="9"/>
  <c r="Z30" i="9"/>
  <c r="AA30" i="9"/>
  <c r="AB30" i="9"/>
  <c r="AC30" i="9"/>
  <c r="AD30" i="9"/>
  <c r="AE30" i="9"/>
  <c r="AF30" i="9"/>
  <c r="AG30" i="9"/>
  <c r="AH30" i="9"/>
  <c r="X31" i="9"/>
  <c r="Y31" i="9"/>
  <c r="Z31" i="9"/>
  <c r="AA31" i="9"/>
  <c r="AB31" i="9"/>
  <c r="AC31" i="9"/>
  <c r="AD31" i="9"/>
  <c r="AE31" i="9"/>
  <c r="AF31" i="9"/>
  <c r="AG31" i="9"/>
  <c r="AH31" i="9"/>
  <c r="X33" i="9"/>
  <c r="Y33" i="9"/>
  <c r="Z33" i="9"/>
  <c r="AA33" i="9"/>
  <c r="AB33" i="9"/>
  <c r="AC33" i="9"/>
  <c r="AD33" i="9"/>
  <c r="AE33" i="9"/>
  <c r="AF33" i="9"/>
  <c r="AG33" i="9"/>
  <c r="AH33" i="9"/>
  <c r="X34" i="9"/>
  <c r="Y34" i="9"/>
  <c r="X35" i="9"/>
  <c r="Y35" i="9"/>
  <c r="Z35" i="9"/>
  <c r="AA35" i="9"/>
  <c r="AB35" i="9"/>
  <c r="AC35" i="9"/>
  <c r="AD35" i="9"/>
  <c r="AE35" i="9"/>
  <c r="AF35" i="9"/>
  <c r="AG35" i="9"/>
  <c r="AH35" i="9"/>
  <c r="X36" i="9"/>
  <c r="Y36" i="9"/>
  <c r="Z36" i="9"/>
  <c r="AA36" i="9"/>
  <c r="AB36" i="9"/>
  <c r="AC36" i="9"/>
  <c r="AD36" i="9"/>
  <c r="AE36" i="9"/>
  <c r="AF36" i="9"/>
  <c r="AG36" i="9"/>
  <c r="AH36" i="9"/>
  <c r="X37" i="9"/>
  <c r="Y37" i="9"/>
  <c r="Z37" i="9"/>
  <c r="AA37" i="9"/>
  <c r="AB37" i="9"/>
  <c r="AC37" i="9"/>
  <c r="AD37" i="9"/>
  <c r="AE37" i="9"/>
  <c r="AF37" i="9"/>
  <c r="AG37" i="9"/>
  <c r="AH37" i="9"/>
  <c r="AG38" i="9"/>
  <c r="AH38" i="9"/>
  <c r="X39" i="9"/>
  <c r="Y39" i="9"/>
  <c r="Z39" i="9"/>
  <c r="AA39" i="9"/>
  <c r="AB39" i="9"/>
  <c r="AC39" i="9"/>
  <c r="AD39" i="9"/>
  <c r="AE39" i="9"/>
  <c r="AF39" i="9"/>
  <c r="AG39" i="9"/>
  <c r="AH39" i="9"/>
  <c r="X40" i="9"/>
  <c r="Y40" i="9"/>
  <c r="AI40" i="9" s="1"/>
  <c r="Z40" i="9"/>
  <c r="AA40" i="9"/>
  <c r="AB40" i="9"/>
  <c r="AC40" i="9"/>
  <c r="AD40" i="9"/>
  <c r="AE40" i="9"/>
  <c r="AF40" i="9"/>
  <c r="AG40" i="9"/>
  <c r="AH40" i="9"/>
  <c r="X41" i="9"/>
  <c r="Y41" i="9"/>
  <c r="Z41" i="9"/>
  <c r="AA41" i="9"/>
  <c r="AB41" i="9"/>
  <c r="AC41" i="9"/>
  <c r="AD41" i="9"/>
  <c r="AE41" i="9"/>
  <c r="AF41" i="9"/>
  <c r="AG41" i="9"/>
  <c r="AH41" i="9"/>
  <c r="X42" i="9"/>
  <c r="Y42" i="9"/>
  <c r="Z42" i="9"/>
  <c r="AA42" i="9"/>
  <c r="AB42" i="9"/>
  <c r="AC42" i="9"/>
  <c r="AD42" i="9"/>
  <c r="AE42" i="9"/>
  <c r="AF42" i="9"/>
  <c r="AG42" i="9"/>
  <c r="AH42" i="9"/>
  <c r="AF44" i="9"/>
  <c r="AG44" i="9"/>
  <c r="AH44" i="9"/>
  <c r="X45" i="9"/>
  <c r="Y45" i="9"/>
  <c r="Z45" i="9"/>
  <c r="AA45" i="9"/>
  <c r="AB45" i="9"/>
  <c r="AC45" i="9"/>
  <c r="AD45" i="9"/>
  <c r="AE45" i="9"/>
  <c r="AF45" i="9"/>
  <c r="AG45" i="9"/>
  <c r="AH45" i="9"/>
  <c r="W16" i="9"/>
  <c r="W17" i="9"/>
  <c r="W18" i="9"/>
  <c r="AI18" i="9" s="1"/>
  <c r="W19" i="9"/>
  <c r="W20" i="9"/>
  <c r="AI21" i="9"/>
  <c r="W22" i="9"/>
  <c r="AI22" i="9" s="1"/>
  <c r="W27" i="9"/>
  <c r="W28" i="9"/>
  <c r="W30" i="9"/>
  <c r="W31" i="9"/>
  <c r="W33" i="9"/>
  <c r="W34" i="9"/>
  <c r="W35" i="9"/>
  <c r="W36" i="9"/>
  <c r="W37" i="9"/>
  <c r="W39" i="9"/>
  <c r="W40" i="9"/>
  <c r="W41" i="9"/>
  <c r="AI41" i="9" s="1"/>
  <c r="W42" i="9"/>
  <c r="AI42" i="9" s="1"/>
  <c r="W45" i="9"/>
  <c r="W13" i="9"/>
  <c r="W11" i="9"/>
  <c r="W12" i="9"/>
  <c r="F46" i="9"/>
  <c r="G46" i="9"/>
  <c r="H46" i="9"/>
  <c r="I46" i="9"/>
  <c r="J46" i="9"/>
  <c r="K46" i="9"/>
  <c r="L46" i="9"/>
  <c r="AI15" i="9"/>
  <c r="AI24" i="9"/>
  <c r="AI25" i="9"/>
  <c r="AI26" i="9"/>
  <c r="AI30" i="9"/>
  <c r="W9" i="9"/>
  <c r="AI27" i="9" l="1"/>
  <c r="AK42" i="10"/>
  <c r="AE46" i="9"/>
  <c r="AC42" i="18"/>
  <c r="AI34" i="9"/>
  <c r="AH46" i="9"/>
  <c r="AJ42" i="10"/>
  <c r="AF42" i="10"/>
  <c r="AB42" i="10"/>
  <c r="X42" i="10"/>
  <c r="AG42" i="10"/>
  <c r="AC42" i="10"/>
  <c r="Y42" i="10"/>
  <c r="AM12" i="10"/>
  <c r="AM8" i="10"/>
  <c r="W42" i="18"/>
  <c r="AB42" i="18"/>
  <c r="X42" i="18"/>
  <c r="AE42" i="18"/>
  <c r="AA42" i="18"/>
  <c r="W42" i="10"/>
  <c r="AI42" i="10"/>
  <c r="AE42" i="10"/>
  <c r="AA42" i="10"/>
  <c r="AA46" i="9"/>
  <c r="Y42" i="18"/>
  <c r="AI37" i="9"/>
  <c r="AI33" i="9"/>
  <c r="AI36" i="9"/>
  <c r="AI35" i="9"/>
  <c r="AI31" i="9"/>
  <c r="AI16" i="9"/>
  <c r="AG46" i="9"/>
  <c r="AC46" i="9"/>
  <c r="Y46" i="9"/>
  <c r="AF46" i="9"/>
  <c r="AB46" i="9"/>
  <c r="AI11" i="9"/>
  <c r="AD46" i="9"/>
  <c r="Z46" i="9"/>
  <c r="AD42" i="18"/>
  <c r="Z42" i="18"/>
  <c r="AH42" i="10"/>
  <c r="AD42" i="10"/>
  <c r="Z42" i="10"/>
  <c r="AI17" i="9"/>
  <c r="X46" i="9"/>
  <c r="AI45" i="9"/>
  <c r="AI28" i="9"/>
  <c r="AI20" i="9"/>
  <c r="AI19" i="9"/>
  <c r="AI12" i="9"/>
  <c r="AI39" i="9"/>
  <c r="W46" i="9"/>
  <c r="AI10" i="9"/>
  <c r="L39" i="46"/>
  <c r="L38" i="46"/>
  <c r="L37" i="46"/>
  <c r="L40" i="46" s="1"/>
  <c r="J29" i="46" l="1"/>
  <c r="J28" i="46"/>
  <c r="J27" i="46"/>
  <c r="J26" i="46"/>
  <c r="J25" i="46"/>
  <c r="J24" i="46"/>
  <c r="J23" i="46"/>
  <c r="J22" i="46"/>
  <c r="J21" i="46"/>
  <c r="J20" i="46"/>
  <c r="J19" i="46"/>
  <c r="J18" i="46"/>
  <c r="J17" i="46"/>
  <c r="J16" i="46"/>
  <c r="J15" i="46"/>
  <c r="J14" i="46"/>
  <c r="J13" i="46"/>
  <c r="J12" i="46"/>
  <c r="J11" i="46"/>
  <c r="J10" i="46"/>
  <c r="J9" i="46"/>
  <c r="J8" i="46"/>
  <c r="J7" i="46"/>
  <c r="J6" i="46"/>
  <c r="J5" i="46"/>
  <c r="J4" i="46"/>
  <c r="J3" i="46"/>
  <c r="J31" i="46"/>
  <c r="J32" i="46"/>
  <c r="J33" i="46"/>
  <c r="J34" i="46"/>
  <c r="J35" i="46"/>
  <c r="J30" i="46"/>
  <c r="I4" i="46" l="1"/>
  <c r="I5" i="46"/>
  <c r="I6" i="46"/>
  <c r="I7" i="46"/>
  <c r="I8" i="46"/>
  <c r="I9" i="46"/>
  <c r="I10" i="46"/>
  <c r="I11" i="46"/>
  <c r="I12" i="46"/>
  <c r="I13" i="46"/>
  <c r="I14" i="46"/>
  <c r="I15" i="46"/>
  <c r="I16" i="46"/>
  <c r="I17" i="46"/>
  <c r="I18" i="46"/>
  <c r="I19" i="46"/>
  <c r="I20" i="46"/>
  <c r="I21" i="46"/>
  <c r="I22" i="46"/>
  <c r="I23" i="46"/>
  <c r="I24" i="46"/>
  <c r="I25" i="46"/>
  <c r="I26" i="46"/>
  <c r="I27" i="46"/>
  <c r="I28" i="46"/>
  <c r="I29" i="46"/>
  <c r="I30" i="46"/>
  <c r="I31" i="46"/>
  <c r="I32" i="46"/>
  <c r="I33" i="46"/>
  <c r="I34" i="46"/>
  <c r="I35" i="46"/>
  <c r="H4" i="46"/>
  <c r="H5" i="46"/>
  <c r="H6" i="46"/>
  <c r="H7" i="46"/>
  <c r="H8" i="46"/>
  <c r="H9" i="46"/>
  <c r="H10" i="46"/>
  <c r="H11" i="46"/>
  <c r="H12" i="46"/>
  <c r="H13" i="46"/>
  <c r="H14" i="46"/>
  <c r="H15" i="46"/>
  <c r="H16" i="46"/>
  <c r="H17" i="46"/>
  <c r="H18" i="46"/>
  <c r="H19" i="46"/>
  <c r="H20" i="46"/>
  <c r="H21" i="46"/>
  <c r="H22" i="46"/>
  <c r="H23" i="46"/>
  <c r="H24" i="46"/>
  <c r="H25" i="46"/>
  <c r="H26" i="46"/>
  <c r="H27" i="46"/>
  <c r="H28" i="46"/>
  <c r="H29" i="46"/>
  <c r="H30" i="46"/>
  <c r="H31" i="46"/>
  <c r="H32" i="46"/>
  <c r="H33" i="46"/>
  <c r="H34" i="46"/>
  <c r="H35" i="46"/>
  <c r="G4" i="46"/>
  <c r="G5" i="46"/>
  <c r="G6" i="46"/>
  <c r="G7" i="46"/>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F4" i="46"/>
  <c r="F5" i="46"/>
  <c r="F6" i="46"/>
  <c r="F7" i="46"/>
  <c r="F8" i="46"/>
  <c r="F9" i="46"/>
  <c r="F10" i="46"/>
  <c r="F11" i="46"/>
  <c r="F12" i="46"/>
  <c r="F13" i="46"/>
  <c r="F14" i="46"/>
  <c r="F15" i="46"/>
  <c r="F16" i="46"/>
  <c r="F17" i="46"/>
  <c r="F18" i="46"/>
  <c r="F19" i="46"/>
  <c r="F20" i="46"/>
  <c r="F21" i="46"/>
  <c r="F22" i="46"/>
  <c r="F23" i="46"/>
  <c r="F24" i="46"/>
  <c r="F25" i="46"/>
  <c r="F26" i="46"/>
  <c r="F27" i="46"/>
  <c r="F28" i="46"/>
  <c r="F29" i="46"/>
  <c r="F30" i="46"/>
  <c r="F31" i="46"/>
  <c r="F32" i="46"/>
  <c r="F33" i="46"/>
  <c r="F34" i="46"/>
  <c r="F35" i="46"/>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D4" i="46"/>
  <c r="D5" i="46"/>
  <c r="D6" i="46"/>
  <c r="D7" i="46"/>
  <c r="D8" i="46"/>
  <c r="D9" i="46"/>
  <c r="D10" i="46"/>
  <c r="D11" i="46"/>
  <c r="D12" i="46"/>
  <c r="D13" i="46"/>
  <c r="D14" i="46"/>
  <c r="D15" i="46"/>
  <c r="D16" i="46"/>
  <c r="D17" i="46"/>
  <c r="D18" i="46"/>
  <c r="D21" i="46"/>
  <c r="D22" i="46"/>
  <c r="D23" i="46"/>
  <c r="D24" i="46"/>
  <c r="D25" i="46"/>
  <c r="D26" i="46"/>
  <c r="D27" i="46"/>
  <c r="D28" i="46"/>
  <c r="D29" i="46"/>
  <c r="D30" i="46"/>
  <c r="D31" i="46"/>
  <c r="D32" i="46"/>
  <c r="D33" i="46"/>
  <c r="D34" i="46"/>
  <c r="D35"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I3" i="46"/>
  <c r="H3" i="46"/>
  <c r="G3" i="46"/>
  <c r="F3" i="46"/>
  <c r="E3" i="46"/>
  <c r="D3" i="46"/>
  <c r="C3" i="46"/>
  <c r="B35" i="46"/>
  <c r="A35" i="46"/>
  <c r="B34" i="46"/>
  <c r="A34" i="46"/>
  <c r="B33" i="46"/>
  <c r="A33" i="46"/>
  <c r="B32" i="46"/>
  <c r="A32" i="46"/>
  <c r="B31" i="46"/>
  <c r="A31" i="46"/>
  <c r="B30" i="46"/>
  <c r="A30" i="46"/>
  <c r="B29" i="46"/>
  <c r="A29" i="46"/>
  <c r="B28" i="46"/>
  <c r="A28" i="46"/>
  <c r="B27" i="46"/>
  <c r="A27" i="46"/>
  <c r="B26" i="46"/>
  <c r="A26" i="46"/>
  <c r="B25" i="46"/>
  <c r="A25" i="46"/>
  <c r="B24" i="46"/>
  <c r="A24" i="46"/>
  <c r="B23" i="46"/>
  <c r="A23" i="46"/>
  <c r="B22" i="46"/>
  <c r="A22" i="46"/>
  <c r="B21" i="46"/>
  <c r="A21" i="46"/>
  <c r="B20" i="46"/>
  <c r="A20" i="46"/>
  <c r="B19" i="46"/>
  <c r="A19" i="46"/>
  <c r="B18" i="46"/>
  <c r="A18" i="46"/>
  <c r="B17" i="46"/>
  <c r="A17" i="46"/>
  <c r="B16" i="46"/>
  <c r="A16" i="46"/>
  <c r="B15" i="46"/>
  <c r="A15" i="46"/>
  <c r="B14" i="46"/>
  <c r="A14" i="46"/>
  <c r="B13" i="46"/>
  <c r="A13" i="46"/>
  <c r="B12" i="46"/>
  <c r="A12" i="46"/>
  <c r="B11" i="46"/>
  <c r="A11" i="46"/>
  <c r="B10" i="46"/>
  <c r="A10" i="46"/>
  <c r="B9" i="46"/>
  <c r="A9" i="46"/>
  <c r="B8" i="46"/>
  <c r="A8" i="46"/>
  <c r="B7" i="46"/>
  <c r="A7" i="46"/>
  <c r="B6" i="46"/>
  <c r="A6" i="46"/>
  <c r="B5" i="46"/>
  <c r="A5" i="46"/>
  <c r="B4" i="46"/>
  <c r="A4" i="46"/>
  <c r="B3" i="46"/>
  <c r="A3" i="46"/>
  <c r="L2" i="42" l="1"/>
  <c r="K2" i="42"/>
  <c r="J2" i="42"/>
  <c r="I2" i="42"/>
  <c r="H2" i="42"/>
  <c r="G2" i="42"/>
  <c r="F2" i="42"/>
  <c r="E2" i="42"/>
  <c r="D2" i="42"/>
  <c r="C2" i="42"/>
  <c r="B38" i="42"/>
  <c r="A38" i="42"/>
  <c r="B37" i="42"/>
  <c r="A37" i="42"/>
  <c r="B36" i="42"/>
  <c r="A36" i="42"/>
  <c r="B35" i="42"/>
  <c r="A35" i="42"/>
  <c r="B34" i="42"/>
  <c r="A34" i="42"/>
  <c r="B33" i="42"/>
  <c r="A33" i="42"/>
  <c r="B32" i="42"/>
  <c r="A32" i="42"/>
  <c r="B31" i="42"/>
  <c r="A31" i="42"/>
  <c r="B30" i="42"/>
  <c r="A30" i="42"/>
  <c r="B29" i="42"/>
  <c r="A29" i="42"/>
  <c r="B28" i="42"/>
  <c r="A28" i="42"/>
  <c r="B27" i="42"/>
  <c r="A27" i="42"/>
  <c r="B26" i="42"/>
  <c r="A26" i="42"/>
  <c r="B25" i="42"/>
  <c r="A25" i="42"/>
  <c r="B24" i="42"/>
  <c r="A24" i="42"/>
  <c r="B23" i="42"/>
  <c r="A23" i="42"/>
  <c r="B22" i="42"/>
  <c r="A22" i="42"/>
  <c r="B21" i="42"/>
  <c r="A21" i="42"/>
  <c r="B20" i="42"/>
  <c r="A20" i="42"/>
  <c r="B19" i="42"/>
  <c r="A19" i="42"/>
  <c r="B18" i="42"/>
  <c r="A18" i="42"/>
  <c r="B17" i="42"/>
  <c r="A17" i="42"/>
  <c r="B16" i="42"/>
  <c r="A16" i="42"/>
  <c r="B15" i="42"/>
  <c r="A15" i="42"/>
  <c r="B14" i="42"/>
  <c r="A14" i="42"/>
  <c r="B13" i="42"/>
  <c r="A13" i="42"/>
  <c r="B12" i="42"/>
  <c r="A12" i="42"/>
  <c r="B11" i="42"/>
  <c r="A11" i="42"/>
  <c r="B10" i="42"/>
  <c r="A10" i="42"/>
  <c r="B9" i="42"/>
  <c r="A9" i="42"/>
  <c r="B8" i="42"/>
  <c r="A8" i="42"/>
  <c r="B7" i="42"/>
  <c r="A7" i="42"/>
  <c r="B6" i="42"/>
  <c r="A6" i="42"/>
  <c r="B5" i="42"/>
  <c r="A5" i="42"/>
  <c r="B4" i="42"/>
  <c r="A4" i="42"/>
  <c r="B3" i="42"/>
  <c r="A3" i="42"/>
  <c r="K2" i="31"/>
  <c r="H85" i="41"/>
  <c r="I85" i="41"/>
  <c r="J85" i="41"/>
  <c r="K85" i="41"/>
  <c r="L85" i="41"/>
  <c r="M85" i="41"/>
  <c r="N85" i="41"/>
  <c r="O85" i="41"/>
  <c r="P85" i="41"/>
  <c r="Q85" i="41"/>
  <c r="R85" i="41"/>
  <c r="S85" i="41"/>
  <c r="T85" i="41"/>
  <c r="U85" i="41"/>
  <c r="AQ3" i="29" s="1"/>
  <c r="V85" i="41"/>
  <c r="AR3" i="29" s="1"/>
  <c r="W85" i="41"/>
  <c r="AS3" i="29" s="1"/>
  <c r="H86" i="41"/>
  <c r="I86" i="41"/>
  <c r="J86" i="41"/>
  <c r="K86" i="41"/>
  <c r="L86" i="41"/>
  <c r="M86" i="41"/>
  <c r="N86" i="41"/>
  <c r="O86" i="41"/>
  <c r="P86" i="41"/>
  <c r="Q86" i="41"/>
  <c r="R86" i="41"/>
  <c r="S86" i="41"/>
  <c r="T86" i="41"/>
  <c r="U86" i="41"/>
  <c r="AQ4" i="29" s="1"/>
  <c r="V86" i="41"/>
  <c r="AR4" i="29" s="1"/>
  <c r="W86" i="41"/>
  <c r="AS4" i="29" s="1"/>
  <c r="X86" i="41"/>
  <c r="H87" i="41"/>
  <c r="I87" i="41"/>
  <c r="J87" i="41"/>
  <c r="K87" i="41"/>
  <c r="L87" i="41"/>
  <c r="M87" i="41"/>
  <c r="N87" i="41"/>
  <c r="O87" i="41"/>
  <c r="P87" i="41"/>
  <c r="Q87" i="41"/>
  <c r="R87" i="41"/>
  <c r="S87" i="41"/>
  <c r="T87" i="41"/>
  <c r="U87" i="41"/>
  <c r="AQ5" i="29" s="1"/>
  <c r="V87" i="41"/>
  <c r="AR5" i="29" s="1"/>
  <c r="W87" i="41"/>
  <c r="AS5" i="29" s="1"/>
  <c r="X87" i="41"/>
  <c r="H88" i="41"/>
  <c r="I88" i="41"/>
  <c r="J88" i="41"/>
  <c r="K88" i="41"/>
  <c r="L88" i="41"/>
  <c r="M88" i="41"/>
  <c r="N88" i="41"/>
  <c r="O88" i="41"/>
  <c r="P88" i="41"/>
  <c r="Q88" i="41"/>
  <c r="R88" i="41"/>
  <c r="S88" i="41"/>
  <c r="T88" i="41"/>
  <c r="U88" i="41"/>
  <c r="AQ6" i="29" s="1"/>
  <c r="V88" i="41"/>
  <c r="AR6" i="29" s="1"/>
  <c r="W88" i="41"/>
  <c r="X88" i="41"/>
  <c r="H89" i="41"/>
  <c r="I89" i="41"/>
  <c r="J89" i="41"/>
  <c r="K89" i="41"/>
  <c r="L89" i="41"/>
  <c r="M89" i="41"/>
  <c r="N89" i="41"/>
  <c r="O89" i="41"/>
  <c r="P89" i="41"/>
  <c r="Q89" i="41"/>
  <c r="R89" i="41"/>
  <c r="S89" i="41"/>
  <c r="T89" i="41"/>
  <c r="U89" i="41"/>
  <c r="AQ7" i="29" s="1"/>
  <c r="V89" i="41"/>
  <c r="AR7" i="29" s="1"/>
  <c r="W89" i="41"/>
  <c r="X89" i="41"/>
  <c r="H90" i="41"/>
  <c r="I90" i="41"/>
  <c r="J90" i="41"/>
  <c r="K90" i="41"/>
  <c r="L90" i="41"/>
  <c r="M90" i="41"/>
  <c r="N90" i="41"/>
  <c r="O90" i="41"/>
  <c r="P90" i="41"/>
  <c r="Q90" i="41"/>
  <c r="R90" i="41"/>
  <c r="S90" i="41"/>
  <c r="T90" i="41"/>
  <c r="U90" i="41"/>
  <c r="AQ8" i="29" s="1"/>
  <c r="V90" i="41"/>
  <c r="AR8" i="29" s="1"/>
  <c r="W90" i="41"/>
  <c r="AS8" i="29" s="1"/>
  <c r="X90" i="41"/>
  <c r="H91" i="41"/>
  <c r="I91" i="41"/>
  <c r="J91" i="41"/>
  <c r="K91" i="41"/>
  <c r="L91" i="41"/>
  <c r="M91" i="41"/>
  <c r="N91" i="41"/>
  <c r="O91" i="41"/>
  <c r="P91" i="41"/>
  <c r="Q91" i="41"/>
  <c r="R91" i="41"/>
  <c r="S91" i="41"/>
  <c r="T91" i="41"/>
  <c r="U91" i="41"/>
  <c r="AQ9" i="29" s="1"/>
  <c r="V91" i="41"/>
  <c r="AR9" i="29" s="1"/>
  <c r="W91" i="41"/>
  <c r="AS9" i="29" s="1"/>
  <c r="X91" i="41"/>
  <c r="H92" i="41"/>
  <c r="I92" i="41"/>
  <c r="J92" i="41"/>
  <c r="K92" i="41"/>
  <c r="L92" i="41"/>
  <c r="M92" i="41"/>
  <c r="N92" i="41"/>
  <c r="O92" i="41"/>
  <c r="P92" i="41"/>
  <c r="Q92" i="41"/>
  <c r="R92" i="41"/>
  <c r="S92" i="41"/>
  <c r="T92" i="41"/>
  <c r="U92" i="41"/>
  <c r="AQ10" i="29" s="1"/>
  <c r="V92" i="41"/>
  <c r="AR10" i="29" s="1"/>
  <c r="W92" i="41"/>
  <c r="AS10" i="29" s="1"/>
  <c r="X92" i="41"/>
  <c r="H93" i="41"/>
  <c r="I93" i="41"/>
  <c r="J93" i="41"/>
  <c r="K93" i="41"/>
  <c r="L93" i="41"/>
  <c r="M93" i="41"/>
  <c r="N93" i="41"/>
  <c r="O93" i="41"/>
  <c r="P93" i="41"/>
  <c r="Q93" i="41"/>
  <c r="R93" i="41"/>
  <c r="S93" i="41"/>
  <c r="T93" i="41"/>
  <c r="U93" i="41"/>
  <c r="AQ11" i="29" s="1"/>
  <c r="V93" i="41"/>
  <c r="AR11" i="29" s="1"/>
  <c r="W93" i="41"/>
  <c r="AS11" i="29" s="1"/>
  <c r="X93" i="41"/>
  <c r="H94" i="41"/>
  <c r="I94" i="41"/>
  <c r="J94" i="41"/>
  <c r="K94" i="41"/>
  <c r="L94" i="41"/>
  <c r="M94" i="41"/>
  <c r="N94" i="41"/>
  <c r="O94" i="41"/>
  <c r="P94" i="41"/>
  <c r="Q94" i="41"/>
  <c r="R94" i="41"/>
  <c r="S94" i="41"/>
  <c r="T94" i="41"/>
  <c r="U94" i="41"/>
  <c r="AQ12" i="29" s="1"/>
  <c r="V94" i="41"/>
  <c r="AR12" i="29" s="1"/>
  <c r="W94" i="41"/>
  <c r="X94" i="41"/>
  <c r="H95" i="41"/>
  <c r="I95" i="41"/>
  <c r="J95" i="41"/>
  <c r="K95" i="41"/>
  <c r="L95" i="41"/>
  <c r="M95" i="41"/>
  <c r="N95" i="41"/>
  <c r="O95" i="41"/>
  <c r="P95" i="41"/>
  <c r="Q95" i="41"/>
  <c r="R95" i="41"/>
  <c r="S95" i="41"/>
  <c r="T95" i="41"/>
  <c r="U95" i="41"/>
  <c r="AQ13" i="29" s="1"/>
  <c r="V95" i="41"/>
  <c r="AR13" i="29" s="1"/>
  <c r="W95" i="41"/>
  <c r="AS13" i="29" s="1"/>
  <c r="X95" i="41"/>
  <c r="H96" i="41"/>
  <c r="I96" i="41"/>
  <c r="J96" i="41"/>
  <c r="K96" i="41"/>
  <c r="L96" i="41"/>
  <c r="M96" i="41"/>
  <c r="N96" i="41"/>
  <c r="O96" i="41"/>
  <c r="P96" i="41"/>
  <c r="Q96" i="41"/>
  <c r="R96" i="41"/>
  <c r="S96" i="41"/>
  <c r="T96" i="41"/>
  <c r="U96" i="41"/>
  <c r="AQ14" i="29" s="1"/>
  <c r="V96" i="41"/>
  <c r="AR14" i="29" s="1"/>
  <c r="W96" i="41"/>
  <c r="AS14" i="29" s="1"/>
  <c r="X96" i="41"/>
  <c r="H97" i="41"/>
  <c r="I97" i="41"/>
  <c r="J97" i="41"/>
  <c r="K97" i="41"/>
  <c r="L97" i="41"/>
  <c r="M97" i="41"/>
  <c r="N97" i="41"/>
  <c r="O97" i="41"/>
  <c r="P97" i="41"/>
  <c r="Q97" i="41"/>
  <c r="R97" i="41"/>
  <c r="S97" i="41"/>
  <c r="T97" i="41"/>
  <c r="U97" i="41"/>
  <c r="AQ15" i="29" s="1"/>
  <c r="V97" i="41"/>
  <c r="AR15" i="29" s="1"/>
  <c r="W97" i="41"/>
  <c r="AS15" i="29" s="1"/>
  <c r="X97" i="41"/>
  <c r="H98" i="41"/>
  <c r="I98" i="41"/>
  <c r="J98" i="41"/>
  <c r="K98" i="41"/>
  <c r="L98" i="41"/>
  <c r="M98" i="41"/>
  <c r="N98" i="41"/>
  <c r="O98" i="41"/>
  <c r="P98" i="41"/>
  <c r="Q98" i="41"/>
  <c r="R98" i="41"/>
  <c r="S98" i="41"/>
  <c r="T98" i="41"/>
  <c r="U98" i="41"/>
  <c r="AQ16" i="29" s="1"/>
  <c r="V98" i="41"/>
  <c r="AR16" i="29" s="1"/>
  <c r="W98" i="41"/>
  <c r="AS16" i="29" s="1"/>
  <c r="X98" i="41"/>
  <c r="H99" i="41"/>
  <c r="I99" i="41"/>
  <c r="J99" i="41"/>
  <c r="K99" i="41"/>
  <c r="L99" i="41"/>
  <c r="M99" i="41"/>
  <c r="N99" i="41"/>
  <c r="O99" i="41"/>
  <c r="P99" i="41"/>
  <c r="Q99" i="41"/>
  <c r="R99" i="41"/>
  <c r="S99" i="41"/>
  <c r="T99" i="41"/>
  <c r="U99" i="41"/>
  <c r="AQ17" i="29" s="1"/>
  <c r="V99" i="41"/>
  <c r="AR17" i="29" s="1"/>
  <c r="W99" i="41"/>
  <c r="AS17" i="29" s="1"/>
  <c r="X99" i="41"/>
  <c r="H100" i="41"/>
  <c r="I100" i="41"/>
  <c r="J100" i="41"/>
  <c r="K100" i="41"/>
  <c r="L100" i="41"/>
  <c r="M100" i="41"/>
  <c r="N100" i="41"/>
  <c r="O100" i="41"/>
  <c r="P100" i="41"/>
  <c r="Q100" i="41"/>
  <c r="R100" i="41"/>
  <c r="S100" i="41"/>
  <c r="T100" i="41"/>
  <c r="U100" i="41"/>
  <c r="AQ18" i="29" s="1"/>
  <c r="V100" i="41"/>
  <c r="AR18" i="29" s="1"/>
  <c r="W100" i="41"/>
  <c r="AS18" i="29" s="1"/>
  <c r="X100" i="41"/>
  <c r="H101" i="41"/>
  <c r="I101" i="41"/>
  <c r="J101" i="41"/>
  <c r="K101" i="41"/>
  <c r="L101" i="41"/>
  <c r="M101" i="41"/>
  <c r="N101" i="41"/>
  <c r="O101" i="41"/>
  <c r="P101" i="41"/>
  <c r="Q101" i="41"/>
  <c r="R101" i="41"/>
  <c r="S101" i="41"/>
  <c r="T101" i="41"/>
  <c r="U101" i="41"/>
  <c r="AQ19" i="29" s="1"/>
  <c r="V101" i="41"/>
  <c r="AR19" i="29" s="1"/>
  <c r="W101" i="41"/>
  <c r="AS19" i="29" s="1"/>
  <c r="X101" i="41"/>
  <c r="H102" i="41"/>
  <c r="I102" i="41"/>
  <c r="J102" i="41"/>
  <c r="K102" i="41"/>
  <c r="L102" i="41"/>
  <c r="M102" i="41"/>
  <c r="N102" i="41"/>
  <c r="O102" i="41"/>
  <c r="P102" i="41"/>
  <c r="Q102" i="41"/>
  <c r="R102" i="41"/>
  <c r="S102" i="41"/>
  <c r="T102" i="41"/>
  <c r="U102" i="41"/>
  <c r="AQ20" i="29" s="1"/>
  <c r="V102" i="41"/>
  <c r="AR20" i="29" s="1"/>
  <c r="W102" i="41"/>
  <c r="AS20" i="29" s="1"/>
  <c r="X102" i="41"/>
  <c r="H103" i="41"/>
  <c r="I103" i="41"/>
  <c r="J103" i="41"/>
  <c r="K103" i="41"/>
  <c r="L103" i="41"/>
  <c r="M103" i="41"/>
  <c r="N103" i="41"/>
  <c r="O103" i="41"/>
  <c r="P103" i="41"/>
  <c r="Q103" i="41"/>
  <c r="R103" i="41"/>
  <c r="S103" i="41"/>
  <c r="T103" i="41"/>
  <c r="U103" i="41"/>
  <c r="AQ21" i="29" s="1"/>
  <c r="V103" i="41"/>
  <c r="AR21" i="29" s="1"/>
  <c r="W103" i="41"/>
  <c r="AS21" i="29" s="1"/>
  <c r="X103" i="41"/>
  <c r="H104" i="41"/>
  <c r="I104" i="41"/>
  <c r="J104" i="41"/>
  <c r="K104" i="41"/>
  <c r="L104" i="41"/>
  <c r="M104" i="41"/>
  <c r="N104" i="41"/>
  <c r="O104" i="41"/>
  <c r="P104" i="41"/>
  <c r="Q104" i="41"/>
  <c r="R104" i="41"/>
  <c r="S104" i="41"/>
  <c r="T104" i="41"/>
  <c r="U104" i="41"/>
  <c r="AQ22" i="29" s="1"/>
  <c r="V104" i="41"/>
  <c r="AR22" i="29" s="1"/>
  <c r="W104" i="41"/>
  <c r="AS22" i="29" s="1"/>
  <c r="X104" i="41"/>
  <c r="H105" i="41"/>
  <c r="I105" i="41"/>
  <c r="J105" i="41"/>
  <c r="K105" i="41"/>
  <c r="L105" i="41"/>
  <c r="M105" i="41"/>
  <c r="N105" i="41"/>
  <c r="O105" i="41"/>
  <c r="P105" i="41"/>
  <c r="Q105" i="41"/>
  <c r="R105" i="41"/>
  <c r="S105" i="41"/>
  <c r="T105" i="41"/>
  <c r="U105" i="41"/>
  <c r="AQ23" i="29" s="1"/>
  <c r="V105" i="41"/>
  <c r="AR23" i="29" s="1"/>
  <c r="W105" i="41"/>
  <c r="AS23" i="29" s="1"/>
  <c r="X105" i="41"/>
  <c r="H106" i="41"/>
  <c r="I106" i="41"/>
  <c r="J106" i="41"/>
  <c r="K106" i="41"/>
  <c r="L106" i="41"/>
  <c r="M106" i="41"/>
  <c r="N106" i="41"/>
  <c r="O106" i="41"/>
  <c r="P106" i="41"/>
  <c r="Q106" i="41"/>
  <c r="R106" i="41"/>
  <c r="S106" i="41"/>
  <c r="T106" i="41"/>
  <c r="U106" i="41"/>
  <c r="AQ24" i="29" s="1"/>
  <c r="V106" i="41"/>
  <c r="AR24" i="29" s="1"/>
  <c r="W106" i="41"/>
  <c r="AS24" i="29" s="1"/>
  <c r="X106" i="41"/>
  <c r="H107" i="41"/>
  <c r="I107" i="41"/>
  <c r="J107" i="41"/>
  <c r="K107" i="41"/>
  <c r="L107" i="41"/>
  <c r="M107" i="41"/>
  <c r="N107" i="41"/>
  <c r="O107" i="41"/>
  <c r="P107" i="41"/>
  <c r="Q107" i="41"/>
  <c r="R107" i="41"/>
  <c r="S107" i="41"/>
  <c r="T107" i="41"/>
  <c r="U107" i="41"/>
  <c r="AQ25" i="29" s="1"/>
  <c r="V107" i="41"/>
  <c r="AR25" i="29" s="1"/>
  <c r="W107" i="41"/>
  <c r="AS25" i="29" s="1"/>
  <c r="X107" i="41"/>
  <c r="H108" i="41"/>
  <c r="I108" i="41"/>
  <c r="J108" i="41"/>
  <c r="K108" i="41"/>
  <c r="L108" i="41"/>
  <c r="M108" i="41"/>
  <c r="N108" i="41"/>
  <c r="O108" i="41"/>
  <c r="P108" i="41"/>
  <c r="Q108" i="41"/>
  <c r="R108" i="41"/>
  <c r="S108" i="41"/>
  <c r="T108" i="41"/>
  <c r="U108" i="41"/>
  <c r="AQ26" i="29" s="1"/>
  <c r="V108" i="41"/>
  <c r="AR26" i="29" s="1"/>
  <c r="W108" i="41"/>
  <c r="AS26" i="29" s="1"/>
  <c r="X108" i="41"/>
  <c r="H109" i="41"/>
  <c r="I109" i="41"/>
  <c r="J109" i="41"/>
  <c r="K109" i="41"/>
  <c r="L109" i="41"/>
  <c r="M109" i="41"/>
  <c r="N109" i="41"/>
  <c r="O109" i="41"/>
  <c r="P109" i="41"/>
  <c r="Q109" i="41"/>
  <c r="R109" i="41"/>
  <c r="S109" i="41"/>
  <c r="T109" i="41"/>
  <c r="U109" i="41"/>
  <c r="AQ27" i="29" s="1"/>
  <c r="V109" i="41"/>
  <c r="AR27" i="29" s="1"/>
  <c r="W109" i="41"/>
  <c r="AS27" i="29" s="1"/>
  <c r="X109" i="41"/>
  <c r="H110" i="41"/>
  <c r="I110" i="41"/>
  <c r="J110" i="41"/>
  <c r="K110" i="41"/>
  <c r="L110" i="41"/>
  <c r="M110" i="41"/>
  <c r="N110" i="41"/>
  <c r="O110" i="41"/>
  <c r="P110" i="41"/>
  <c r="Q110" i="41"/>
  <c r="R110" i="41"/>
  <c r="S110" i="41"/>
  <c r="T110" i="41"/>
  <c r="U110" i="41"/>
  <c r="AQ28" i="29" s="1"/>
  <c r="V110" i="41"/>
  <c r="AR28" i="29" s="1"/>
  <c r="W110" i="41"/>
  <c r="AS28" i="29" s="1"/>
  <c r="X110" i="41"/>
  <c r="H111" i="41"/>
  <c r="I111" i="41"/>
  <c r="J111" i="41"/>
  <c r="K111" i="41"/>
  <c r="L111" i="41"/>
  <c r="M111" i="41"/>
  <c r="N111" i="41"/>
  <c r="O111" i="41"/>
  <c r="P111" i="41"/>
  <c r="Q111" i="41"/>
  <c r="R111" i="41"/>
  <c r="S111" i="41"/>
  <c r="T111" i="41"/>
  <c r="U111" i="41"/>
  <c r="AQ29" i="29" s="1"/>
  <c r="V111" i="41"/>
  <c r="AR29" i="29" s="1"/>
  <c r="W111" i="41"/>
  <c r="AS29" i="29" s="1"/>
  <c r="X111" i="41"/>
  <c r="H112" i="41"/>
  <c r="I112" i="41"/>
  <c r="J112" i="41"/>
  <c r="K112" i="41"/>
  <c r="L112" i="41"/>
  <c r="M112" i="41"/>
  <c r="N112" i="41"/>
  <c r="O112" i="41"/>
  <c r="P112" i="41"/>
  <c r="Q112" i="41"/>
  <c r="R112" i="41"/>
  <c r="S112" i="41"/>
  <c r="T112" i="41"/>
  <c r="U112" i="41"/>
  <c r="AQ30" i="29" s="1"/>
  <c r="V112" i="41"/>
  <c r="AR30" i="29" s="1"/>
  <c r="W112" i="41"/>
  <c r="AS30" i="29" s="1"/>
  <c r="X112" i="41"/>
  <c r="H113" i="41"/>
  <c r="I113" i="41"/>
  <c r="J113" i="41"/>
  <c r="K113" i="41"/>
  <c r="L113" i="41"/>
  <c r="M113" i="41"/>
  <c r="N113" i="41"/>
  <c r="O113" i="41"/>
  <c r="P113" i="41"/>
  <c r="Q113" i="41"/>
  <c r="R113" i="41"/>
  <c r="S113" i="41"/>
  <c r="T113" i="41"/>
  <c r="U113" i="41"/>
  <c r="AQ31" i="29" s="1"/>
  <c r="V113" i="41"/>
  <c r="AR31" i="29" s="1"/>
  <c r="W113" i="41"/>
  <c r="AS31" i="29" s="1"/>
  <c r="X113" i="41"/>
  <c r="H114" i="41"/>
  <c r="I114" i="41"/>
  <c r="J114" i="41"/>
  <c r="K114" i="41"/>
  <c r="L114" i="41"/>
  <c r="M114" i="41"/>
  <c r="N114" i="41"/>
  <c r="O114" i="41"/>
  <c r="P114" i="41"/>
  <c r="Q114" i="41"/>
  <c r="R114" i="41"/>
  <c r="S114" i="41"/>
  <c r="T114" i="41"/>
  <c r="U114" i="41"/>
  <c r="AQ32" i="29" s="1"/>
  <c r="V114" i="41"/>
  <c r="AR32" i="29" s="1"/>
  <c r="W114" i="41"/>
  <c r="AS32" i="29" s="1"/>
  <c r="X114" i="41"/>
  <c r="H115" i="41"/>
  <c r="I115" i="41"/>
  <c r="J115" i="41"/>
  <c r="K115" i="41"/>
  <c r="L115" i="41"/>
  <c r="M115" i="41"/>
  <c r="N115" i="41"/>
  <c r="O115" i="41"/>
  <c r="P115" i="41"/>
  <c r="Q115" i="41"/>
  <c r="R115" i="41"/>
  <c r="S115" i="41"/>
  <c r="T115" i="41"/>
  <c r="U115" i="41"/>
  <c r="AQ33" i="29" s="1"/>
  <c r="V115" i="41"/>
  <c r="AR33" i="29" s="1"/>
  <c r="W115" i="41"/>
  <c r="AS33" i="29" s="1"/>
  <c r="X115" i="41"/>
  <c r="H116" i="41"/>
  <c r="I116" i="41"/>
  <c r="J116" i="41"/>
  <c r="K116" i="41"/>
  <c r="L116" i="41"/>
  <c r="M116" i="41"/>
  <c r="N116" i="41"/>
  <c r="O116" i="41"/>
  <c r="P116" i="41"/>
  <c r="Q116" i="41"/>
  <c r="R116" i="41"/>
  <c r="S116" i="41"/>
  <c r="T116" i="41"/>
  <c r="U116" i="41"/>
  <c r="AQ34" i="29" s="1"/>
  <c r="V116" i="41"/>
  <c r="AR34" i="29" s="1"/>
  <c r="W116" i="41"/>
  <c r="AS34" i="29" s="1"/>
  <c r="X116" i="41"/>
  <c r="H117" i="41"/>
  <c r="I117" i="41"/>
  <c r="J117" i="41"/>
  <c r="K117" i="41"/>
  <c r="L117" i="41"/>
  <c r="M117" i="41"/>
  <c r="N117" i="41"/>
  <c r="O117" i="41"/>
  <c r="P117" i="41"/>
  <c r="Q117" i="41"/>
  <c r="R117" i="41"/>
  <c r="S117" i="41"/>
  <c r="T117" i="41"/>
  <c r="U117" i="41"/>
  <c r="AQ35" i="29" s="1"/>
  <c r="V117" i="41"/>
  <c r="AR35" i="29" s="1"/>
  <c r="W117" i="41"/>
  <c r="AS35" i="29" s="1"/>
  <c r="X117" i="41"/>
  <c r="H118" i="41"/>
  <c r="I118" i="41"/>
  <c r="J118" i="41"/>
  <c r="K118" i="41"/>
  <c r="L118" i="41"/>
  <c r="M118" i="41"/>
  <c r="N118" i="41"/>
  <c r="O118" i="41"/>
  <c r="P118" i="41"/>
  <c r="Q118" i="41"/>
  <c r="R118" i="41"/>
  <c r="S118" i="41"/>
  <c r="T118" i="41"/>
  <c r="U118" i="41"/>
  <c r="AQ36" i="29" s="1"/>
  <c r="V118" i="41"/>
  <c r="AR36" i="29" s="1"/>
  <c r="W118" i="41"/>
  <c r="AS36" i="29" s="1"/>
  <c r="X118" i="41"/>
  <c r="H119" i="41"/>
  <c r="I119" i="41"/>
  <c r="J119" i="41"/>
  <c r="K119" i="41"/>
  <c r="L119" i="41"/>
  <c r="M119" i="41"/>
  <c r="N119" i="41"/>
  <c r="O119" i="41"/>
  <c r="P119" i="41"/>
  <c r="Q119" i="41"/>
  <c r="R119" i="41"/>
  <c r="S119" i="41"/>
  <c r="T119" i="41"/>
  <c r="U119" i="41"/>
  <c r="AQ37" i="29" s="1"/>
  <c r="V119" i="41"/>
  <c r="AR37" i="29" s="1"/>
  <c r="W119" i="41"/>
  <c r="AS37" i="29" s="1"/>
  <c r="X119" i="41"/>
  <c r="H120" i="41"/>
  <c r="I120" i="41"/>
  <c r="J120" i="41"/>
  <c r="K120" i="41"/>
  <c r="L120" i="41"/>
  <c r="M120" i="41"/>
  <c r="N120" i="41"/>
  <c r="O120" i="41"/>
  <c r="P120" i="41"/>
  <c r="Q120" i="41"/>
  <c r="R120" i="41"/>
  <c r="S120" i="41"/>
  <c r="T120" i="41"/>
  <c r="U120" i="41"/>
  <c r="AQ38" i="29" s="1"/>
  <c r="V120" i="41"/>
  <c r="AR38" i="29" s="1"/>
  <c r="W120" i="41"/>
  <c r="AS38" i="29" s="1"/>
  <c r="X120" i="41"/>
  <c r="G86" i="41"/>
  <c r="G87" i="41"/>
  <c r="G88" i="41"/>
  <c r="G89" i="41"/>
  <c r="G90" i="41"/>
  <c r="G91" i="41"/>
  <c r="G92" i="41"/>
  <c r="G93" i="41"/>
  <c r="G94" i="41"/>
  <c r="G95" i="41"/>
  <c r="G96" i="41"/>
  <c r="G97" i="41"/>
  <c r="G98" i="41"/>
  <c r="G99" i="41"/>
  <c r="G100" i="41"/>
  <c r="G101" i="41"/>
  <c r="G102" i="41"/>
  <c r="G103" i="41"/>
  <c r="G105" i="41"/>
  <c r="G106" i="41"/>
  <c r="G107" i="41"/>
  <c r="G108" i="41"/>
  <c r="G109" i="41"/>
  <c r="G110" i="41"/>
  <c r="G111" i="41"/>
  <c r="G112" i="41"/>
  <c r="G113" i="41"/>
  <c r="G114" i="41"/>
  <c r="G115" i="41"/>
  <c r="G116" i="41"/>
  <c r="G117" i="41"/>
  <c r="G118" i="41"/>
  <c r="G119" i="41"/>
  <c r="G120" i="41"/>
  <c r="G85" i="41"/>
  <c r="AT34" i="29" l="1"/>
  <c r="K34" i="31" s="1"/>
  <c r="K34" i="42" s="1"/>
  <c r="AT26" i="29"/>
  <c r="K26" i="31" s="1"/>
  <c r="K26" i="42" s="1"/>
  <c r="AT18" i="29"/>
  <c r="K18" i="31" s="1"/>
  <c r="K18" i="42" s="1"/>
  <c r="AT10" i="29"/>
  <c r="K10" i="31" s="1"/>
  <c r="K10" i="42" s="1"/>
  <c r="AT11" i="29"/>
  <c r="K11" i="31" s="1"/>
  <c r="K11" i="42" s="1"/>
  <c r="AT6" i="29"/>
  <c r="K6" i="31" s="1"/>
  <c r="K6" i="42" s="1"/>
  <c r="AT36" i="29"/>
  <c r="K36" i="31" s="1"/>
  <c r="K36" i="42" s="1"/>
  <c r="AT32" i="29"/>
  <c r="K32" i="31" s="1"/>
  <c r="K32" i="42" s="1"/>
  <c r="AT28" i="29"/>
  <c r="K28" i="31" s="1"/>
  <c r="K28" i="42" s="1"/>
  <c r="AT24" i="29"/>
  <c r="K24" i="31" s="1"/>
  <c r="K24" i="42" s="1"/>
  <c r="AT20" i="29"/>
  <c r="K20" i="31" s="1"/>
  <c r="K20" i="42" s="1"/>
  <c r="AT16" i="29"/>
  <c r="K16" i="31" s="1"/>
  <c r="K16" i="42" s="1"/>
  <c r="AT12" i="29"/>
  <c r="K12" i="31" s="1"/>
  <c r="K12" i="42" s="1"/>
  <c r="AT5" i="29"/>
  <c r="K5" i="31" s="1"/>
  <c r="K5" i="42" s="1"/>
  <c r="AT37" i="29"/>
  <c r="K37" i="31" s="1"/>
  <c r="K37" i="42" s="1"/>
  <c r="AT33" i="29"/>
  <c r="K33" i="31" s="1"/>
  <c r="K33" i="42" s="1"/>
  <c r="AT29" i="29"/>
  <c r="K29" i="31" s="1"/>
  <c r="K29" i="42" s="1"/>
  <c r="AT25" i="29"/>
  <c r="K25" i="31" s="1"/>
  <c r="K25" i="42" s="1"/>
  <c r="AT21" i="29"/>
  <c r="K21" i="31" s="1"/>
  <c r="K21" i="42" s="1"/>
  <c r="AT17" i="29"/>
  <c r="K17" i="31" s="1"/>
  <c r="K17" i="42" s="1"/>
  <c r="AT13" i="29"/>
  <c r="K13" i="31" s="1"/>
  <c r="K13" i="42" s="1"/>
  <c r="AT9" i="29"/>
  <c r="K9" i="31" s="1"/>
  <c r="K9" i="42" s="1"/>
  <c r="AT8" i="29"/>
  <c r="K8" i="31" s="1"/>
  <c r="K8" i="42" s="1"/>
  <c r="AT4" i="29"/>
  <c r="K4" i="31" s="1"/>
  <c r="K4" i="42" s="1"/>
  <c r="AT38" i="29"/>
  <c r="K38" i="31" s="1"/>
  <c r="K38" i="42" s="1"/>
  <c r="AT30" i="29"/>
  <c r="K30" i="31" s="1"/>
  <c r="K30" i="42" s="1"/>
  <c r="AT22" i="29"/>
  <c r="K22" i="31" s="1"/>
  <c r="K22" i="42" s="1"/>
  <c r="AT14" i="29"/>
  <c r="K14" i="31" s="1"/>
  <c r="K14" i="42" s="1"/>
  <c r="AT35" i="29"/>
  <c r="K35" i="31" s="1"/>
  <c r="K35" i="42" s="1"/>
  <c r="AT31" i="29"/>
  <c r="K31" i="31" s="1"/>
  <c r="K31" i="42" s="1"/>
  <c r="AT27" i="29"/>
  <c r="K27" i="31" s="1"/>
  <c r="K27" i="42" s="1"/>
  <c r="AT23" i="29"/>
  <c r="K23" i="31" s="1"/>
  <c r="K23" i="42" s="1"/>
  <c r="AT19" i="29"/>
  <c r="K19" i="31" s="1"/>
  <c r="K19" i="42" s="1"/>
  <c r="AT15" i="29"/>
  <c r="K15" i="31" s="1"/>
  <c r="K15" i="42" s="1"/>
  <c r="AT7" i="29"/>
  <c r="K7" i="31" s="1"/>
  <c r="K7" i="42" s="1"/>
  <c r="AT3" i="29"/>
  <c r="AL40" i="29"/>
  <c r="AP40" i="29"/>
  <c r="C2" i="31"/>
  <c r="D2" i="31"/>
  <c r="E2" i="31"/>
  <c r="F2" i="31"/>
  <c r="G2" i="31"/>
  <c r="H2" i="31"/>
  <c r="I2" i="31"/>
  <c r="J2" i="31"/>
  <c r="L2" i="31"/>
  <c r="B3" i="31"/>
  <c r="B4" i="31"/>
  <c r="B5" i="31"/>
  <c r="B6" i="31"/>
  <c r="B7" i="31"/>
  <c r="B8" i="31"/>
  <c r="B9" i="31"/>
  <c r="B10" i="31"/>
  <c r="B11" i="31"/>
  <c r="B12" i="31"/>
  <c r="B13" i="31"/>
  <c r="B14" i="31"/>
  <c r="B15" i="31"/>
  <c r="B16" i="31"/>
  <c r="B17" i="31"/>
  <c r="B18" i="31"/>
  <c r="B19" i="31"/>
  <c r="B20" i="31"/>
  <c r="B21" i="31"/>
  <c r="B22" i="31"/>
  <c r="B23" i="31"/>
  <c r="B24" i="31"/>
  <c r="B25" i="31"/>
  <c r="B26" i="31"/>
  <c r="B27" i="31"/>
  <c r="B28" i="31"/>
  <c r="B29" i="31"/>
  <c r="B30" i="31"/>
  <c r="B31" i="31"/>
  <c r="B32" i="31"/>
  <c r="B33" i="31"/>
  <c r="B34" i="31"/>
  <c r="B35" i="31"/>
  <c r="B36" i="31"/>
  <c r="B37" i="31"/>
  <c r="B38" i="31"/>
  <c r="A35" i="31"/>
  <c r="A36" i="31"/>
  <c r="A37" i="31"/>
  <c r="A38" i="31"/>
  <c r="A33" i="31"/>
  <c r="A34" i="31"/>
  <c r="A3" i="31"/>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S4" i="29"/>
  <c r="T4" i="29"/>
  <c r="U4" i="29"/>
  <c r="S5" i="29"/>
  <c r="T5" i="29"/>
  <c r="U5" i="29"/>
  <c r="S6" i="29"/>
  <c r="T6" i="29"/>
  <c r="U6" i="29"/>
  <c r="S7" i="29"/>
  <c r="T7" i="29"/>
  <c r="U7" i="29"/>
  <c r="S8" i="29"/>
  <c r="T8" i="29"/>
  <c r="U8" i="29"/>
  <c r="S9" i="29"/>
  <c r="T9" i="29"/>
  <c r="U9" i="29"/>
  <c r="S10" i="29"/>
  <c r="T10" i="29"/>
  <c r="U10" i="29"/>
  <c r="S11" i="29"/>
  <c r="T11" i="29"/>
  <c r="U11" i="29"/>
  <c r="S12" i="29"/>
  <c r="T12" i="29"/>
  <c r="U12" i="29"/>
  <c r="S13" i="29"/>
  <c r="T13" i="29"/>
  <c r="U13" i="29"/>
  <c r="S14" i="29"/>
  <c r="T14" i="29"/>
  <c r="U14" i="29"/>
  <c r="S15" i="29"/>
  <c r="T15" i="29"/>
  <c r="U15" i="29"/>
  <c r="S16" i="29"/>
  <c r="T16" i="29"/>
  <c r="U16" i="29"/>
  <c r="S17" i="29"/>
  <c r="T17" i="29"/>
  <c r="U17" i="29"/>
  <c r="S18" i="29"/>
  <c r="T18" i="29"/>
  <c r="U18" i="29"/>
  <c r="S19" i="29"/>
  <c r="T19" i="29"/>
  <c r="U19" i="29"/>
  <c r="S20" i="29"/>
  <c r="T20" i="29"/>
  <c r="U20" i="29"/>
  <c r="S21" i="29"/>
  <c r="T21" i="29"/>
  <c r="U21" i="29"/>
  <c r="S22" i="29"/>
  <c r="T22" i="29"/>
  <c r="U22" i="29"/>
  <c r="S23" i="29"/>
  <c r="T23" i="29"/>
  <c r="U23" i="29"/>
  <c r="S24" i="29"/>
  <c r="T24" i="29"/>
  <c r="U24" i="29"/>
  <c r="S25" i="29"/>
  <c r="T25" i="29"/>
  <c r="U25" i="29"/>
  <c r="S26" i="29"/>
  <c r="T26" i="29"/>
  <c r="U26" i="29"/>
  <c r="S27" i="29"/>
  <c r="T27" i="29"/>
  <c r="U27" i="29"/>
  <c r="S28" i="29"/>
  <c r="T28" i="29"/>
  <c r="U28" i="29"/>
  <c r="S29" i="29"/>
  <c r="T29" i="29"/>
  <c r="U29" i="29"/>
  <c r="S30" i="29"/>
  <c r="T30" i="29"/>
  <c r="U30" i="29"/>
  <c r="S31" i="29"/>
  <c r="T31" i="29"/>
  <c r="U31" i="29"/>
  <c r="S32" i="29"/>
  <c r="T32" i="29"/>
  <c r="U32" i="29"/>
  <c r="S33" i="29"/>
  <c r="T33" i="29"/>
  <c r="U33" i="29"/>
  <c r="S34" i="29"/>
  <c r="T34" i="29"/>
  <c r="U34" i="29"/>
  <c r="S35" i="29"/>
  <c r="T35" i="29"/>
  <c r="U35" i="29"/>
  <c r="S36" i="29"/>
  <c r="T36" i="29"/>
  <c r="U36" i="29"/>
  <c r="S37" i="29"/>
  <c r="T37" i="29"/>
  <c r="U37" i="29"/>
  <c r="S38" i="29"/>
  <c r="T38" i="29"/>
  <c r="U38" i="29"/>
  <c r="T3" i="29"/>
  <c r="U3" i="29"/>
  <c r="S3" i="29"/>
  <c r="AV3" i="29"/>
  <c r="AW3" i="29"/>
  <c r="AV4" i="29"/>
  <c r="AW4" i="29"/>
  <c r="AV5" i="29"/>
  <c r="AW5" i="29"/>
  <c r="AV6" i="29"/>
  <c r="AW6" i="29"/>
  <c r="AV7" i="29"/>
  <c r="AW7" i="29"/>
  <c r="AV8" i="29"/>
  <c r="AW8" i="29"/>
  <c r="AV9" i="29"/>
  <c r="AW9" i="29"/>
  <c r="AV10" i="29"/>
  <c r="AW10" i="29"/>
  <c r="AV11" i="29"/>
  <c r="AW11" i="29"/>
  <c r="AV12" i="29"/>
  <c r="AW12" i="29"/>
  <c r="AV13" i="29"/>
  <c r="AW13" i="29"/>
  <c r="AV14" i="29"/>
  <c r="AW14" i="29"/>
  <c r="AV15" i="29"/>
  <c r="AW15" i="29"/>
  <c r="AV16" i="29"/>
  <c r="AW16" i="29"/>
  <c r="AV17" i="29"/>
  <c r="AW17" i="29"/>
  <c r="AV18" i="29"/>
  <c r="AW18" i="29"/>
  <c r="AV19" i="29"/>
  <c r="AW19" i="29"/>
  <c r="AV20" i="29"/>
  <c r="AW20" i="29"/>
  <c r="AV21" i="29"/>
  <c r="AW21" i="29"/>
  <c r="AV22" i="29"/>
  <c r="AW22" i="29"/>
  <c r="AV23" i="29"/>
  <c r="AW23" i="29"/>
  <c r="AV24" i="29"/>
  <c r="AW24" i="29"/>
  <c r="AV25" i="29"/>
  <c r="AW25" i="29"/>
  <c r="AV26" i="29"/>
  <c r="AW26" i="29"/>
  <c r="AV27" i="29"/>
  <c r="AW27" i="29"/>
  <c r="AV28" i="29"/>
  <c r="AW28" i="29"/>
  <c r="AV29" i="29"/>
  <c r="AW29" i="29"/>
  <c r="AV30" i="29"/>
  <c r="AW30" i="29"/>
  <c r="AV31" i="29"/>
  <c r="AW31" i="29"/>
  <c r="AV32" i="29"/>
  <c r="AW32" i="29"/>
  <c r="AV33" i="29"/>
  <c r="AW33" i="29"/>
  <c r="AV34" i="29"/>
  <c r="AW34" i="29"/>
  <c r="AV35" i="29"/>
  <c r="AW35" i="29"/>
  <c r="AV36" i="29"/>
  <c r="AW36" i="29"/>
  <c r="AV37" i="29"/>
  <c r="AW37" i="29"/>
  <c r="AV38" i="29"/>
  <c r="AW38" i="29"/>
  <c r="AU4" i="29"/>
  <c r="AU5" i="29"/>
  <c r="AU6" i="29"/>
  <c r="AU7" i="29"/>
  <c r="AU8" i="29"/>
  <c r="AU9" i="29"/>
  <c r="AU10" i="29"/>
  <c r="AU11" i="29"/>
  <c r="AU12" i="29"/>
  <c r="AU13" i="29"/>
  <c r="AU14" i="29"/>
  <c r="AU15" i="29"/>
  <c r="AU16" i="29"/>
  <c r="AU17" i="29"/>
  <c r="AU18" i="29"/>
  <c r="AU19" i="29"/>
  <c r="AU20" i="29"/>
  <c r="AU21" i="29"/>
  <c r="AX21" i="29" s="1"/>
  <c r="L21" i="31" s="1"/>
  <c r="L21" i="42" s="1"/>
  <c r="AU22" i="29"/>
  <c r="AU23" i="29"/>
  <c r="AU24" i="29"/>
  <c r="AU25" i="29"/>
  <c r="AU26" i="29"/>
  <c r="AU27" i="29"/>
  <c r="AU28" i="29"/>
  <c r="AU29" i="29"/>
  <c r="AU30" i="29"/>
  <c r="AU31" i="29"/>
  <c r="AU32" i="29"/>
  <c r="AU33" i="29"/>
  <c r="AU34" i="29"/>
  <c r="AU35" i="29"/>
  <c r="AU36" i="29"/>
  <c r="AU37" i="29"/>
  <c r="AX37" i="29" s="1"/>
  <c r="L37" i="31" s="1"/>
  <c r="L37" i="42" s="1"/>
  <c r="AU38" i="29"/>
  <c r="AU3" i="29"/>
  <c r="AE4" i="29"/>
  <c r="AF4" i="29"/>
  <c r="AG4" i="29"/>
  <c r="AE5" i="29"/>
  <c r="AF5" i="29"/>
  <c r="AG5" i="29"/>
  <c r="AE6" i="29"/>
  <c r="AF6" i="29"/>
  <c r="AG6" i="29"/>
  <c r="AE7" i="29"/>
  <c r="AF7" i="29"/>
  <c r="AG7" i="29"/>
  <c r="AE8" i="29"/>
  <c r="AF8" i="29"/>
  <c r="AG8" i="29"/>
  <c r="AE9" i="29"/>
  <c r="AF9" i="29"/>
  <c r="AG9" i="29"/>
  <c r="AE10" i="29"/>
  <c r="AF10" i="29"/>
  <c r="AG10" i="29"/>
  <c r="AE11" i="29"/>
  <c r="AF11" i="29"/>
  <c r="AG11" i="29"/>
  <c r="AE12" i="29"/>
  <c r="AF12" i="29"/>
  <c r="AG12" i="29"/>
  <c r="AE13" i="29"/>
  <c r="AF13" i="29"/>
  <c r="AG13" i="29"/>
  <c r="AE14" i="29"/>
  <c r="AF14" i="29"/>
  <c r="AG14" i="29"/>
  <c r="AE15" i="29"/>
  <c r="AF15" i="29"/>
  <c r="AG15" i="29"/>
  <c r="AE16" i="29"/>
  <c r="AF16" i="29"/>
  <c r="AG16" i="29"/>
  <c r="AE17" i="29"/>
  <c r="AF17" i="29"/>
  <c r="AG17" i="29"/>
  <c r="AE18" i="29"/>
  <c r="AF18" i="29"/>
  <c r="AG18" i="29"/>
  <c r="AE19" i="29"/>
  <c r="AF19" i="29"/>
  <c r="AG19" i="29"/>
  <c r="AE20" i="29"/>
  <c r="AF20" i="29"/>
  <c r="AG20" i="29"/>
  <c r="AE21" i="29"/>
  <c r="AF21" i="29"/>
  <c r="AG21" i="29"/>
  <c r="AE22" i="29"/>
  <c r="AF22" i="29"/>
  <c r="AG22" i="29"/>
  <c r="AE23" i="29"/>
  <c r="AF23" i="29"/>
  <c r="AG23" i="29"/>
  <c r="AE24" i="29"/>
  <c r="AF24" i="29"/>
  <c r="AG24" i="29"/>
  <c r="AE25" i="29"/>
  <c r="AF25" i="29"/>
  <c r="AG25" i="29"/>
  <c r="AE26" i="29"/>
  <c r="AF26" i="29"/>
  <c r="AG26" i="29"/>
  <c r="AE27" i="29"/>
  <c r="AF27" i="29"/>
  <c r="AG27" i="29"/>
  <c r="AE28" i="29"/>
  <c r="AF28" i="29"/>
  <c r="AG28" i="29"/>
  <c r="AE29" i="29"/>
  <c r="AF29" i="29"/>
  <c r="AG29" i="29"/>
  <c r="AE30" i="29"/>
  <c r="AF30" i="29"/>
  <c r="AG30" i="29"/>
  <c r="AE31" i="29"/>
  <c r="AF31" i="29"/>
  <c r="AG31" i="29"/>
  <c r="AE32" i="29"/>
  <c r="AF32" i="29"/>
  <c r="AG32" i="29"/>
  <c r="AE33" i="29"/>
  <c r="AF33" i="29"/>
  <c r="AG33" i="29"/>
  <c r="AE34" i="29"/>
  <c r="AF34" i="29"/>
  <c r="AG34" i="29"/>
  <c r="AE35" i="29"/>
  <c r="AF35" i="29"/>
  <c r="AG35" i="29"/>
  <c r="AE36" i="29"/>
  <c r="AF36" i="29"/>
  <c r="AG36" i="29"/>
  <c r="AE37" i="29"/>
  <c r="AF37" i="29"/>
  <c r="AG37" i="29"/>
  <c r="AE38" i="29"/>
  <c r="AF38" i="29"/>
  <c r="AG38" i="29"/>
  <c r="AF3" i="29"/>
  <c r="AG3" i="29"/>
  <c r="AE3" i="29"/>
  <c r="AA4" i="29"/>
  <c r="AB4" i="29"/>
  <c r="AC4" i="29"/>
  <c r="AA5" i="29"/>
  <c r="AB5" i="29"/>
  <c r="AC5" i="29"/>
  <c r="AA6" i="29"/>
  <c r="AB6" i="29"/>
  <c r="AC6" i="29"/>
  <c r="AA7" i="29"/>
  <c r="AB7" i="29"/>
  <c r="AC7" i="29"/>
  <c r="AA9" i="29"/>
  <c r="AB9" i="29"/>
  <c r="AC9" i="29"/>
  <c r="AA10" i="29"/>
  <c r="AB10" i="29"/>
  <c r="AC10" i="29"/>
  <c r="AA11" i="29"/>
  <c r="AB11" i="29"/>
  <c r="AC11" i="29"/>
  <c r="AA12" i="29"/>
  <c r="AB12" i="29"/>
  <c r="AC12" i="29"/>
  <c r="AA13" i="29"/>
  <c r="AB13" i="29"/>
  <c r="AC13" i="29"/>
  <c r="AA14" i="29"/>
  <c r="AB14" i="29"/>
  <c r="AC14" i="29"/>
  <c r="AA15" i="29"/>
  <c r="AB15" i="29"/>
  <c r="AC15" i="29"/>
  <c r="AA17" i="29"/>
  <c r="AB17" i="29"/>
  <c r="AC17" i="29"/>
  <c r="AA18" i="29"/>
  <c r="AB18" i="29"/>
  <c r="AC18" i="29"/>
  <c r="AA19" i="29"/>
  <c r="AB19" i="29"/>
  <c r="AC19" i="29"/>
  <c r="AA20" i="29"/>
  <c r="AB20" i="29"/>
  <c r="AC20" i="29"/>
  <c r="AA21" i="29"/>
  <c r="AB21" i="29"/>
  <c r="AC21" i="29"/>
  <c r="AA22" i="29"/>
  <c r="AB22" i="29"/>
  <c r="AC22" i="29"/>
  <c r="AA23" i="29"/>
  <c r="AB23" i="29"/>
  <c r="AC23" i="29"/>
  <c r="AA24" i="29"/>
  <c r="AB24" i="29"/>
  <c r="AC24" i="29"/>
  <c r="AA25" i="29"/>
  <c r="AB25" i="29"/>
  <c r="AC25" i="29"/>
  <c r="AA26" i="29"/>
  <c r="AB26" i="29"/>
  <c r="AC26" i="29"/>
  <c r="AA27" i="29"/>
  <c r="AB27" i="29"/>
  <c r="AC27" i="29"/>
  <c r="AA28" i="29"/>
  <c r="AB28" i="29"/>
  <c r="AC28" i="29"/>
  <c r="AA29" i="29"/>
  <c r="AB29" i="29"/>
  <c r="AC29" i="29"/>
  <c r="AA30" i="29"/>
  <c r="AB30" i="29"/>
  <c r="AC30" i="29"/>
  <c r="AA31" i="29"/>
  <c r="AB31" i="29"/>
  <c r="AC31" i="29"/>
  <c r="AA32" i="29"/>
  <c r="AB32" i="29"/>
  <c r="AC32" i="29"/>
  <c r="AA33" i="29"/>
  <c r="AB33" i="29"/>
  <c r="AC33" i="29"/>
  <c r="AA34" i="29"/>
  <c r="AB34" i="29"/>
  <c r="AC34" i="29"/>
  <c r="AA35" i="29"/>
  <c r="AB35" i="29"/>
  <c r="AC35" i="29"/>
  <c r="AA36" i="29"/>
  <c r="AB36" i="29"/>
  <c r="AC36" i="29"/>
  <c r="AA38" i="29"/>
  <c r="AB38" i="29"/>
  <c r="AC38" i="29"/>
  <c r="AB3" i="29"/>
  <c r="AC3" i="29"/>
  <c r="AA3" i="29"/>
  <c r="W4" i="29"/>
  <c r="X4" i="29"/>
  <c r="Y4" i="29"/>
  <c r="W5" i="29"/>
  <c r="X5" i="29"/>
  <c r="Y5" i="29"/>
  <c r="W6" i="29"/>
  <c r="X6" i="29"/>
  <c r="Y6" i="29"/>
  <c r="W7" i="29"/>
  <c r="X7" i="29"/>
  <c r="Y7" i="29"/>
  <c r="W8" i="29"/>
  <c r="X8" i="29"/>
  <c r="Y8" i="29"/>
  <c r="W9" i="29"/>
  <c r="X9" i="29"/>
  <c r="Y9" i="29"/>
  <c r="W10" i="29"/>
  <c r="X10" i="29"/>
  <c r="Y10" i="29"/>
  <c r="W11" i="29"/>
  <c r="X11" i="29"/>
  <c r="Y11" i="29"/>
  <c r="W12" i="29"/>
  <c r="X12" i="29"/>
  <c r="Y12" i="29"/>
  <c r="W13" i="29"/>
  <c r="X13" i="29"/>
  <c r="Y13" i="29"/>
  <c r="W14" i="29"/>
  <c r="X14" i="29"/>
  <c r="Y14" i="29"/>
  <c r="W15" i="29"/>
  <c r="X15" i="29"/>
  <c r="Y15" i="29"/>
  <c r="W16" i="29"/>
  <c r="X16" i="29"/>
  <c r="Y16" i="29"/>
  <c r="W17" i="29"/>
  <c r="X17" i="29"/>
  <c r="Y17" i="29"/>
  <c r="W18" i="29"/>
  <c r="X18" i="29"/>
  <c r="Y18" i="29"/>
  <c r="W19" i="29"/>
  <c r="X19" i="29"/>
  <c r="Y19" i="29"/>
  <c r="W20" i="29"/>
  <c r="X20" i="29"/>
  <c r="Y20" i="29"/>
  <c r="W21" i="29"/>
  <c r="X21" i="29"/>
  <c r="Y21" i="29"/>
  <c r="W22" i="29"/>
  <c r="X22" i="29"/>
  <c r="Y22" i="29"/>
  <c r="W23" i="29"/>
  <c r="X23" i="29"/>
  <c r="Y23" i="29"/>
  <c r="W24" i="29"/>
  <c r="X24" i="29"/>
  <c r="Y24" i="29"/>
  <c r="W25" i="29"/>
  <c r="X25" i="29"/>
  <c r="Y25" i="29"/>
  <c r="W26" i="29"/>
  <c r="X26" i="29"/>
  <c r="Y26" i="29"/>
  <c r="W27" i="29"/>
  <c r="X27" i="29"/>
  <c r="Y27" i="29"/>
  <c r="W28" i="29"/>
  <c r="X28" i="29"/>
  <c r="Y28" i="29"/>
  <c r="W29" i="29"/>
  <c r="X29" i="29"/>
  <c r="Y29" i="29"/>
  <c r="W30" i="29"/>
  <c r="X30" i="29"/>
  <c r="Y30" i="29"/>
  <c r="W31" i="29"/>
  <c r="X31" i="29"/>
  <c r="Y31" i="29"/>
  <c r="W32" i="29"/>
  <c r="X32" i="29"/>
  <c r="Y32" i="29"/>
  <c r="W33" i="29"/>
  <c r="X33" i="29"/>
  <c r="Y33" i="29"/>
  <c r="W34" i="29"/>
  <c r="X34" i="29"/>
  <c r="Y34" i="29"/>
  <c r="W35" i="29"/>
  <c r="X35" i="29"/>
  <c r="Y35" i="29"/>
  <c r="W36" i="29"/>
  <c r="X36" i="29"/>
  <c r="Y36" i="29"/>
  <c r="W37" i="29"/>
  <c r="X37" i="29"/>
  <c r="Y37" i="29"/>
  <c r="W38" i="29"/>
  <c r="X38" i="29"/>
  <c r="Y38" i="29"/>
  <c r="X3" i="29"/>
  <c r="Y3" i="29"/>
  <c r="W3" i="29"/>
  <c r="A1" i="41"/>
  <c r="AT40" i="29" l="1"/>
  <c r="K3" i="31"/>
  <c r="K45" i="31" s="1"/>
  <c r="V8" i="29"/>
  <c r="G8" i="31" s="1"/>
  <c r="G8" i="42" s="1"/>
  <c r="V12" i="29"/>
  <c r="G12" i="31" s="1"/>
  <c r="G12" i="42" s="1"/>
  <c r="V3" i="29"/>
  <c r="G3" i="31" s="1"/>
  <c r="G3" i="42" s="1"/>
  <c r="V38" i="29"/>
  <c r="G38" i="31" s="1"/>
  <c r="G38" i="42" s="1"/>
  <c r="V37" i="29"/>
  <c r="G37" i="31" s="1"/>
  <c r="G37" i="42" s="1"/>
  <c r="V34" i="29"/>
  <c r="G34" i="31" s="1"/>
  <c r="G34" i="42" s="1"/>
  <c r="V33" i="29"/>
  <c r="G33" i="31" s="1"/>
  <c r="G33" i="42" s="1"/>
  <c r="V30" i="29"/>
  <c r="G30" i="31" s="1"/>
  <c r="G30" i="42" s="1"/>
  <c r="V29" i="29"/>
  <c r="G29" i="31" s="1"/>
  <c r="G29" i="42" s="1"/>
  <c r="V26" i="29"/>
  <c r="G26" i="31" s="1"/>
  <c r="G26" i="42" s="1"/>
  <c r="V25" i="29"/>
  <c r="G25" i="31" s="1"/>
  <c r="G25" i="42" s="1"/>
  <c r="V21" i="29"/>
  <c r="G21" i="31" s="1"/>
  <c r="G21" i="42" s="1"/>
  <c r="V17" i="29"/>
  <c r="G17" i="31" s="1"/>
  <c r="G17" i="42" s="1"/>
  <c r="V13" i="29"/>
  <c r="G13" i="31" s="1"/>
  <c r="G13" i="42" s="1"/>
  <c r="V9" i="29"/>
  <c r="G9" i="31" s="1"/>
  <c r="G9" i="42" s="1"/>
  <c r="V5" i="29"/>
  <c r="G5" i="31" s="1"/>
  <c r="G5" i="42" s="1"/>
  <c r="V4" i="29"/>
  <c r="G4" i="31" s="1"/>
  <c r="G4" i="42" s="1"/>
  <c r="V22" i="29"/>
  <c r="G22" i="31" s="1"/>
  <c r="G22" i="42" s="1"/>
  <c r="V18" i="29"/>
  <c r="G18" i="31" s="1"/>
  <c r="G18" i="42" s="1"/>
  <c r="V14" i="29"/>
  <c r="G14" i="31" s="1"/>
  <c r="G14" i="42" s="1"/>
  <c r="V10" i="29"/>
  <c r="G10" i="31" s="1"/>
  <c r="G10" i="42" s="1"/>
  <c r="V6" i="29"/>
  <c r="G6" i="31" s="1"/>
  <c r="G6" i="42" s="1"/>
  <c r="V35" i="29"/>
  <c r="G35" i="31" s="1"/>
  <c r="G35" i="42" s="1"/>
  <c r="V31" i="29"/>
  <c r="G31" i="31" s="1"/>
  <c r="G31" i="42" s="1"/>
  <c r="V27" i="29"/>
  <c r="G27" i="31" s="1"/>
  <c r="G27" i="42" s="1"/>
  <c r="V23" i="29"/>
  <c r="G23" i="31" s="1"/>
  <c r="G23" i="42" s="1"/>
  <c r="V19" i="29"/>
  <c r="G19" i="31" s="1"/>
  <c r="G19" i="42" s="1"/>
  <c r="V15" i="29"/>
  <c r="G15" i="31" s="1"/>
  <c r="G15" i="42" s="1"/>
  <c r="V11" i="29"/>
  <c r="G11" i="31" s="1"/>
  <c r="G11" i="42" s="1"/>
  <c r="V7" i="29"/>
  <c r="G7" i="31" s="1"/>
  <c r="G7" i="42" s="1"/>
  <c r="V36" i="29"/>
  <c r="G36" i="31" s="1"/>
  <c r="G36" i="42" s="1"/>
  <c r="V32" i="29"/>
  <c r="G32" i="31" s="1"/>
  <c r="G32" i="42" s="1"/>
  <c r="V28" i="29"/>
  <c r="G28" i="31" s="1"/>
  <c r="G28" i="42" s="1"/>
  <c r="V24" i="29"/>
  <c r="G24" i="31" s="1"/>
  <c r="G24" i="42" s="1"/>
  <c r="V20" i="29"/>
  <c r="G20" i="31" s="1"/>
  <c r="G20" i="42" s="1"/>
  <c r="V16" i="29"/>
  <c r="G16" i="31" s="1"/>
  <c r="G16" i="42" s="1"/>
  <c r="Z3" i="29"/>
  <c r="AD3" i="29"/>
  <c r="AD12" i="29"/>
  <c r="I12" i="31" s="1"/>
  <c r="I12" i="42" s="1"/>
  <c r="AD4" i="29"/>
  <c r="I4" i="31" s="1"/>
  <c r="Z29" i="29"/>
  <c r="H29" i="31" s="1"/>
  <c r="H29" i="42" s="1"/>
  <c r="AH35" i="29"/>
  <c r="J35" i="31" s="1"/>
  <c r="J35" i="42" s="1"/>
  <c r="AH31" i="29"/>
  <c r="J31" i="31" s="1"/>
  <c r="J31" i="42" s="1"/>
  <c r="AH11" i="29"/>
  <c r="J11" i="31" s="1"/>
  <c r="J11" i="42" s="1"/>
  <c r="AH7" i="29"/>
  <c r="J7" i="31" s="1"/>
  <c r="J7" i="42" s="1"/>
  <c r="AX33" i="29"/>
  <c r="L33" i="31" s="1"/>
  <c r="L33" i="42" s="1"/>
  <c r="AX29" i="29"/>
  <c r="L29" i="31" s="1"/>
  <c r="L29" i="42" s="1"/>
  <c r="AX25" i="29"/>
  <c r="L25" i="31" s="1"/>
  <c r="L25" i="42" s="1"/>
  <c r="AX17" i="29"/>
  <c r="L17" i="31" s="1"/>
  <c r="L17" i="42" s="1"/>
  <c r="AX13" i="29"/>
  <c r="L13" i="31" s="1"/>
  <c r="L13" i="42" s="1"/>
  <c r="AX9" i="29"/>
  <c r="L9" i="31" s="1"/>
  <c r="L9" i="42" s="1"/>
  <c r="AX5" i="29"/>
  <c r="L5" i="31" s="1"/>
  <c r="L5" i="42" s="1"/>
  <c r="Z37" i="29"/>
  <c r="H37" i="31" s="1"/>
  <c r="H37" i="42" s="1"/>
  <c r="Z25" i="29"/>
  <c r="H25" i="31" s="1"/>
  <c r="H25" i="42" s="1"/>
  <c r="Z17" i="29"/>
  <c r="H17" i="31" s="1"/>
  <c r="H17" i="42" s="1"/>
  <c r="Z13" i="29"/>
  <c r="H13" i="31" s="1"/>
  <c r="H13" i="42" s="1"/>
  <c r="Z9" i="29"/>
  <c r="H9" i="31" s="1"/>
  <c r="H9" i="42" s="1"/>
  <c r="Z5" i="29"/>
  <c r="H5" i="31" s="1"/>
  <c r="H5" i="42" s="1"/>
  <c r="AD33" i="29"/>
  <c r="I33" i="31" s="1"/>
  <c r="I33" i="42" s="1"/>
  <c r="AD29" i="29"/>
  <c r="I29" i="31" s="1"/>
  <c r="I29" i="42" s="1"/>
  <c r="AD25" i="29"/>
  <c r="I25" i="31" s="1"/>
  <c r="I25" i="42" s="1"/>
  <c r="AD21" i="29"/>
  <c r="I21" i="31" s="1"/>
  <c r="I21" i="42" s="1"/>
  <c r="AD17" i="29"/>
  <c r="I17" i="31" s="1"/>
  <c r="I17" i="42" s="1"/>
  <c r="AD13" i="29"/>
  <c r="I13" i="31" s="1"/>
  <c r="I13" i="42" s="1"/>
  <c r="AD9" i="29"/>
  <c r="I9" i="31" s="1"/>
  <c r="I9" i="42" s="1"/>
  <c r="AD5" i="29"/>
  <c r="I5" i="31" s="1"/>
  <c r="I5" i="42" s="1"/>
  <c r="AH37" i="29"/>
  <c r="J37" i="31" s="1"/>
  <c r="J37" i="42" s="1"/>
  <c r="AH33" i="29"/>
  <c r="J33" i="31" s="1"/>
  <c r="J33" i="42" s="1"/>
  <c r="AX3" i="29"/>
  <c r="AX35" i="29"/>
  <c r="L35" i="31" s="1"/>
  <c r="L35" i="42" s="1"/>
  <c r="AX31" i="29"/>
  <c r="L31" i="31" s="1"/>
  <c r="L31" i="42" s="1"/>
  <c r="AX27" i="29"/>
  <c r="L27" i="31" s="1"/>
  <c r="L27" i="42" s="1"/>
  <c r="AX23" i="29"/>
  <c r="L23" i="31" s="1"/>
  <c r="L23" i="42" s="1"/>
  <c r="AX19" i="29"/>
  <c r="L19" i="31" s="1"/>
  <c r="L19" i="42" s="1"/>
  <c r="AX15" i="29"/>
  <c r="L15" i="31" s="1"/>
  <c r="L15" i="42" s="1"/>
  <c r="AX11" i="29"/>
  <c r="L11" i="31" s="1"/>
  <c r="L11" i="42" s="1"/>
  <c r="AX7" i="29"/>
  <c r="L7" i="31" s="1"/>
  <c r="L7" i="42" s="1"/>
  <c r="Z33" i="29"/>
  <c r="H33" i="31" s="1"/>
  <c r="H33" i="42" s="1"/>
  <c r="Z21" i="29"/>
  <c r="H21" i="31" s="1"/>
  <c r="H21" i="42" s="1"/>
  <c r="Z36" i="29"/>
  <c r="H36" i="31" s="1"/>
  <c r="H36" i="42" s="1"/>
  <c r="Z4" i="29"/>
  <c r="H4" i="31" s="1"/>
  <c r="H4" i="42" s="1"/>
  <c r="AD28" i="29"/>
  <c r="I28" i="31" s="1"/>
  <c r="I28" i="42" s="1"/>
  <c r="AH38" i="29"/>
  <c r="J38" i="31" s="1"/>
  <c r="J38" i="42" s="1"/>
  <c r="AH34" i="29"/>
  <c r="J34" i="31" s="1"/>
  <c r="J34" i="42" s="1"/>
  <c r="AH30" i="29"/>
  <c r="J30" i="31" s="1"/>
  <c r="AH26" i="29"/>
  <c r="J26" i="31" s="1"/>
  <c r="J26" i="42" s="1"/>
  <c r="AH22" i="29"/>
  <c r="J22" i="31" s="1"/>
  <c r="J22" i="42" s="1"/>
  <c r="AH18" i="29"/>
  <c r="J18" i="31" s="1"/>
  <c r="J18" i="42" s="1"/>
  <c r="AH14" i="29"/>
  <c r="J14" i="31" s="1"/>
  <c r="AH10" i="29"/>
  <c r="J10" i="31" s="1"/>
  <c r="J10" i="42" s="1"/>
  <c r="AH6" i="29"/>
  <c r="J6" i="31" s="1"/>
  <c r="J6" i="42" s="1"/>
  <c r="Z38" i="29"/>
  <c r="H38" i="31" s="1"/>
  <c r="H38" i="42" s="1"/>
  <c r="Z34" i="29"/>
  <c r="H34" i="31" s="1"/>
  <c r="H34" i="42" s="1"/>
  <c r="Z31" i="29"/>
  <c r="H31" i="31" s="1"/>
  <c r="H31" i="42" s="1"/>
  <c r="Z30" i="29"/>
  <c r="H30" i="31" s="1"/>
  <c r="H30" i="42" s="1"/>
  <c r="Z27" i="29"/>
  <c r="H27" i="31" s="1"/>
  <c r="H27" i="42" s="1"/>
  <c r="Z26" i="29"/>
  <c r="H26" i="31" s="1"/>
  <c r="H26" i="42" s="1"/>
  <c r="Z22" i="29"/>
  <c r="H22" i="31" s="1"/>
  <c r="H22" i="42" s="1"/>
  <c r="Z18" i="29"/>
  <c r="H18" i="31" s="1"/>
  <c r="H18" i="42" s="1"/>
  <c r="Z14" i="29"/>
  <c r="H14" i="31" s="1"/>
  <c r="H14" i="42" s="1"/>
  <c r="Z10" i="29"/>
  <c r="H10" i="31" s="1"/>
  <c r="H10" i="42" s="1"/>
  <c r="Z6" i="29"/>
  <c r="H6" i="31" s="1"/>
  <c r="H6" i="42" s="1"/>
  <c r="AD38" i="29"/>
  <c r="I38" i="31" s="1"/>
  <c r="I38" i="42" s="1"/>
  <c r="AD34" i="29"/>
  <c r="I34" i="31" s="1"/>
  <c r="I34" i="42" s="1"/>
  <c r="AD30" i="29"/>
  <c r="I30" i="31" s="1"/>
  <c r="I30" i="42" s="1"/>
  <c r="AD26" i="29"/>
  <c r="I26" i="31" s="1"/>
  <c r="I26" i="42" s="1"/>
  <c r="AD23" i="29"/>
  <c r="I23" i="31" s="1"/>
  <c r="AD22" i="29"/>
  <c r="I22" i="31" s="1"/>
  <c r="I22" i="42" s="1"/>
  <c r="AD19" i="29"/>
  <c r="I19" i="31" s="1"/>
  <c r="AD18" i="29"/>
  <c r="I18" i="31" s="1"/>
  <c r="I18" i="42" s="1"/>
  <c r="AD15" i="29"/>
  <c r="I15" i="31" s="1"/>
  <c r="I15" i="42" s="1"/>
  <c r="AD14" i="29"/>
  <c r="I14" i="31" s="1"/>
  <c r="AD11" i="29"/>
  <c r="I11" i="31" s="1"/>
  <c r="I11" i="42" s="1"/>
  <c r="AD10" i="29"/>
  <c r="I10" i="31" s="1"/>
  <c r="I10" i="42" s="1"/>
  <c r="AD6" i="29"/>
  <c r="I6" i="31" s="1"/>
  <c r="I6" i="42" s="1"/>
  <c r="AH36" i="29"/>
  <c r="J36" i="31" s="1"/>
  <c r="J36" i="42" s="1"/>
  <c r="AH32" i="29"/>
  <c r="J32" i="31" s="1"/>
  <c r="J32" i="42" s="1"/>
  <c r="AH24" i="29"/>
  <c r="J24" i="31" s="1"/>
  <c r="J24" i="42" s="1"/>
  <c r="AH20" i="29"/>
  <c r="J20" i="31" s="1"/>
  <c r="J20" i="42" s="1"/>
  <c r="AH16" i="29"/>
  <c r="J16" i="31" s="1"/>
  <c r="J16" i="42" s="1"/>
  <c r="AH12" i="29"/>
  <c r="J12" i="31" s="1"/>
  <c r="J12" i="42" s="1"/>
  <c r="AH8" i="29"/>
  <c r="J8" i="31" s="1"/>
  <c r="J8" i="42" s="1"/>
  <c r="AH4" i="29"/>
  <c r="J4" i="31" s="1"/>
  <c r="J4" i="42" s="1"/>
  <c r="AX38" i="29"/>
  <c r="L38" i="31" s="1"/>
  <c r="L38" i="42" s="1"/>
  <c r="AX34" i="29"/>
  <c r="L34" i="31" s="1"/>
  <c r="L34" i="42" s="1"/>
  <c r="AX30" i="29"/>
  <c r="L30" i="31" s="1"/>
  <c r="L30" i="42" s="1"/>
  <c r="AX26" i="29"/>
  <c r="L26" i="31" s="1"/>
  <c r="L26" i="42" s="1"/>
  <c r="AX22" i="29"/>
  <c r="L22" i="31" s="1"/>
  <c r="L22" i="42" s="1"/>
  <c r="AX18" i="29"/>
  <c r="L18" i="31" s="1"/>
  <c r="L18" i="42" s="1"/>
  <c r="AX14" i="29"/>
  <c r="L14" i="31" s="1"/>
  <c r="L14" i="42" s="1"/>
  <c r="AX10" i="29"/>
  <c r="L10" i="31" s="1"/>
  <c r="L10" i="42" s="1"/>
  <c r="AX6" i="29"/>
  <c r="L6" i="31" s="1"/>
  <c r="L6" i="42" s="1"/>
  <c r="Z35" i="29"/>
  <c r="H35" i="31" s="1"/>
  <c r="H35" i="42" s="1"/>
  <c r="Z23" i="29"/>
  <c r="H23" i="31" s="1"/>
  <c r="H23" i="42" s="1"/>
  <c r="Z19" i="29"/>
  <c r="H19" i="31" s="1"/>
  <c r="H19" i="42" s="1"/>
  <c r="Z15" i="29"/>
  <c r="H15" i="31" s="1"/>
  <c r="H15" i="42" s="1"/>
  <c r="Z11" i="29"/>
  <c r="H11" i="31" s="1"/>
  <c r="H11" i="42" s="1"/>
  <c r="Z7" i="29"/>
  <c r="H7" i="31" s="1"/>
  <c r="H7" i="42" s="1"/>
  <c r="AD35" i="29"/>
  <c r="I35" i="31" s="1"/>
  <c r="I35" i="42" s="1"/>
  <c r="AD31" i="29"/>
  <c r="I31" i="31" s="1"/>
  <c r="I31" i="42" s="1"/>
  <c r="AD27" i="29"/>
  <c r="I27" i="31" s="1"/>
  <c r="I27" i="42" s="1"/>
  <c r="AD7" i="29"/>
  <c r="I7" i="31" s="1"/>
  <c r="I7" i="42" s="1"/>
  <c r="AH3" i="29"/>
  <c r="AH29" i="29"/>
  <c r="J29" i="31" s="1"/>
  <c r="J29" i="42" s="1"/>
  <c r="AH25" i="29"/>
  <c r="J25" i="31" s="1"/>
  <c r="J25" i="42" s="1"/>
  <c r="AH21" i="29"/>
  <c r="J21" i="31" s="1"/>
  <c r="J21" i="42" s="1"/>
  <c r="AH17" i="29"/>
  <c r="J17" i="31" s="1"/>
  <c r="J17" i="42" s="1"/>
  <c r="AH13" i="29"/>
  <c r="J13" i="31" s="1"/>
  <c r="J13" i="42" s="1"/>
  <c r="AH9" i="29"/>
  <c r="J9" i="31" s="1"/>
  <c r="AH5" i="29"/>
  <c r="J5" i="31" s="1"/>
  <c r="Z32" i="29"/>
  <c r="H32" i="31" s="1"/>
  <c r="H32" i="42" s="1"/>
  <c r="Z28" i="29"/>
  <c r="H28" i="31" s="1"/>
  <c r="H28" i="42" s="1"/>
  <c r="Z24" i="29"/>
  <c r="H24" i="31" s="1"/>
  <c r="H24" i="42" s="1"/>
  <c r="Z20" i="29"/>
  <c r="H20" i="31" s="1"/>
  <c r="H20" i="42" s="1"/>
  <c r="Z16" i="29"/>
  <c r="H16" i="31" s="1"/>
  <c r="H16" i="42" s="1"/>
  <c r="Z12" i="29"/>
  <c r="H12" i="31" s="1"/>
  <c r="H12" i="42" s="1"/>
  <c r="Z8" i="29"/>
  <c r="H8" i="31" s="1"/>
  <c r="H8" i="42" s="1"/>
  <c r="AD36" i="29"/>
  <c r="I36" i="31" s="1"/>
  <c r="I36" i="42" s="1"/>
  <c r="AD32" i="29"/>
  <c r="I32" i="31" s="1"/>
  <c r="I32" i="42" s="1"/>
  <c r="AD24" i="29"/>
  <c r="I24" i="31" s="1"/>
  <c r="I24" i="42" s="1"/>
  <c r="AD20" i="29"/>
  <c r="I20" i="31" s="1"/>
  <c r="I20" i="42" s="1"/>
  <c r="AH28" i="29"/>
  <c r="J28" i="31" s="1"/>
  <c r="J28" i="42" s="1"/>
  <c r="AH27" i="29"/>
  <c r="J27" i="31" s="1"/>
  <c r="J27" i="42" s="1"/>
  <c r="AH23" i="29"/>
  <c r="J23" i="31" s="1"/>
  <c r="J23" i="42" s="1"/>
  <c r="AH19" i="29"/>
  <c r="J19" i="31" s="1"/>
  <c r="J19" i="42" s="1"/>
  <c r="AH15" i="29"/>
  <c r="J15" i="31" s="1"/>
  <c r="J15" i="42" s="1"/>
  <c r="AX36" i="29"/>
  <c r="L36" i="31" s="1"/>
  <c r="L36" i="42" s="1"/>
  <c r="AX32" i="29"/>
  <c r="L32" i="31" s="1"/>
  <c r="L32" i="42" s="1"/>
  <c r="AX28" i="29"/>
  <c r="L28" i="31" s="1"/>
  <c r="L28" i="42" s="1"/>
  <c r="AX24" i="29"/>
  <c r="L24" i="31" s="1"/>
  <c r="L24" i="42" s="1"/>
  <c r="AX20" i="29"/>
  <c r="L20" i="31" s="1"/>
  <c r="L20" i="42" s="1"/>
  <c r="AX16" i="29"/>
  <c r="L16" i="31" s="1"/>
  <c r="L16" i="42" s="1"/>
  <c r="AX12" i="29"/>
  <c r="L12" i="31" s="1"/>
  <c r="L12" i="42" s="1"/>
  <c r="AX8" i="29"/>
  <c r="L8" i="31" s="1"/>
  <c r="L8" i="42" s="1"/>
  <c r="AX4" i="29"/>
  <c r="L4" i="31" s="1"/>
  <c r="L4" i="42" s="1"/>
  <c r="O4" i="29"/>
  <c r="P4" i="29"/>
  <c r="Q4" i="29"/>
  <c r="O5" i="29"/>
  <c r="P5" i="29"/>
  <c r="Q5" i="29"/>
  <c r="O6" i="29"/>
  <c r="P6" i="29"/>
  <c r="Q6" i="29"/>
  <c r="O7" i="29"/>
  <c r="P7" i="29"/>
  <c r="Q7" i="29"/>
  <c r="O8" i="29"/>
  <c r="P8" i="29"/>
  <c r="Q8" i="29"/>
  <c r="O9" i="29"/>
  <c r="P9" i="29"/>
  <c r="Q9" i="29"/>
  <c r="O10" i="29"/>
  <c r="P10" i="29"/>
  <c r="Q10" i="29"/>
  <c r="O11" i="29"/>
  <c r="P11" i="29"/>
  <c r="Q11" i="29"/>
  <c r="O12" i="29"/>
  <c r="P12" i="29"/>
  <c r="Q12" i="29"/>
  <c r="O13" i="29"/>
  <c r="P13" i="29"/>
  <c r="Q13" i="29"/>
  <c r="O14" i="29"/>
  <c r="P14" i="29"/>
  <c r="Q14" i="29"/>
  <c r="O15" i="29"/>
  <c r="P15" i="29"/>
  <c r="Q15" i="29"/>
  <c r="O16" i="29"/>
  <c r="P16" i="29"/>
  <c r="Q16" i="29"/>
  <c r="O17" i="29"/>
  <c r="P17" i="29"/>
  <c r="Q17" i="29"/>
  <c r="O18" i="29"/>
  <c r="P18" i="29"/>
  <c r="Q18" i="29"/>
  <c r="O19" i="29"/>
  <c r="P19" i="29"/>
  <c r="Q19" i="29"/>
  <c r="O20" i="29"/>
  <c r="P20" i="29"/>
  <c r="Q20" i="29"/>
  <c r="O21" i="29"/>
  <c r="P21" i="29"/>
  <c r="Q21" i="29"/>
  <c r="O22" i="29"/>
  <c r="P22" i="29"/>
  <c r="Q22" i="29"/>
  <c r="O23" i="29"/>
  <c r="P23" i="29"/>
  <c r="Q23" i="29"/>
  <c r="O24" i="29"/>
  <c r="P24" i="29"/>
  <c r="Q24" i="29"/>
  <c r="O25" i="29"/>
  <c r="P25" i="29"/>
  <c r="Q25" i="29"/>
  <c r="O26" i="29"/>
  <c r="P26" i="29"/>
  <c r="Q26" i="29"/>
  <c r="O27" i="29"/>
  <c r="P27" i="29"/>
  <c r="Q27" i="29"/>
  <c r="O28" i="29"/>
  <c r="P28" i="29"/>
  <c r="Q28" i="29"/>
  <c r="O29" i="29"/>
  <c r="P29" i="29"/>
  <c r="Q29" i="29"/>
  <c r="O30" i="29"/>
  <c r="P30" i="29"/>
  <c r="Q30" i="29"/>
  <c r="O31" i="29"/>
  <c r="P31" i="29"/>
  <c r="Q31" i="29"/>
  <c r="O32" i="29"/>
  <c r="P32" i="29"/>
  <c r="Q32" i="29"/>
  <c r="O33" i="29"/>
  <c r="P33" i="29"/>
  <c r="Q33" i="29"/>
  <c r="O34" i="29"/>
  <c r="P34" i="29"/>
  <c r="Q34" i="29"/>
  <c r="O35" i="29"/>
  <c r="P35" i="29"/>
  <c r="Q35" i="29"/>
  <c r="O36" i="29"/>
  <c r="P36" i="29"/>
  <c r="Q36" i="29"/>
  <c r="O37" i="29"/>
  <c r="P37" i="29"/>
  <c r="Q37" i="29"/>
  <c r="O38" i="29"/>
  <c r="P38" i="29"/>
  <c r="Q38" i="29"/>
  <c r="P3" i="29"/>
  <c r="Q3" i="29"/>
  <c r="O3" i="29"/>
  <c r="L3" i="29"/>
  <c r="M3" i="29"/>
  <c r="L4" i="29"/>
  <c r="M4" i="29"/>
  <c r="L5" i="29"/>
  <c r="M5" i="29"/>
  <c r="L6" i="29"/>
  <c r="M6" i="29"/>
  <c r="L7" i="29"/>
  <c r="M7" i="29"/>
  <c r="L8" i="29"/>
  <c r="M8" i="29"/>
  <c r="L9" i="29"/>
  <c r="M9" i="29"/>
  <c r="L10" i="29"/>
  <c r="M10" i="29"/>
  <c r="L11" i="29"/>
  <c r="M11" i="29"/>
  <c r="L12" i="29"/>
  <c r="M12" i="29"/>
  <c r="L13" i="29"/>
  <c r="M13" i="29"/>
  <c r="L14" i="29"/>
  <c r="M14" i="29"/>
  <c r="L15" i="29"/>
  <c r="M15" i="29"/>
  <c r="L16" i="29"/>
  <c r="M16" i="29"/>
  <c r="L17" i="29"/>
  <c r="M17" i="29"/>
  <c r="L18" i="29"/>
  <c r="M18" i="29"/>
  <c r="L19" i="29"/>
  <c r="M19" i="29"/>
  <c r="L20" i="29"/>
  <c r="M20" i="29"/>
  <c r="L21" i="29"/>
  <c r="M21" i="29"/>
  <c r="L22" i="29"/>
  <c r="M22" i="29"/>
  <c r="L23" i="29"/>
  <c r="M23" i="29"/>
  <c r="L24" i="29"/>
  <c r="M24" i="29"/>
  <c r="L25" i="29"/>
  <c r="M25" i="29"/>
  <c r="L26" i="29"/>
  <c r="M26" i="29"/>
  <c r="L28" i="29"/>
  <c r="M28" i="29"/>
  <c r="L29" i="29"/>
  <c r="M29" i="29"/>
  <c r="L30" i="29"/>
  <c r="M30" i="29"/>
  <c r="L31" i="29"/>
  <c r="M31" i="29"/>
  <c r="L32" i="29"/>
  <c r="M32" i="29"/>
  <c r="L33" i="29"/>
  <c r="M33" i="29"/>
  <c r="L34" i="29"/>
  <c r="M34" i="29"/>
  <c r="L35" i="29"/>
  <c r="M35" i="29"/>
  <c r="L36" i="29"/>
  <c r="M36" i="29"/>
  <c r="L37" i="29"/>
  <c r="M37" i="29"/>
  <c r="L38" i="29"/>
  <c r="M38" i="29"/>
  <c r="K4" i="29"/>
  <c r="K5" i="29"/>
  <c r="K6" i="29"/>
  <c r="K7" i="29"/>
  <c r="K8" i="29"/>
  <c r="K9" i="29"/>
  <c r="K10" i="29"/>
  <c r="K11" i="29"/>
  <c r="K12" i="29"/>
  <c r="K13" i="29"/>
  <c r="K14" i="29"/>
  <c r="K15" i="29"/>
  <c r="K16" i="29"/>
  <c r="K17" i="29"/>
  <c r="K18" i="29"/>
  <c r="K19" i="29"/>
  <c r="K20" i="29"/>
  <c r="K21" i="29"/>
  <c r="K22" i="29"/>
  <c r="K23" i="29"/>
  <c r="K24" i="29"/>
  <c r="K25" i="29"/>
  <c r="K26" i="29"/>
  <c r="K28" i="29"/>
  <c r="K29" i="29"/>
  <c r="K30" i="29"/>
  <c r="K31" i="29"/>
  <c r="K32" i="29"/>
  <c r="K33" i="29"/>
  <c r="K34" i="29"/>
  <c r="K35" i="29"/>
  <c r="K36" i="29"/>
  <c r="K37" i="29"/>
  <c r="K38" i="29"/>
  <c r="K3" i="29"/>
  <c r="K3" i="42" l="1"/>
  <c r="K40" i="31"/>
  <c r="G45" i="31"/>
  <c r="G40" i="31"/>
  <c r="V40" i="29"/>
  <c r="I3" i="31"/>
  <c r="I3" i="42" s="1"/>
  <c r="J3" i="31"/>
  <c r="AH40" i="29"/>
  <c r="Z40" i="29"/>
  <c r="H3" i="31"/>
  <c r="H3" i="42" s="1"/>
  <c r="AX40" i="29"/>
  <c r="L3" i="31"/>
  <c r="N36" i="29"/>
  <c r="E36" i="31" s="1"/>
  <c r="E36" i="42" s="1"/>
  <c r="N32" i="29"/>
  <c r="E32" i="31" s="1"/>
  <c r="E32" i="42" s="1"/>
  <c r="N28" i="29"/>
  <c r="E28" i="31" s="1"/>
  <c r="E28" i="42" s="1"/>
  <c r="N24" i="29"/>
  <c r="E24" i="31" s="1"/>
  <c r="E24" i="42" s="1"/>
  <c r="N20" i="29"/>
  <c r="E20" i="31" s="1"/>
  <c r="E20" i="42" s="1"/>
  <c r="N16" i="29"/>
  <c r="E16" i="31" s="1"/>
  <c r="N12" i="29"/>
  <c r="E12" i="31" s="1"/>
  <c r="E12" i="42" s="1"/>
  <c r="N8" i="29"/>
  <c r="E8" i="31" s="1"/>
  <c r="E8" i="42" s="1"/>
  <c r="N4" i="29"/>
  <c r="E4" i="31" s="1"/>
  <c r="E4" i="42" s="1"/>
  <c r="N35" i="29"/>
  <c r="E35" i="31" s="1"/>
  <c r="E35" i="42" s="1"/>
  <c r="N31" i="29"/>
  <c r="E31" i="31" s="1"/>
  <c r="E31" i="42" s="1"/>
  <c r="N23" i="29"/>
  <c r="E23" i="31" s="1"/>
  <c r="E23" i="42" s="1"/>
  <c r="R22" i="29"/>
  <c r="F22" i="31" s="1"/>
  <c r="F22" i="42" s="1"/>
  <c r="R18" i="29"/>
  <c r="F18" i="31" s="1"/>
  <c r="F18" i="42" s="1"/>
  <c r="R14" i="29"/>
  <c r="F14" i="31" s="1"/>
  <c r="F14" i="42" s="1"/>
  <c r="N38" i="29"/>
  <c r="E38" i="31" s="1"/>
  <c r="E38" i="42" s="1"/>
  <c r="N34" i="29"/>
  <c r="E34" i="31" s="1"/>
  <c r="E34" i="42" s="1"/>
  <c r="N30" i="29"/>
  <c r="E30" i="31" s="1"/>
  <c r="E30" i="42" s="1"/>
  <c r="N26" i="29"/>
  <c r="E26" i="31" s="1"/>
  <c r="E26" i="42" s="1"/>
  <c r="N22" i="29"/>
  <c r="E22" i="31" s="1"/>
  <c r="E22" i="42" s="1"/>
  <c r="N18" i="29"/>
  <c r="E18" i="31" s="1"/>
  <c r="E18" i="42" s="1"/>
  <c r="N14" i="29"/>
  <c r="E14" i="31" s="1"/>
  <c r="E14" i="42" s="1"/>
  <c r="N10" i="29"/>
  <c r="E10" i="31" s="1"/>
  <c r="E10" i="42" s="1"/>
  <c r="N6" i="29"/>
  <c r="E6" i="31" s="1"/>
  <c r="E6" i="42" s="1"/>
  <c r="R10" i="29"/>
  <c r="F10" i="31" s="1"/>
  <c r="F10" i="42" s="1"/>
  <c r="R24" i="29"/>
  <c r="F24" i="31" s="1"/>
  <c r="F24" i="42" s="1"/>
  <c r="R20" i="29"/>
  <c r="F20" i="31" s="1"/>
  <c r="F20" i="42" s="1"/>
  <c r="R16" i="29"/>
  <c r="F16" i="31" s="1"/>
  <c r="F16" i="42" s="1"/>
  <c r="R12" i="29"/>
  <c r="F12" i="31" s="1"/>
  <c r="F12" i="42" s="1"/>
  <c r="R8" i="29"/>
  <c r="F8" i="31" s="1"/>
  <c r="F8" i="42" s="1"/>
  <c r="N3" i="29"/>
  <c r="N37" i="29"/>
  <c r="E37" i="31" s="1"/>
  <c r="E37" i="42" s="1"/>
  <c r="N33" i="29"/>
  <c r="E33" i="31" s="1"/>
  <c r="E33" i="42" s="1"/>
  <c r="N29" i="29"/>
  <c r="E29" i="31" s="1"/>
  <c r="E29" i="42" s="1"/>
  <c r="N25" i="29"/>
  <c r="E25" i="31" s="1"/>
  <c r="E25" i="42" s="1"/>
  <c r="N21" i="29"/>
  <c r="E21" i="31" s="1"/>
  <c r="E21" i="42" s="1"/>
  <c r="N17" i="29"/>
  <c r="E17" i="31" s="1"/>
  <c r="E17" i="42" s="1"/>
  <c r="N13" i="29"/>
  <c r="E13" i="31" s="1"/>
  <c r="E13" i="42" s="1"/>
  <c r="N9" i="29"/>
  <c r="E9" i="31" s="1"/>
  <c r="E9" i="42" s="1"/>
  <c r="N5" i="29"/>
  <c r="E5" i="31" s="1"/>
  <c r="E5" i="42" s="1"/>
  <c r="N19" i="29"/>
  <c r="E19" i="31" s="1"/>
  <c r="E19" i="42" s="1"/>
  <c r="R3" i="29"/>
  <c r="R36" i="29"/>
  <c r="F36" i="31" s="1"/>
  <c r="F36" i="42" s="1"/>
  <c r="R35" i="29"/>
  <c r="F35" i="31" s="1"/>
  <c r="F35" i="42" s="1"/>
  <c r="R32" i="29"/>
  <c r="F32" i="31" s="1"/>
  <c r="F32" i="42" s="1"/>
  <c r="R31" i="29"/>
  <c r="F31" i="31" s="1"/>
  <c r="F31" i="42" s="1"/>
  <c r="R28" i="29"/>
  <c r="F28" i="31" s="1"/>
  <c r="F28" i="42" s="1"/>
  <c r="R27" i="29"/>
  <c r="F27" i="31" s="1"/>
  <c r="F27" i="42" s="1"/>
  <c r="R23" i="29"/>
  <c r="F23" i="31" s="1"/>
  <c r="F23" i="42" s="1"/>
  <c r="R19" i="29"/>
  <c r="F19" i="31" s="1"/>
  <c r="F19" i="42" s="1"/>
  <c r="R15" i="29"/>
  <c r="F15" i="31" s="1"/>
  <c r="F15" i="42" s="1"/>
  <c r="R13" i="29"/>
  <c r="F13" i="31" s="1"/>
  <c r="F13" i="42" s="1"/>
  <c r="R11" i="29"/>
  <c r="F11" i="31" s="1"/>
  <c r="F11" i="42" s="1"/>
  <c r="R7" i="29"/>
  <c r="F7" i="31" s="1"/>
  <c r="F7" i="42" s="1"/>
  <c r="R4" i="29"/>
  <c r="F4" i="31" s="1"/>
  <c r="F4" i="42" s="1"/>
  <c r="N15" i="29"/>
  <c r="E15" i="31" s="1"/>
  <c r="E15" i="42" s="1"/>
  <c r="N11" i="29"/>
  <c r="E11" i="31" s="1"/>
  <c r="E11" i="42" s="1"/>
  <c r="N7" i="29"/>
  <c r="E7" i="31" s="1"/>
  <c r="E7" i="42" s="1"/>
  <c r="R37" i="29"/>
  <c r="F37" i="31" s="1"/>
  <c r="F37" i="42" s="1"/>
  <c r="R33" i="29"/>
  <c r="F33" i="31" s="1"/>
  <c r="F33" i="42" s="1"/>
  <c r="R29" i="29"/>
  <c r="F29" i="31" s="1"/>
  <c r="F29" i="42" s="1"/>
  <c r="R25" i="29"/>
  <c r="F25" i="31" s="1"/>
  <c r="F25" i="42" s="1"/>
  <c r="R21" i="29"/>
  <c r="F21" i="31" s="1"/>
  <c r="F21" i="42" s="1"/>
  <c r="R17" i="29"/>
  <c r="F17" i="31" s="1"/>
  <c r="F17" i="42" s="1"/>
  <c r="R9" i="29"/>
  <c r="F9" i="31" s="1"/>
  <c r="F9" i="42" s="1"/>
  <c r="R5" i="29"/>
  <c r="F5" i="31" s="1"/>
  <c r="F5" i="42" s="1"/>
  <c r="R38" i="29"/>
  <c r="F38" i="31" s="1"/>
  <c r="F38" i="42" s="1"/>
  <c r="R34" i="29"/>
  <c r="F34" i="31" s="1"/>
  <c r="F34" i="42" s="1"/>
  <c r="R30" i="29"/>
  <c r="F30" i="31" s="1"/>
  <c r="F30" i="42" s="1"/>
  <c r="R26" i="29"/>
  <c r="F26" i="31" s="1"/>
  <c r="F26" i="42" s="1"/>
  <c r="R6" i="29"/>
  <c r="F6" i="31" s="1"/>
  <c r="F6" i="42" s="1"/>
  <c r="G4" i="29"/>
  <c r="H4" i="29"/>
  <c r="I4" i="29"/>
  <c r="G5" i="29"/>
  <c r="H5" i="29"/>
  <c r="I5" i="29"/>
  <c r="G6" i="29"/>
  <c r="H6" i="29"/>
  <c r="I6" i="29"/>
  <c r="G7" i="29"/>
  <c r="H7" i="29"/>
  <c r="I7" i="29"/>
  <c r="G8" i="29"/>
  <c r="H8" i="29"/>
  <c r="I8" i="29"/>
  <c r="G9" i="29"/>
  <c r="H9" i="29"/>
  <c r="I9" i="29"/>
  <c r="G10" i="29"/>
  <c r="H10" i="29"/>
  <c r="I10" i="29"/>
  <c r="G11" i="29"/>
  <c r="H11" i="29"/>
  <c r="I11" i="29"/>
  <c r="G12" i="29"/>
  <c r="H12" i="29"/>
  <c r="I12" i="29"/>
  <c r="G13" i="29"/>
  <c r="H13" i="29"/>
  <c r="I13" i="29"/>
  <c r="G14" i="29"/>
  <c r="H14" i="29"/>
  <c r="I14" i="29"/>
  <c r="G15" i="29"/>
  <c r="H15" i="29"/>
  <c r="I15" i="29"/>
  <c r="G16" i="29"/>
  <c r="H16" i="29"/>
  <c r="I16" i="29"/>
  <c r="G17" i="29"/>
  <c r="H17" i="29"/>
  <c r="I17" i="29"/>
  <c r="G18" i="29"/>
  <c r="H18" i="29"/>
  <c r="I18" i="29"/>
  <c r="G19" i="29"/>
  <c r="H19" i="29"/>
  <c r="I19" i="29"/>
  <c r="G20" i="29"/>
  <c r="H20" i="29"/>
  <c r="I20" i="29"/>
  <c r="G21" i="29"/>
  <c r="H21" i="29"/>
  <c r="I21" i="29"/>
  <c r="G22" i="29"/>
  <c r="H22" i="29"/>
  <c r="I22" i="29"/>
  <c r="G23" i="29"/>
  <c r="H23" i="29"/>
  <c r="I23" i="29"/>
  <c r="G24" i="29"/>
  <c r="H24" i="29"/>
  <c r="I24" i="29"/>
  <c r="G25" i="29"/>
  <c r="H25" i="29"/>
  <c r="I25" i="29"/>
  <c r="G26" i="29"/>
  <c r="H26" i="29"/>
  <c r="I26" i="29"/>
  <c r="G27" i="29"/>
  <c r="H27" i="29"/>
  <c r="I27" i="29"/>
  <c r="G28" i="29"/>
  <c r="H28" i="29"/>
  <c r="I28" i="29"/>
  <c r="G29" i="29"/>
  <c r="H29" i="29"/>
  <c r="I29" i="29"/>
  <c r="G30" i="29"/>
  <c r="H30" i="29"/>
  <c r="I30" i="29"/>
  <c r="G31" i="29"/>
  <c r="H31" i="29"/>
  <c r="I31" i="29"/>
  <c r="G32" i="29"/>
  <c r="H32" i="29"/>
  <c r="I32" i="29"/>
  <c r="G33" i="29"/>
  <c r="H33" i="29"/>
  <c r="I33" i="29"/>
  <c r="G34" i="29"/>
  <c r="H34" i="29"/>
  <c r="I34" i="29"/>
  <c r="G35" i="29"/>
  <c r="H35" i="29"/>
  <c r="I35" i="29"/>
  <c r="G36" i="29"/>
  <c r="H36" i="29"/>
  <c r="I36" i="29"/>
  <c r="G37" i="29"/>
  <c r="H37" i="29"/>
  <c r="I37" i="29"/>
  <c r="G38" i="29"/>
  <c r="H38" i="29"/>
  <c r="I38" i="29"/>
  <c r="H3" i="29"/>
  <c r="I3" i="29"/>
  <c r="G3" i="29"/>
  <c r="E3" i="29"/>
  <c r="C27" i="29"/>
  <c r="C4" i="29"/>
  <c r="D4" i="29"/>
  <c r="E4" i="29"/>
  <c r="C5" i="29"/>
  <c r="D5" i="29"/>
  <c r="E5" i="29"/>
  <c r="C6" i="29"/>
  <c r="D6" i="29"/>
  <c r="E6" i="29"/>
  <c r="C7" i="29"/>
  <c r="D7" i="29"/>
  <c r="E7" i="29"/>
  <c r="C8" i="29"/>
  <c r="D8" i="29"/>
  <c r="E8" i="29"/>
  <c r="C9" i="29"/>
  <c r="D9" i="29"/>
  <c r="E9" i="29"/>
  <c r="C10" i="29"/>
  <c r="D10" i="29"/>
  <c r="E10" i="29"/>
  <c r="C11" i="29"/>
  <c r="D11" i="29"/>
  <c r="E11" i="29"/>
  <c r="C12" i="29"/>
  <c r="D12" i="29"/>
  <c r="E12" i="29"/>
  <c r="C13" i="29"/>
  <c r="D13" i="29"/>
  <c r="E13" i="29"/>
  <c r="C14" i="29"/>
  <c r="D14" i="29"/>
  <c r="E14" i="29"/>
  <c r="C15" i="29"/>
  <c r="D15" i="29"/>
  <c r="E15" i="29"/>
  <c r="C16" i="29"/>
  <c r="D16" i="29"/>
  <c r="E16" i="29"/>
  <c r="C17" i="29"/>
  <c r="D17" i="29"/>
  <c r="E17" i="29"/>
  <c r="C18" i="29"/>
  <c r="D18" i="29"/>
  <c r="E18" i="29"/>
  <c r="C19" i="29"/>
  <c r="D19" i="29"/>
  <c r="E19" i="29"/>
  <c r="C20" i="29"/>
  <c r="D20" i="29"/>
  <c r="E20" i="29"/>
  <c r="C21" i="29"/>
  <c r="D21" i="29"/>
  <c r="E21" i="29"/>
  <c r="C22" i="29"/>
  <c r="D22" i="29"/>
  <c r="E22" i="29"/>
  <c r="C23" i="29"/>
  <c r="D23" i="29"/>
  <c r="E23" i="29"/>
  <c r="C24" i="29"/>
  <c r="D24" i="29"/>
  <c r="E24" i="29"/>
  <c r="C25" i="29"/>
  <c r="D25" i="29"/>
  <c r="E25" i="29"/>
  <c r="C26" i="29"/>
  <c r="D26" i="29"/>
  <c r="E26" i="29"/>
  <c r="D27" i="29"/>
  <c r="E27" i="29"/>
  <c r="C28" i="29"/>
  <c r="D28" i="29"/>
  <c r="E28" i="29"/>
  <c r="C29" i="29"/>
  <c r="D29" i="29"/>
  <c r="E29" i="29"/>
  <c r="C30" i="29"/>
  <c r="D30" i="29"/>
  <c r="E30" i="29"/>
  <c r="C31" i="29"/>
  <c r="D31" i="29"/>
  <c r="E31" i="29"/>
  <c r="C32" i="29"/>
  <c r="D32" i="29"/>
  <c r="E32" i="29"/>
  <c r="C33" i="29"/>
  <c r="D33" i="29"/>
  <c r="E33" i="29"/>
  <c r="C34" i="29"/>
  <c r="D34" i="29"/>
  <c r="E34" i="29"/>
  <c r="C35" i="29"/>
  <c r="D35" i="29"/>
  <c r="E35" i="29"/>
  <c r="C36" i="29"/>
  <c r="D36" i="29"/>
  <c r="E36" i="29"/>
  <c r="C37" i="29"/>
  <c r="D37" i="29"/>
  <c r="E37" i="29"/>
  <c r="C38" i="29"/>
  <c r="D38" i="29"/>
  <c r="E38" i="29"/>
  <c r="D3" i="29"/>
  <c r="C3" i="29"/>
  <c r="C88" i="25"/>
  <c r="D88" i="25"/>
  <c r="E88" i="25"/>
  <c r="F88" i="25"/>
  <c r="G88" i="25"/>
  <c r="H88" i="25"/>
  <c r="I88" i="25"/>
  <c r="J88" i="25"/>
  <c r="K88" i="25"/>
  <c r="L88" i="25"/>
  <c r="M88" i="25"/>
  <c r="N88" i="25"/>
  <c r="C89" i="25"/>
  <c r="D89" i="25"/>
  <c r="E89" i="25"/>
  <c r="F89" i="25"/>
  <c r="G89" i="25"/>
  <c r="H89" i="25"/>
  <c r="I89" i="25"/>
  <c r="J89" i="25"/>
  <c r="K89" i="25"/>
  <c r="L89" i="25"/>
  <c r="M89" i="25"/>
  <c r="N89" i="25"/>
  <c r="C90" i="25"/>
  <c r="D90" i="25"/>
  <c r="E90" i="25"/>
  <c r="F90" i="25"/>
  <c r="G90" i="25"/>
  <c r="H90" i="25"/>
  <c r="I90" i="25"/>
  <c r="J90" i="25"/>
  <c r="K90" i="25"/>
  <c r="L90" i="25"/>
  <c r="M90" i="25"/>
  <c r="N90" i="25"/>
  <c r="C91" i="25"/>
  <c r="D91" i="25"/>
  <c r="E91" i="25"/>
  <c r="F91" i="25"/>
  <c r="G91" i="25"/>
  <c r="H91" i="25"/>
  <c r="I91" i="25"/>
  <c r="J91" i="25"/>
  <c r="K91" i="25"/>
  <c r="L91" i="25"/>
  <c r="M91" i="25"/>
  <c r="N91" i="25"/>
  <c r="C92" i="25"/>
  <c r="D92" i="25"/>
  <c r="E92" i="25"/>
  <c r="F92" i="25"/>
  <c r="G92" i="25"/>
  <c r="H92" i="25"/>
  <c r="I92" i="25"/>
  <c r="J92" i="25"/>
  <c r="K92" i="25"/>
  <c r="L92" i="25"/>
  <c r="M92" i="25"/>
  <c r="N92" i="25"/>
  <c r="C93" i="25"/>
  <c r="D93" i="25"/>
  <c r="E93" i="25"/>
  <c r="F93" i="25"/>
  <c r="G93" i="25"/>
  <c r="H93" i="25"/>
  <c r="I93" i="25"/>
  <c r="J93" i="25"/>
  <c r="K93" i="25"/>
  <c r="L93" i="25"/>
  <c r="M93" i="25"/>
  <c r="N93" i="25"/>
  <c r="C94" i="25"/>
  <c r="D94" i="25"/>
  <c r="E94" i="25"/>
  <c r="F94" i="25"/>
  <c r="G94" i="25"/>
  <c r="H94" i="25"/>
  <c r="I94" i="25"/>
  <c r="J94" i="25"/>
  <c r="K94" i="25"/>
  <c r="L94" i="25"/>
  <c r="M94" i="25"/>
  <c r="N94" i="25"/>
  <c r="C95" i="25"/>
  <c r="D95" i="25"/>
  <c r="E95" i="25"/>
  <c r="F95" i="25"/>
  <c r="G95" i="25"/>
  <c r="H95" i="25"/>
  <c r="I95" i="25"/>
  <c r="J95" i="25"/>
  <c r="K95" i="25"/>
  <c r="L95" i="25"/>
  <c r="M95" i="25"/>
  <c r="N95" i="25"/>
  <c r="C96" i="25"/>
  <c r="D96" i="25"/>
  <c r="E96" i="25"/>
  <c r="F96" i="25"/>
  <c r="G96" i="25"/>
  <c r="H96" i="25"/>
  <c r="I96" i="25"/>
  <c r="J96" i="25"/>
  <c r="K96" i="25"/>
  <c r="L96" i="25"/>
  <c r="M96" i="25"/>
  <c r="N96" i="25"/>
  <c r="C97" i="25"/>
  <c r="D97" i="25"/>
  <c r="E97" i="25"/>
  <c r="F97" i="25"/>
  <c r="G97" i="25"/>
  <c r="H97" i="25"/>
  <c r="I97" i="25"/>
  <c r="J97" i="25"/>
  <c r="K97" i="25"/>
  <c r="L97" i="25"/>
  <c r="M97" i="25"/>
  <c r="N97" i="25"/>
  <c r="C98" i="25"/>
  <c r="D98" i="25"/>
  <c r="E98" i="25"/>
  <c r="F98" i="25"/>
  <c r="G98" i="25"/>
  <c r="H98" i="25"/>
  <c r="I98" i="25"/>
  <c r="J98" i="25"/>
  <c r="K98" i="25"/>
  <c r="L98" i="25"/>
  <c r="M98" i="25"/>
  <c r="N98" i="25"/>
  <c r="C99" i="25"/>
  <c r="D99" i="25"/>
  <c r="E99" i="25"/>
  <c r="F99" i="25"/>
  <c r="G99" i="25"/>
  <c r="H99" i="25"/>
  <c r="I99" i="25"/>
  <c r="J99" i="25"/>
  <c r="K99" i="25"/>
  <c r="L99" i="25"/>
  <c r="M99" i="25"/>
  <c r="N99" i="25"/>
  <c r="C100" i="25"/>
  <c r="D100" i="25"/>
  <c r="E100" i="25"/>
  <c r="F100" i="25"/>
  <c r="G100" i="25"/>
  <c r="H100" i="25"/>
  <c r="I100" i="25"/>
  <c r="J100" i="25"/>
  <c r="K100" i="25"/>
  <c r="L100" i="25"/>
  <c r="M100" i="25"/>
  <c r="N100" i="25"/>
  <c r="C101" i="25"/>
  <c r="D101" i="25"/>
  <c r="E101" i="25"/>
  <c r="F101" i="25"/>
  <c r="G101" i="25"/>
  <c r="H101" i="25"/>
  <c r="I101" i="25"/>
  <c r="J101" i="25"/>
  <c r="K101" i="25"/>
  <c r="L101" i="25"/>
  <c r="M101" i="25"/>
  <c r="N101" i="25"/>
  <c r="C102" i="25"/>
  <c r="D102" i="25"/>
  <c r="E102" i="25"/>
  <c r="F102" i="25"/>
  <c r="G102" i="25"/>
  <c r="H102" i="25"/>
  <c r="I102" i="25"/>
  <c r="J102" i="25"/>
  <c r="K102" i="25"/>
  <c r="L102" i="25"/>
  <c r="M102" i="25"/>
  <c r="N102" i="25"/>
  <c r="C103" i="25"/>
  <c r="D103" i="25"/>
  <c r="E103" i="25"/>
  <c r="F103" i="25"/>
  <c r="G103" i="25"/>
  <c r="H103" i="25"/>
  <c r="I103" i="25"/>
  <c r="J103" i="25"/>
  <c r="K103" i="25"/>
  <c r="L103" i="25"/>
  <c r="M103" i="25"/>
  <c r="N103" i="25"/>
  <c r="C104" i="25"/>
  <c r="D104" i="25"/>
  <c r="E104" i="25"/>
  <c r="F104" i="25"/>
  <c r="G104" i="25"/>
  <c r="H104" i="25"/>
  <c r="I104" i="25"/>
  <c r="J104" i="25"/>
  <c r="K104" i="25"/>
  <c r="L104" i="25"/>
  <c r="M104" i="25"/>
  <c r="N104" i="25"/>
  <c r="C105" i="25"/>
  <c r="D105" i="25"/>
  <c r="E105" i="25"/>
  <c r="F105" i="25"/>
  <c r="G105" i="25"/>
  <c r="H105" i="25"/>
  <c r="I105" i="25"/>
  <c r="J105" i="25"/>
  <c r="K105" i="25"/>
  <c r="L105" i="25"/>
  <c r="M105" i="25"/>
  <c r="N105" i="25"/>
  <c r="C106" i="25"/>
  <c r="D106" i="25"/>
  <c r="E106" i="25"/>
  <c r="F106" i="25"/>
  <c r="G106" i="25"/>
  <c r="H106" i="25"/>
  <c r="I106" i="25"/>
  <c r="J106" i="25"/>
  <c r="K106" i="25"/>
  <c r="L106" i="25"/>
  <c r="M106" i="25"/>
  <c r="N106" i="25"/>
  <c r="C107" i="25"/>
  <c r="D107" i="25"/>
  <c r="E107" i="25"/>
  <c r="F107" i="25"/>
  <c r="G107" i="25"/>
  <c r="H107" i="25"/>
  <c r="I107" i="25"/>
  <c r="J107" i="25"/>
  <c r="K107" i="25"/>
  <c r="L107" i="25"/>
  <c r="M107" i="25"/>
  <c r="N107" i="25"/>
  <c r="C108" i="25"/>
  <c r="D108" i="25"/>
  <c r="E108" i="25"/>
  <c r="F108" i="25"/>
  <c r="G108" i="25"/>
  <c r="H108" i="25"/>
  <c r="I108" i="25"/>
  <c r="J108" i="25"/>
  <c r="K108" i="25"/>
  <c r="L108" i="25"/>
  <c r="M108" i="25"/>
  <c r="N108" i="25"/>
  <c r="C109" i="25"/>
  <c r="D109" i="25"/>
  <c r="E109" i="25"/>
  <c r="F109" i="25"/>
  <c r="G109" i="25"/>
  <c r="H109" i="25"/>
  <c r="I109" i="25"/>
  <c r="J109" i="25"/>
  <c r="K109" i="25"/>
  <c r="L109" i="25"/>
  <c r="M109" i="25"/>
  <c r="N109" i="25"/>
  <c r="C110" i="25"/>
  <c r="D110" i="25"/>
  <c r="E110" i="25"/>
  <c r="F110" i="25"/>
  <c r="G110" i="25"/>
  <c r="H110" i="25"/>
  <c r="I110" i="25"/>
  <c r="J110" i="25"/>
  <c r="K110" i="25"/>
  <c r="L110" i="25"/>
  <c r="M110" i="25"/>
  <c r="N110" i="25"/>
  <c r="C111" i="25"/>
  <c r="D111" i="25"/>
  <c r="E111" i="25"/>
  <c r="F111" i="25"/>
  <c r="G111" i="25"/>
  <c r="H111" i="25"/>
  <c r="I111" i="25"/>
  <c r="J111" i="25"/>
  <c r="K111" i="25"/>
  <c r="L111" i="25"/>
  <c r="M111" i="25"/>
  <c r="N111" i="25"/>
  <c r="C112" i="25"/>
  <c r="D112" i="25"/>
  <c r="E112" i="25"/>
  <c r="F112" i="25"/>
  <c r="G112" i="25"/>
  <c r="H112" i="25"/>
  <c r="I112" i="25"/>
  <c r="J112" i="25"/>
  <c r="K112" i="25"/>
  <c r="L112" i="25"/>
  <c r="M112" i="25"/>
  <c r="N112" i="25"/>
  <c r="C113" i="25"/>
  <c r="D113" i="25"/>
  <c r="E113" i="25"/>
  <c r="F113" i="25"/>
  <c r="G113" i="25"/>
  <c r="H113" i="25"/>
  <c r="I113" i="25"/>
  <c r="J113" i="25"/>
  <c r="K113" i="25"/>
  <c r="L113" i="25"/>
  <c r="M113" i="25"/>
  <c r="N113" i="25"/>
  <c r="C114" i="25"/>
  <c r="D114" i="25"/>
  <c r="E114" i="25"/>
  <c r="F114" i="25"/>
  <c r="G114" i="25"/>
  <c r="H114" i="25"/>
  <c r="I114" i="25"/>
  <c r="J114" i="25"/>
  <c r="K114" i="25"/>
  <c r="L114" i="25"/>
  <c r="M114" i="25"/>
  <c r="N114" i="25"/>
  <c r="C115" i="25"/>
  <c r="D115" i="25"/>
  <c r="E115" i="25"/>
  <c r="F115" i="25"/>
  <c r="G115" i="25"/>
  <c r="H115" i="25"/>
  <c r="I115" i="25"/>
  <c r="J115" i="25"/>
  <c r="K115" i="25"/>
  <c r="L115" i="25"/>
  <c r="M115" i="25"/>
  <c r="N115" i="25"/>
  <c r="C116" i="25"/>
  <c r="D116" i="25"/>
  <c r="E116" i="25"/>
  <c r="F116" i="25"/>
  <c r="G116" i="25"/>
  <c r="H116" i="25"/>
  <c r="I116" i="25"/>
  <c r="J116" i="25"/>
  <c r="K116" i="25"/>
  <c r="L116" i="25"/>
  <c r="M116" i="25"/>
  <c r="N116" i="25"/>
  <c r="C117" i="25"/>
  <c r="D117" i="25"/>
  <c r="E117" i="25"/>
  <c r="F117" i="25"/>
  <c r="G117" i="25"/>
  <c r="H117" i="25"/>
  <c r="I117" i="25"/>
  <c r="J117" i="25"/>
  <c r="K117" i="25"/>
  <c r="L117" i="25"/>
  <c r="M117" i="25"/>
  <c r="N117" i="25"/>
  <c r="C118" i="25"/>
  <c r="D118" i="25"/>
  <c r="E118" i="25"/>
  <c r="F118" i="25"/>
  <c r="G118" i="25"/>
  <c r="H118" i="25"/>
  <c r="I118" i="25"/>
  <c r="J118" i="25"/>
  <c r="K118" i="25"/>
  <c r="L118" i="25"/>
  <c r="M118" i="25"/>
  <c r="N118" i="25"/>
  <c r="C119" i="25"/>
  <c r="D119" i="25"/>
  <c r="E119" i="25"/>
  <c r="F119" i="25"/>
  <c r="G119" i="25"/>
  <c r="H119" i="25"/>
  <c r="I119" i="25"/>
  <c r="J119" i="25"/>
  <c r="K119" i="25"/>
  <c r="L119" i="25"/>
  <c r="M119" i="25"/>
  <c r="N119" i="25"/>
  <c r="C120" i="25"/>
  <c r="D120" i="25"/>
  <c r="E120" i="25"/>
  <c r="F120" i="25"/>
  <c r="G120" i="25"/>
  <c r="H120" i="25"/>
  <c r="I120" i="25"/>
  <c r="J120" i="25"/>
  <c r="K120" i="25"/>
  <c r="L120" i="25"/>
  <c r="M120" i="25"/>
  <c r="N120" i="25"/>
  <c r="B89" i="25"/>
  <c r="B90" i="25"/>
  <c r="B91" i="25"/>
  <c r="B92" i="25"/>
  <c r="B93" i="25"/>
  <c r="B94" i="25"/>
  <c r="B95" i="25"/>
  <c r="B96" i="25"/>
  <c r="B97" i="25"/>
  <c r="B98" i="25"/>
  <c r="B99" i="25"/>
  <c r="B100" i="25"/>
  <c r="B101" i="25"/>
  <c r="B102" i="25"/>
  <c r="B103" i="25"/>
  <c r="B104" i="25"/>
  <c r="B105" i="25"/>
  <c r="B106" i="25"/>
  <c r="B107" i="25"/>
  <c r="B108" i="25"/>
  <c r="B109" i="25"/>
  <c r="B110" i="25"/>
  <c r="B111" i="25"/>
  <c r="B112" i="25"/>
  <c r="B113" i="25"/>
  <c r="B114" i="25"/>
  <c r="B115" i="25"/>
  <c r="B116" i="25"/>
  <c r="B117" i="25"/>
  <c r="B118" i="25"/>
  <c r="B119" i="25"/>
  <c r="B120" i="25"/>
  <c r="B88" i="25"/>
  <c r="B1" i="16"/>
  <c r="B1" i="11"/>
  <c r="B1" i="9"/>
  <c r="B1" i="18"/>
  <c r="B1" i="7"/>
  <c r="B1" i="17"/>
  <c r="B1" i="10"/>
  <c r="J40" i="31" l="1"/>
  <c r="J41" i="31" s="1"/>
  <c r="J3" i="42"/>
  <c r="K43" i="31"/>
  <c r="K41" i="31"/>
  <c r="K42" i="31"/>
  <c r="L40" i="31"/>
  <c r="L41" i="31" s="1"/>
  <c r="L3" i="42"/>
  <c r="H45" i="31"/>
  <c r="H40" i="31"/>
  <c r="G43" i="31"/>
  <c r="G41" i="31"/>
  <c r="G42" i="31"/>
  <c r="J45" i="31"/>
  <c r="L45" i="31"/>
  <c r="E3" i="31"/>
  <c r="E3" i="42" s="1"/>
  <c r="R40" i="29"/>
  <c r="F3" i="31"/>
  <c r="F15" i="29"/>
  <c r="C15" i="31" s="1"/>
  <c r="C15" i="42" s="1"/>
  <c r="F11" i="29"/>
  <c r="C11" i="31" s="1"/>
  <c r="C11" i="42" s="1"/>
  <c r="J17" i="29"/>
  <c r="D17" i="31" s="1"/>
  <c r="D17" i="42" s="1"/>
  <c r="J36" i="29"/>
  <c r="D36" i="31" s="1"/>
  <c r="D36" i="42" s="1"/>
  <c r="J32" i="29"/>
  <c r="D32" i="31" s="1"/>
  <c r="D32" i="42" s="1"/>
  <c r="J28" i="29"/>
  <c r="D28" i="31" s="1"/>
  <c r="D28" i="42" s="1"/>
  <c r="J24" i="29"/>
  <c r="D24" i="31" s="1"/>
  <c r="D24" i="42" s="1"/>
  <c r="J20" i="29"/>
  <c r="D20" i="31" s="1"/>
  <c r="D20" i="42" s="1"/>
  <c r="J16" i="29"/>
  <c r="D16" i="31" s="1"/>
  <c r="D16" i="42" s="1"/>
  <c r="F36" i="29"/>
  <c r="C36" i="31" s="1"/>
  <c r="F32" i="29"/>
  <c r="C32" i="31" s="1"/>
  <c r="C32" i="42" s="1"/>
  <c r="F28" i="29"/>
  <c r="C28" i="31" s="1"/>
  <c r="C28" i="42" s="1"/>
  <c r="F17" i="29"/>
  <c r="C17" i="31" s="1"/>
  <c r="C17" i="42" s="1"/>
  <c r="F13" i="29"/>
  <c r="C13" i="31" s="1"/>
  <c r="C13" i="42" s="1"/>
  <c r="F9" i="29"/>
  <c r="C9" i="31" s="1"/>
  <c r="F7" i="29"/>
  <c r="C7" i="31" s="1"/>
  <c r="J27" i="29"/>
  <c r="D27" i="31" s="1"/>
  <c r="D27" i="42" s="1"/>
  <c r="F3" i="29"/>
  <c r="F37" i="29"/>
  <c r="C37" i="31" s="1"/>
  <c r="F35" i="29"/>
  <c r="C35" i="31" s="1"/>
  <c r="F33" i="29"/>
  <c r="C33" i="31" s="1"/>
  <c r="C33" i="42" s="1"/>
  <c r="F31" i="29"/>
  <c r="C31" i="31" s="1"/>
  <c r="F29" i="29"/>
  <c r="C29" i="31" s="1"/>
  <c r="F25" i="29"/>
  <c r="C25" i="31" s="1"/>
  <c r="C25" i="42" s="1"/>
  <c r="F24" i="29"/>
  <c r="C24" i="31" s="1"/>
  <c r="F21" i="29"/>
  <c r="C21" i="31" s="1"/>
  <c r="C21" i="42" s="1"/>
  <c r="F20" i="29"/>
  <c r="C20" i="31" s="1"/>
  <c r="F16" i="29"/>
  <c r="C16" i="31" s="1"/>
  <c r="F12" i="29"/>
  <c r="C12" i="31" s="1"/>
  <c r="C12" i="42" s="1"/>
  <c r="F8" i="29"/>
  <c r="C8" i="31" s="1"/>
  <c r="F5" i="29"/>
  <c r="C5" i="31" s="1"/>
  <c r="F4" i="29"/>
  <c r="C4" i="31" s="1"/>
  <c r="C4" i="42" s="1"/>
  <c r="J35" i="29"/>
  <c r="D35" i="31" s="1"/>
  <c r="D35" i="42" s="1"/>
  <c r="J31" i="29"/>
  <c r="D31" i="31" s="1"/>
  <c r="D31" i="42" s="1"/>
  <c r="J23" i="29"/>
  <c r="D23" i="31" s="1"/>
  <c r="D23" i="42" s="1"/>
  <c r="J19" i="29"/>
  <c r="D19" i="31" s="1"/>
  <c r="D19" i="42" s="1"/>
  <c r="J15" i="29"/>
  <c r="D15" i="31" s="1"/>
  <c r="D15" i="42" s="1"/>
  <c r="J11" i="29"/>
  <c r="D11" i="31" s="1"/>
  <c r="D11" i="42" s="1"/>
  <c r="J7" i="29"/>
  <c r="D7" i="31" s="1"/>
  <c r="D7" i="42" s="1"/>
  <c r="F26" i="29"/>
  <c r="C26" i="31" s="1"/>
  <c r="F22" i="29"/>
  <c r="C22" i="31" s="1"/>
  <c r="C22" i="42" s="1"/>
  <c r="F18" i="29"/>
  <c r="C18" i="31" s="1"/>
  <c r="F14" i="29"/>
  <c r="C14" i="31" s="1"/>
  <c r="F10" i="29"/>
  <c r="C10" i="31" s="1"/>
  <c r="F6" i="29"/>
  <c r="C6" i="31" s="1"/>
  <c r="J3" i="29"/>
  <c r="J37" i="29"/>
  <c r="D37" i="31" s="1"/>
  <c r="D37" i="42" s="1"/>
  <c r="J33" i="29"/>
  <c r="D33" i="31" s="1"/>
  <c r="D33" i="42" s="1"/>
  <c r="J29" i="29"/>
  <c r="D29" i="31" s="1"/>
  <c r="D29" i="42" s="1"/>
  <c r="J25" i="29"/>
  <c r="D25" i="31" s="1"/>
  <c r="D25" i="42" s="1"/>
  <c r="J21" i="29"/>
  <c r="D21" i="31" s="1"/>
  <c r="D21" i="42" s="1"/>
  <c r="J13" i="29"/>
  <c r="D13" i="31" s="1"/>
  <c r="D13" i="42" s="1"/>
  <c r="J9" i="29"/>
  <c r="D9" i="31" s="1"/>
  <c r="D9" i="42" s="1"/>
  <c r="J5" i="29"/>
  <c r="D5" i="31" s="1"/>
  <c r="D5" i="42" s="1"/>
  <c r="F38" i="29"/>
  <c r="C38" i="31" s="1"/>
  <c r="F34" i="29"/>
  <c r="C34" i="31" s="1"/>
  <c r="F30" i="29"/>
  <c r="C30" i="31" s="1"/>
  <c r="C30" i="42" s="1"/>
  <c r="F27" i="29"/>
  <c r="C27" i="31" s="1"/>
  <c r="F23" i="29"/>
  <c r="C23" i="31" s="1"/>
  <c r="C23" i="42" s="1"/>
  <c r="F19" i="29"/>
  <c r="C19" i="31" s="1"/>
  <c r="J38" i="29"/>
  <c r="D38" i="31" s="1"/>
  <c r="D38" i="42" s="1"/>
  <c r="J34" i="29"/>
  <c r="D34" i="31" s="1"/>
  <c r="D34" i="42" s="1"/>
  <c r="J30" i="29"/>
  <c r="D30" i="31" s="1"/>
  <c r="D30" i="42" s="1"/>
  <c r="J26" i="29"/>
  <c r="D26" i="31" s="1"/>
  <c r="D26" i="42" s="1"/>
  <c r="J22" i="29"/>
  <c r="D22" i="31" s="1"/>
  <c r="D22" i="42" s="1"/>
  <c r="J18" i="29"/>
  <c r="D18" i="31" s="1"/>
  <c r="D18" i="42" s="1"/>
  <c r="J14" i="29"/>
  <c r="D14" i="31" s="1"/>
  <c r="D14" i="42" s="1"/>
  <c r="J12" i="29"/>
  <c r="D12" i="31" s="1"/>
  <c r="D12" i="42" s="1"/>
  <c r="J10" i="29"/>
  <c r="D10" i="31" s="1"/>
  <c r="D10" i="42" s="1"/>
  <c r="J8" i="29"/>
  <c r="D8" i="31" s="1"/>
  <c r="D8" i="42" s="1"/>
  <c r="J6" i="29"/>
  <c r="D6" i="31" s="1"/>
  <c r="D6" i="42" s="1"/>
  <c r="J4" i="29"/>
  <c r="D4" i="31" s="1"/>
  <c r="D4" i="42" s="1"/>
  <c r="J43" i="31" l="1"/>
  <c r="J42" i="31"/>
  <c r="R32" i="31"/>
  <c r="S32" i="31" s="1"/>
  <c r="U32" i="31" s="1"/>
  <c r="R4" i="31"/>
  <c r="S4" i="31" s="1"/>
  <c r="T4" i="31" s="1"/>
  <c r="W12" i="31"/>
  <c r="X12" i="31" s="1"/>
  <c r="W31" i="31"/>
  <c r="X31" i="31" s="1"/>
  <c r="Z31" i="31" s="1"/>
  <c r="C31" i="42"/>
  <c r="R36" i="31"/>
  <c r="S36" i="31" s="1"/>
  <c r="T36" i="31" s="1"/>
  <c r="C36" i="42"/>
  <c r="W34" i="31"/>
  <c r="X34" i="31" s="1"/>
  <c r="C34" i="42"/>
  <c r="W10" i="31"/>
  <c r="X10" i="31" s="1"/>
  <c r="C10" i="42"/>
  <c r="W26" i="31"/>
  <c r="X26" i="31" s="1"/>
  <c r="Y26" i="31" s="1"/>
  <c r="C26" i="42"/>
  <c r="C16" i="42"/>
  <c r="W35" i="31"/>
  <c r="X35" i="31" s="1"/>
  <c r="C35" i="42"/>
  <c r="W7" i="31"/>
  <c r="X7" i="31" s="1"/>
  <c r="C7" i="42"/>
  <c r="F40" i="31"/>
  <c r="F42" i="31" s="1"/>
  <c r="F3" i="42"/>
  <c r="L43" i="31"/>
  <c r="W23" i="31"/>
  <c r="X23" i="31" s="1"/>
  <c r="W33" i="31"/>
  <c r="X33" i="31" s="1"/>
  <c r="Z33" i="31" s="1"/>
  <c r="W18" i="31"/>
  <c r="X18" i="31" s="1"/>
  <c r="C18" i="42"/>
  <c r="C8" i="42"/>
  <c r="W19" i="31"/>
  <c r="X19" i="31" s="1"/>
  <c r="C19" i="42"/>
  <c r="W38" i="31"/>
  <c r="X38" i="31" s="1"/>
  <c r="C38" i="42"/>
  <c r="W14" i="31"/>
  <c r="X14" i="31" s="1"/>
  <c r="Y14" i="31" s="1"/>
  <c r="C14" i="42"/>
  <c r="W5" i="31"/>
  <c r="X5" i="31" s="1"/>
  <c r="C5" i="42"/>
  <c r="R20" i="31"/>
  <c r="S20" i="31" s="1"/>
  <c r="U20" i="31" s="1"/>
  <c r="C20" i="42"/>
  <c r="W29" i="31"/>
  <c r="X29" i="31" s="1"/>
  <c r="Y29" i="31" s="1"/>
  <c r="C29" i="42"/>
  <c r="C37" i="42"/>
  <c r="W9" i="31"/>
  <c r="X9" i="31" s="1"/>
  <c r="C9" i="42"/>
  <c r="L42" i="31"/>
  <c r="W32" i="31"/>
  <c r="X32" i="31" s="1"/>
  <c r="W22" i="31"/>
  <c r="X22" i="31" s="1"/>
  <c r="Z22" i="31" s="1"/>
  <c r="F40" i="29"/>
  <c r="W6" i="31"/>
  <c r="X6" i="31" s="1"/>
  <c r="Y6" i="31" s="1"/>
  <c r="C6" i="42"/>
  <c r="W24" i="31"/>
  <c r="X24" i="31" s="1"/>
  <c r="Y24" i="31" s="1"/>
  <c r="C24" i="42"/>
  <c r="R26" i="31"/>
  <c r="S26" i="31" s="1"/>
  <c r="T26" i="31" s="1"/>
  <c r="R23" i="31"/>
  <c r="S23" i="31" s="1"/>
  <c r="U23" i="31" s="1"/>
  <c r="R29" i="31"/>
  <c r="S29" i="31" s="1"/>
  <c r="U29" i="31" s="1"/>
  <c r="F45" i="31"/>
  <c r="W30" i="31"/>
  <c r="X30" i="31" s="1"/>
  <c r="W15" i="31"/>
  <c r="X15" i="31" s="1"/>
  <c r="Y15" i="31" s="1"/>
  <c r="W21" i="31"/>
  <c r="X21" i="31" s="1"/>
  <c r="R13" i="31"/>
  <c r="S13" i="31" s="1"/>
  <c r="T13" i="31" s="1"/>
  <c r="R38" i="31"/>
  <c r="S38" i="31" s="1"/>
  <c r="T38" i="31" s="1"/>
  <c r="R5" i="31"/>
  <c r="S5" i="31" s="1"/>
  <c r="T5" i="31" s="1"/>
  <c r="W20" i="31"/>
  <c r="X20" i="31" s="1"/>
  <c r="W11" i="31"/>
  <c r="X11" i="31" s="1"/>
  <c r="W25" i="31"/>
  <c r="X25" i="31" s="1"/>
  <c r="W28" i="31"/>
  <c r="X28" i="31" s="1"/>
  <c r="W13" i="31"/>
  <c r="X13" i="31" s="1"/>
  <c r="W17" i="31"/>
  <c r="X17" i="31" s="1"/>
  <c r="W4" i="31"/>
  <c r="X4" i="31" s="1"/>
  <c r="W36" i="31"/>
  <c r="X36" i="31" s="1"/>
  <c r="N19" i="31"/>
  <c r="R34" i="31"/>
  <c r="S34" i="31" s="1"/>
  <c r="R10" i="31"/>
  <c r="S10" i="31" s="1"/>
  <c r="R35" i="31"/>
  <c r="S35" i="31" s="1"/>
  <c r="N7" i="31"/>
  <c r="R25" i="31"/>
  <c r="S25" i="31" s="1"/>
  <c r="R17" i="31"/>
  <c r="S17" i="31" s="1"/>
  <c r="R7" i="31"/>
  <c r="S7" i="31" s="1"/>
  <c r="R15" i="31"/>
  <c r="S15" i="31" s="1"/>
  <c r="N23" i="31"/>
  <c r="N38" i="31"/>
  <c r="N5" i="31"/>
  <c r="N20" i="31"/>
  <c r="R9" i="31"/>
  <c r="S9" i="31" s="1"/>
  <c r="R11" i="31"/>
  <c r="S11" i="31" s="1"/>
  <c r="R19" i="31"/>
  <c r="S19" i="31" s="1"/>
  <c r="R12" i="31"/>
  <c r="S12" i="31" s="1"/>
  <c r="R28" i="31"/>
  <c r="S28" i="31" s="1"/>
  <c r="R30" i="31"/>
  <c r="S30" i="31" s="1"/>
  <c r="R24" i="31"/>
  <c r="S24" i="31" s="1"/>
  <c r="R31" i="31"/>
  <c r="S31" i="31" s="1"/>
  <c r="R14" i="31"/>
  <c r="S14" i="31" s="1"/>
  <c r="R33" i="31"/>
  <c r="S33" i="31" s="1"/>
  <c r="R6" i="31"/>
  <c r="S6" i="31" s="1"/>
  <c r="R22" i="31"/>
  <c r="S22" i="31" s="1"/>
  <c r="R18" i="31"/>
  <c r="S18" i="31" s="1"/>
  <c r="N36" i="31"/>
  <c r="R21" i="31"/>
  <c r="S21" i="31" s="1"/>
  <c r="H42" i="31"/>
  <c r="H41" i="31"/>
  <c r="H43" i="31"/>
  <c r="N34" i="31"/>
  <c r="N10" i="31"/>
  <c r="N25" i="31"/>
  <c r="N35" i="31"/>
  <c r="N28" i="31"/>
  <c r="N29" i="31"/>
  <c r="N9" i="31"/>
  <c r="N32" i="31"/>
  <c r="N26" i="31"/>
  <c r="N4" i="31"/>
  <c r="J40" i="29"/>
  <c r="D3" i="31"/>
  <c r="N18" i="31"/>
  <c r="N21" i="31"/>
  <c r="N31" i="31"/>
  <c r="C3" i="31"/>
  <c r="N13" i="31"/>
  <c r="N11" i="31"/>
  <c r="N14" i="31"/>
  <c r="N30" i="31"/>
  <c r="N6" i="31"/>
  <c r="N22" i="31"/>
  <c r="N12" i="31"/>
  <c r="N24" i="31"/>
  <c r="N33" i="31"/>
  <c r="N17" i="31"/>
  <c r="N15" i="31"/>
  <c r="U38" i="31" l="1"/>
  <c r="U4" i="31"/>
  <c r="U36" i="31"/>
  <c r="T20" i="31"/>
  <c r="T32" i="31"/>
  <c r="F43" i="31"/>
  <c r="T23" i="31"/>
  <c r="Z32" i="31"/>
  <c r="Y32" i="31"/>
  <c r="U13" i="31"/>
  <c r="Z29" i="31"/>
  <c r="U26" i="31"/>
  <c r="Y12" i="31"/>
  <c r="Z12" i="31"/>
  <c r="T29" i="31"/>
  <c r="Y31" i="31"/>
  <c r="Z26" i="31"/>
  <c r="F41" i="31"/>
  <c r="Y33" i="31"/>
  <c r="Y30" i="31"/>
  <c r="Z30" i="31"/>
  <c r="R3" i="31"/>
  <c r="S3" i="31" s="1"/>
  <c r="C3" i="42"/>
  <c r="Z24" i="31"/>
  <c r="Z14" i="31"/>
  <c r="Z15" i="31"/>
  <c r="Y22" i="31"/>
  <c r="D40" i="31"/>
  <c r="D41" i="31" s="1"/>
  <c r="D3" i="42"/>
  <c r="C45" i="31"/>
  <c r="Y11" i="31"/>
  <c r="Z11" i="31"/>
  <c r="Y13" i="31"/>
  <c r="Z13" i="31"/>
  <c r="Z4" i="31"/>
  <c r="Y4" i="31"/>
  <c r="Z28" i="31"/>
  <c r="Y28" i="31"/>
  <c r="Y25" i="31"/>
  <c r="Z25" i="31"/>
  <c r="Y17" i="31"/>
  <c r="Z17" i="31"/>
  <c r="Z21" i="31"/>
  <c r="Y21" i="31"/>
  <c r="U5" i="31"/>
  <c r="W3" i="31"/>
  <c r="X3" i="31" s="1"/>
  <c r="Z6" i="31"/>
  <c r="P6" i="31"/>
  <c r="O6" i="31"/>
  <c r="P9" i="31"/>
  <c r="O9" i="31"/>
  <c r="T14" i="31"/>
  <c r="U14" i="31"/>
  <c r="Z20" i="31"/>
  <c r="Y20" i="31"/>
  <c r="Y38" i="31"/>
  <c r="Z38" i="31"/>
  <c r="U15" i="31"/>
  <c r="T15" i="31"/>
  <c r="O7" i="31"/>
  <c r="P7" i="31"/>
  <c r="Y34" i="31"/>
  <c r="Z34" i="31"/>
  <c r="O24" i="31"/>
  <c r="P24" i="31"/>
  <c r="P30" i="31"/>
  <c r="O30" i="31"/>
  <c r="P13" i="31"/>
  <c r="O13" i="31"/>
  <c r="O4" i="31"/>
  <c r="P4" i="31"/>
  <c r="P29" i="31"/>
  <c r="O29" i="31"/>
  <c r="Z36" i="31"/>
  <c r="Y36" i="31"/>
  <c r="T18" i="31"/>
  <c r="U18" i="31"/>
  <c r="D45" i="31"/>
  <c r="T22" i="31"/>
  <c r="U22" i="31"/>
  <c r="U31" i="31"/>
  <c r="T31" i="31"/>
  <c r="U12" i="31"/>
  <c r="T12" i="31"/>
  <c r="O20" i="31"/>
  <c r="P20" i="31"/>
  <c r="P38" i="31"/>
  <c r="O38" i="31"/>
  <c r="U35" i="31"/>
  <c r="T35" i="31"/>
  <c r="T10" i="31"/>
  <c r="U10" i="31"/>
  <c r="Y19" i="31"/>
  <c r="Z19" i="31"/>
  <c r="P33" i="31"/>
  <c r="O33" i="31"/>
  <c r="O11" i="31"/>
  <c r="P11" i="31"/>
  <c r="P25" i="31"/>
  <c r="O25" i="31"/>
  <c r="U28" i="31"/>
  <c r="T28" i="31"/>
  <c r="O15" i="31"/>
  <c r="P15" i="31"/>
  <c r="O12" i="31"/>
  <c r="P12" i="31"/>
  <c r="C40" i="31"/>
  <c r="P18" i="31"/>
  <c r="O18" i="31"/>
  <c r="P26" i="31"/>
  <c r="O26" i="31"/>
  <c r="O28" i="31"/>
  <c r="P28" i="31"/>
  <c r="P10" i="31"/>
  <c r="O10" i="31"/>
  <c r="U21" i="31"/>
  <c r="T21" i="31"/>
  <c r="O36" i="31"/>
  <c r="P36" i="31"/>
  <c r="Y18" i="31"/>
  <c r="Z18" i="31"/>
  <c r="U6" i="31"/>
  <c r="T6" i="31"/>
  <c r="U24" i="31"/>
  <c r="T24" i="31"/>
  <c r="U19" i="31"/>
  <c r="T19" i="31"/>
  <c r="U9" i="31"/>
  <c r="T9" i="31"/>
  <c r="Y5" i="31"/>
  <c r="Z5" i="31"/>
  <c r="Z23" i="31"/>
  <c r="Y23" i="31"/>
  <c r="T17" i="31"/>
  <c r="U17" i="31"/>
  <c r="Y35" i="31"/>
  <c r="Z35" i="31"/>
  <c r="Y10" i="31"/>
  <c r="Z10" i="31"/>
  <c r="O19" i="31"/>
  <c r="P19" i="31"/>
  <c r="P21" i="31"/>
  <c r="O21" i="31"/>
  <c r="P17" i="31"/>
  <c r="O17" i="31"/>
  <c r="P22" i="31"/>
  <c r="O22" i="31"/>
  <c r="P14" i="31"/>
  <c r="O14" i="31"/>
  <c r="O31" i="31"/>
  <c r="P31" i="31"/>
  <c r="D42" i="31"/>
  <c r="O32" i="31"/>
  <c r="P32" i="31"/>
  <c r="O35" i="31"/>
  <c r="P35" i="31"/>
  <c r="P34" i="31"/>
  <c r="O34" i="31"/>
  <c r="T33" i="31"/>
  <c r="U33" i="31"/>
  <c r="T30" i="31"/>
  <c r="U30" i="31"/>
  <c r="U11" i="31"/>
  <c r="T11" i="31"/>
  <c r="Y9" i="31"/>
  <c r="Z9" i="31"/>
  <c r="P5" i="31"/>
  <c r="O5" i="31"/>
  <c r="O23" i="31"/>
  <c r="P23" i="31"/>
  <c r="U7" i="31"/>
  <c r="T7" i="31"/>
  <c r="U25" i="31"/>
  <c r="T25" i="31"/>
  <c r="Z7" i="31"/>
  <c r="Y7" i="31"/>
  <c r="T34" i="31"/>
  <c r="U34" i="31"/>
  <c r="N3" i="31"/>
  <c r="P3" i="31" s="1"/>
  <c r="D43" i="31" l="1"/>
  <c r="Z3" i="31"/>
  <c r="Y3" i="31"/>
  <c r="C41" i="31"/>
  <c r="C43" i="31"/>
  <c r="C42" i="31"/>
  <c r="O3" i="31"/>
  <c r="T3" i="31"/>
  <c r="U3" i="31"/>
  <c r="N46" i="9" l="1"/>
  <c r="M46" i="9"/>
  <c r="O46" i="9" l="1"/>
  <c r="P46" i="9" l="1"/>
  <c r="Q46" i="9" l="1"/>
  <c r="R46" i="9" l="1"/>
  <c r="K27" i="29" l="1"/>
  <c r="S46" i="9"/>
  <c r="L27" i="29" l="1"/>
  <c r="T46" i="9"/>
  <c r="M27" i="29" l="1"/>
  <c r="N27" i="29" s="1"/>
  <c r="V46" i="9"/>
  <c r="U46" i="9"/>
  <c r="E27" i="31" l="1"/>
  <c r="N40" i="29"/>
  <c r="W27" i="31" l="1"/>
  <c r="X27" i="31" s="1"/>
  <c r="E45" i="31"/>
  <c r="R27" i="31"/>
  <c r="S27" i="31" s="1"/>
  <c r="N27" i="31"/>
  <c r="E40" i="31"/>
  <c r="P27" i="31" l="1"/>
  <c r="O27" i="31"/>
  <c r="T27" i="31"/>
  <c r="U27" i="31"/>
  <c r="E42" i="31"/>
  <c r="E43" i="31"/>
  <c r="E41" i="31"/>
  <c r="Y27" i="31"/>
  <c r="Z27" i="31"/>
  <c r="AG42" i="18"/>
  <c r="AF42" i="18"/>
  <c r="AH42" i="18"/>
  <c r="AI42" i="18" l="1"/>
  <c r="AK42" i="18"/>
  <c r="AJ42" i="18"/>
  <c r="AA16" i="29" l="1"/>
  <c r="AA8" i="29" l="1"/>
  <c r="AA37" i="29"/>
  <c r="AB16" i="29"/>
  <c r="AL42" i="18"/>
  <c r="AC16" i="29" s="1"/>
  <c r="AD16" i="29" l="1"/>
  <c r="I16" i="31" s="1"/>
  <c r="W16" i="31"/>
  <c r="X16" i="31" s="1"/>
  <c r="R16" i="31"/>
  <c r="S16" i="31" s="1"/>
  <c r="N16" i="31"/>
  <c r="AC37" i="29"/>
  <c r="AB37" i="29"/>
  <c r="AD37" i="29" s="1"/>
  <c r="I37" i="31" s="1"/>
  <c r="AC8" i="29"/>
  <c r="AB8" i="29"/>
  <c r="AD8" i="29" l="1"/>
  <c r="I8" i="31"/>
  <c r="AD40" i="29"/>
  <c r="W37" i="31"/>
  <c r="X37" i="31" s="1"/>
  <c r="N37" i="31"/>
  <c r="R37" i="31"/>
  <c r="S37" i="31" s="1"/>
  <c r="O16" i="31"/>
  <c r="P16" i="31"/>
  <c r="U16" i="31"/>
  <c r="T16" i="31"/>
  <c r="Y16" i="31"/>
  <c r="Z16" i="31"/>
  <c r="Y37" i="31" l="1"/>
  <c r="Z37" i="31"/>
  <c r="P37" i="31"/>
  <c r="O37" i="31"/>
  <c r="T37" i="31"/>
  <c r="U37" i="31"/>
  <c r="I40" i="31"/>
  <c r="N8" i="31"/>
  <c r="I45" i="31"/>
  <c r="W8" i="31"/>
  <c r="X8" i="31" s="1"/>
  <c r="R8" i="31"/>
  <c r="S8" i="31" s="1"/>
  <c r="P8" i="31" l="1"/>
  <c r="O8" i="31"/>
  <c r="I41" i="31"/>
  <c r="I42" i="31"/>
  <c r="I43" i="31"/>
  <c r="T8" i="31"/>
  <c r="U8" i="31"/>
  <c r="Y8" i="31"/>
  <c r="Z8" i="31"/>
</calcChain>
</file>

<file path=xl/comments1.xml><?xml version="1.0" encoding="utf-8"?>
<comments xmlns="http://schemas.openxmlformats.org/spreadsheetml/2006/main">
  <authors>
    <author>MyOECD</author>
  </authors>
  <commentList>
    <comment ref="E10" authorId="0" shapeId="0">
      <text>
        <r>
          <rPr>
            <sz val="9"/>
            <color indexed="81"/>
            <rFont val="Tahoma"/>
            <family val="2"/>
          </rPr>
          <t xml:space="preserve">D: Difference in methodology </t>
        </r>
      </text>
    </comment>
    <comment ref="F10" authorId="0" shapeId="0">
      <text>
        <r>
          <rPr>
            <sz val="9"/>
            <color indexed="81"/>
            <rFont val="Tahoma"/>
            <family val="2"/>
          </rPr>
          <t xml:space="preserve">D: Difference in methodology </t>
        </r>
      </text>
    </comment>
    <comment ref="G10" authorId="0" shapeId="0">
      <text>
        <r>
          <rPr>
            <sz val="9"/>
            <color indexed="81"/>
            <rFont val="Tahoma"/>
            <family val="2"/>
          </rPr>
          <t xml:space="preserve">D: Difference in methodology </t>
        </r>
      </text>
    </comment>
    <comment ref="H10" authorId="0" shapeId="0">
      <text>
        <r>
          <rPr>
            <sz val="9"/>
            <color indexed="81"/>
            <rFont val="Tahoma"/>
            <family val="2"/>
          </rPr>
          <t xml:space="preserve">D: Difference in methodology </t>
        </r>
      </text>
    </comment>
    <comment ref="I10" authorId="0" shapeId="0">
      <text>
        <r>
          <rPr>
            <sz val="9"/>
            <color indexed="81"/>
            <rFont val="Tahoma"/>
            <family val="2"/>
          </rPr>
          <t xml:space="preserve">D: Difference in methodology </t>
        </r>
      </text>
    </comment>
    <comment ref="J10" authorId="0" shapeId="0">
      <text>
        <r>
          <rPr>
            <sz val="9"/>
            <color indexed="81"/>
            <rFont val="Tahoma"/>
            <family val="2"/>
          </rPr>
          <t xml:space="preserve">D: Difference in methodology </t>
        </r>
      </text>
    </comment>
    <comment ref="K10" authorId="0" shapeId="0">
      <text>
        <r>
          <rPr>
            <sz val="9"/>
            <color indexed="81"/>
            <rFont val="Tahoma"/>
            <family val="2"/>
          </rPr>
          <t xml:space="preserve">D: Difference in methodology </t>
        </r>
      </text>
    </comment>
    <comment ref="L10" authorId="0" shapeId="0">
      <text>
        <r>
          <rPr>
            <sz val="9"/>
            <color indexed="81"/>
            <rFont val="Tahoma"/>
            <family val="2"/>
          </rPr>
          <t xml:space="preserve">D: Difference in methodology </t>
        </r>
      </text>
    </comment>
    <comment ref="M10" authorId="0" shapeId="0">
      <text>
        <r>
          <rPr>
            <sz val="9"/>
            <color indexed="81"/>
            <rFont val="Tahoma"/>
            <family val="2"/>
          </rPr>
          <t xml:space="preserve">D: Difference in methodology </t>
        </r>
      </text>
    </comment>
    <comment ref="N10" authorId="0" shapeId="0">
      <text>
        <r>
          <rPr>
            <sz val="9"/>
            <color indexed="81"/>
            <rFont val="Tahoma"/>
            <family val="2"/>
          </rPr>
          <t xml:space="preserve">D: Difference in methodology </t>
        </r>
      </text>
    </comment>
    <comment ref="O10" authorId="0" shapeId="0">
      <text>
        <r>
          <rPr>
            <sz val="9"/>
            <color indexed="81"/>
            <rFont val="Tahoma"/>
            <family val="2"/>
          </rPr>
          <t xml:space="preserve">D: Difference in methodology </t>
        </r>
      </text>
    </comment>
    <comment ref="P10" authorId="0" shapeId="0">
      <text>
        <r>
          <rPr>
            <sz val="9"/>
            <color indexed="81"/>
            <rFont val="Tahoma"/>
            <family val="2"/>
          </rPr>
          <t xml:space="preserve">D: Difference in methodology </t>
        </r>
      </text>
    </comment>
    <comment ref="Q10" authorId="0" shapeId="0">
      <text>
        <r>
          <rPr>
            <sz val="9"/>
            <color indexed="81"/>
            <rFont val="Tahoma"/>
            <family val="2"/>
          </rPr>
          <t xml:space="preserve">D: Difference in methodology </t>
        </r>
      </text>
    </comment>
    <comment ref="R10" authorId="0" shapeId="0">
      <text>
        <r>
          <rPr>
            <sz val="9"/>
            <color indexed="81"/>
            <rFont val="Tahoma"/>
            <family val="2"/>
          </rPr>
          <t xml:space="preserve">D: Difference in methodology </t>
        </r>
      </text>
    </comment>
    <comment ref="S10" authorId="0" shapeId="0">
      <text>
        <r>
          <rPr>
            <sz val="9"/>
            <color indexed="81"/>
            <rFont val="Tahoma"/>
            <family val="2"/>
          </rPr>
          <t xml:space="preserve">D: Difference in methodology </t>
        </r>
      </text>
    </comment>
    <comment ref="T10" authorId="0" shapeId="0">
      <text>
        <r>
          <rPr>
            <sz val="9"/>
            <color indexed="81"/>
            <rFont val="Tahoma"/>
            <family val="2"/>
          </rPr>
          <t xml:space="preserve">D: Difference in methodology </t>
        </r>
      </text>
    </comment>
    <comment ref="I11" authorId="0" shapeId="0">
      <text>
        <r>
          <rPr>
            <sz val="9"/>
            <color indexed="81"/>
            <rFont val="Tahoma"/>
            <family val="2"/>
          </rPr>
          <t xml:space="preserve">B: Break </t>
        </r>
      </text>
    </comment>
    <comment ref="M11" authorId="0" shapeId="0">
      <text>
        <r>
          <rPr>
            <sz val="9"/>
            <color indexed="81"/>
            <rFont val="Tahoma"/>
            <family val="2"/>
          </rPr>
          <t xml:space="preserve">B: Break </t>
        </r>
      </text>
    </comment>
    <comment ref="H12" authorId="0" shapeId="0">
      <text>
        <r>
          <rPr>
            <sz val="9"/>
            <color indexed="81"/>
            <rFont val="Tahoma"/>
            <family val="2"/>
          </rPr>
          <t xml:space="preserve">B: Break </t>
        </r>
      </text>
    </comment>
    <comment ref="K12" authorId="0" shapeId="0">
      <text>
        <r>
          <rPr>
            <sz val="9"/>
            <color indexed="81"/>
            <rFont val="Tahoma"/>
            <family val="2"/>
          </rPr>
          <t xml:space="preserve">B: Break </t>
        </r>
      </text>
    </comment>
    <comment ref="K13" authorId="0" shapeId="0">
      <text>
        <r>
          <rPr>
            <sz val="9"/>
            <color indexed="81"/>
            <rFont val="Tahoma"/>
            <family val="2"/>
          </rPr>
          <t xml:space="preserve">B: Break </t>
        </r>
      </text>
    </comment>
    <comment ref="P13" authorId="0" shapeId="0">
      <text>
        <r>
          <rPr>
            <sz val="9"/>
            <color indexed="81"/>
            <rFont val="Tahoma"/>
            <family val="2"/>
          </rPr>
          <t xml:space="preserve">B: Break </t>
        </r>
      </text>
    </comment>
    <comment ref="T13" authorId="0" shapeId="0">
      <text>
        <r>
          <rPr>
            <sz val="9"/>
            <color indexed="81"/>
            <rFont val="Tahoma"/>
            <family val="2"/>
          </rPr>
          <t xml:space="preserve">B: Break </t>
        </r>
      </text>
    </comment>
    <comment ref="U13" authorId="0" shapeId="0">
      <text>
        <r>
          <rPr>
            <sz val="9"/>
            <color indexed="81"/>
            <rFont val="Tahoma"/>
            <family val="2"/>
          </rPr>
          <t xml:space="preserve">P: Provisional value </t>
        </r>
      </text>
    </comment>
    <comment ref="V13" authorId="0" shapeId="0">
      <text>
        <r>
          <rPr>
            <sz val="9"/>
            <color indexed="81"/>
            <rFont val="Tahoma"/>
            <family val="2"/>
          </rPr>
          <t xml:space="preserve">P: Provisional value </t>
        </r>
      </text>
    </comment>
    <comment ref="E15" authorId="0" shapeId="0">
      <text>
        <r>
          <rPr>
            <sz val="9"/>
            <color indexed="81"/>
            <rFont val="Tahoma"/>
            <family val="2"/>
          </rPr>
          <t xml:space="preserve">B: Break </t>
        </r>
      </text>
    </comment>
    <comment ref="H15" authorId="0" shapeId="0">
      <text>
        <r>
          <rPr>
            <sz val="9"/>
            <color indexed="81"/>
            <rFont val="Tahoma"/>
            <family val="2"/>
          </rPr>
          <t xml:space="preserve">B: Break </t>
        </r>
      </text>
    </comment>
    <comment ref="R15" authorId="0" shapeId="0">
      <text>
        <r>
          <rPr>
            <sz val="9"/>
            <color indexed="81"/>
            <rFont val="Tahoma"/>
            <family val="2"/>
          </rPr>
          <t xml:space="preserve">B: Break </t>
        </r>
      </text>
    </comment>
    <comment ref="H16" authorId="0" shapeId="0">
      <text>
        <r>
          <rPr>
            <sz val="9"/>
            <color indexed="81"/>
            <rFont val="Tahoma"/>
            <family val="2"/>
          </rPr>
          <t xml:space="preserve">B: Break </t>
        </r>
      </text>
    </comment>
    <comment ref="P16" authorId="0" shapeId="0">
      <text>
        <r>
          <rPr>
            <sz val="9"/>
            <color indexed="81"/>
            <rFont val="Tahoma"/>
            <family val="2"/>
          </rPr>
          <t xml:space="preserve">B: Break </t>
        </r>
      </text>
    </comment>
    <comment ref="I17" authorId="0" shapeId="0">
      <text>
        <r>
          <rPr>
            <sz val="9"/>
            <color indexed="81"/>
            <rFont val="Tahoma"/>
            <family val="2"/>
          </rPr>
          <t xml:space="preserve">B: Break </t>
        </r>
      </text>
    </comment>
    <comment ref="E18" authorId="0" shapeId="0">
      <text>
        <r>
          <rPr>
            <sz val="9"/>
            <color indexed="81"/>
            <rFont val="Tahoma"/>
            <family val="2"/>
          </rPr>
          <t xml:space="preserve">B: Break </t>
        </r>
      </text>
    </comment>
    <comment ref="T18" authorId="0" shapeId="0">
      <text>
        <r>
          <rPr>
            <sz val="9"/>
            <color indexed="81"/>
            <rFont val="Tahoma"/>
            <family val="2"/>
          </rPr>
          <t xml:space="preserve">B: Break </t>
        </r>
      </text>
    </comment>
    <comment ref="H19" authorId="0" shapeId="0">
      <text>
        <r>
          <rPr>
            <sz val="9"/>
            <color indexed="81"/>
            <rFont val="Tahoma"/>
            <family val="2"/>
          </rPr>
          <t xml:space="preserve">B: Break </t>
        </r>
      </text>
    </comment>
    <comment ref="K19" authorId="0" shapeId="0">
      <text>
        <r>
          <rPr>
            <sz val="9"/>
            <color indexed="81"/>
            <rFont val="Tahoma"/>
            <family val="2"/>
          </rPr>
          <t xml:space="preserve">B: Break </t>
        </r>
      </text>
    </comment>
    <comment ref="N21" authorId="0" shapeId="0">
      <text>
        <r>
          <rPr>
            <sz val="9"/>
            <color indexed="81"/>
            <rFont val="Tahoma"/>
            <family val="2"/>
          </rPr>
          <t xml:space="preserve">B: Break </t>
        </r>
      </text>
    </comment>
    <comment ref="H22" authorId="0" shapeId="0">
      <text>
        <r>
          <rPr>
            <sz val="9"/>
            <color indexed="81"/>
            <rFont val="Tahoma"/>
            <family val="2"/>
          </rPr>
          <t xml:space="preserve">B: Break </t>
        </r>
      </text>
    </comment>
    <comment ref="H23" authorId="0" shapeId="0">
      <text>
        <r>
          <rPr>
            <sz val="9"/>
            <color indexed="81"/>
            <rFont val="Tahoma"/>
            <family val="2"/>
          </rPr>
          <t xml:space="preserve">B: Break D: Difference in methodology </t>
        </r>
      </text>
    </comment>
    <comment ref="I23" authorId="0" shapeId="0">
      <text>
        <r>
          <rPr>
            <sz val="9"/>
            <color indexed="81"/>
            <rFont val="Tahoma"/>
            <family val="2"/>
          </rPr>
          <t xml:space="preserve">D: Difference in methodology </t>
        </r>
      </text>
    </comment>
    <comment ref="J23" authorId="0" shapeId="0">
      <text>
        <r>
          <rPr>
            <sz val="9"/>
            <color indexed="81"/>
            <rFont val="Tahoma"/>
            <family val="2"/>
          </rPr>
          <t xml:space="preserve">D: Difference in methodology </t>
        </r>
      </text>
    </comment>
    <comment ref="K23" authorId="0" shapeId="0">
      <text>
        <r>
          <rPr>
            <sz val="9"/>
            <color indexed="81"/>
            <rFont val="Tahoma"/>
            <family val="2"/>
          </rPr>
          <t xml:space="preserve">D: Difference in methodology </t>
        </r>
      </text>
    </comment>
    <comment ref="L23" authorId="0" shapeId="0">
      <text>
        <r>
          <rPr>
            <sz val="9"/>
            <color indexed="81"/>
            <rFont val="Tahoma"/>
            <family val="2"/>
          </rPr>
          <t xml:space="preserve">D: Difference in methodology </t>
        </r>
      </text>
    </comment>
    <comment ref="M23" authorId="0" shapeId="0">
      <text>
        <r>
          <rPr>
            <sz val="9"/>
            <color indexed="81"/>
            <rFont val="Tahoma"/>
            <family val="2"/>
          </rPr>
          <t xml:space="preserve">D: Difference in methodology </t>
        </r>
      </text>
    </comment>
    <comment ref="N23" authorId="0" shapeId="0">
      <text>
        <r>
          <rPr>
            <sz val="9"/>
            <color indexed="81"/>
            <rFont val="Tahoma"/>
            <family val="2"/>
          </rPr>
          <t xml:space="preserve">D: Difference in methodology </t>
        </r>
      </text>
    </comment>
    <comment ref="O23" authorId="0" shapeId="0">
      <text>
        <r>
          <rPr>
            <sz val="9"/>
            <color indexed="81"/>
            <rFont val="Tahoma"/>
            <family val="2"/>
          </rPr>
          <t xml:space="preserve">D: Difference in methodology </t>
        </r>
      </text>
    </comment>
    <comment ref="P23" authorId="0" shapeId="0">
      <text>
        <r>
          <rPr>
            <sz val="9"/>
            <color indexed="81"/>
            <rFont val="Tahoma"/>
            <family val="2"/>
          </rPr>
          <t xml:space="preserve">B: Break </t>
        </r>
      </text>
    </comment>
    <comment ref="P24" authorId="0" shapeId="0">
      <text>
        <r>
          <rPr>
            <sz val="9"/>
            <color indexed="81"/>
            <rFont val="Tahoma"/>
            <family val="2"/>
          </rPr>
          <t xml:space="preserve">B: Break </t>
        </r>
      </text>
    </comment>
    <comment ref="K25" authorId="0" shapeId="0">
      <text>
        <r>
          <rPr>
            <sz val="9"/>
            <color indexed="81"/>
            <rFont val="Tahoma"/>
            <family val="2"/>
          </rPr>
          <t xml:space="preserve">B: Break </t>
        </r>
      </text>
    </comment>
    <comment ref="Q26" authorId="0" shapeId="0">
      <text>
        <r>
          <rPr>
            <sz val="9"/>
            <color indexed="81"/>
            <rFont val="Tahoma"/>
            <family val="2"/>
          </rPr>
          <t xml:space="preserve">B: Break </t>
        </r>
      </text>
    </comment>
    <comment ref="V26" authorId="0" shapeId="0">
      <text>
        <r>
          <rPr>
            <sz val="9"/>
            <color indexed="81"/>
            <rFont val="Tahoma"/>
            <family val="2"/>
          </rPr>
          <t xml:space="preserve">P: Provisional value </t>
        </r>
      </text>
    </comment>
    <comment ref="P27" authorId="0" shapeId="0">
      <text>
        <r>
          <rPr>
            <sz val="9"/>
            <color indexed="81"/>
            <rFont val="Tahoma"/>
            <family val="2"/>
          </rPr>
          <t xml:space="preserve">B: Break </t>
        </r>
      </text>
    </comment>
    <comment ref="V28" authorId="0" shapeId="0">
      <text>
        <r>
          <rPr>
            <sz val="9"/>
            <color indexed="81"/>
            <rFont val="Tahoma"/>
            <family val="2"/>
          </rPr>
          <t xml:space="preserve">P: Provisional value </t>
        </r>
      </text>
    </comment>
    <comment ref="E31" authorId="0" shapeId="0">
      <text>
        <r>
          <rPr>
            <sz val="9"/>
            <color indexed="81"/>
            <rFont val="Tahoma"/>
            <family val="2"/>
          </rPr>
          <t xml:space="preserve">B: Break </t>
        </r>
      </text>
    </comment>
    <comment ref="P31" authorId="0" shapeId="0">
      <text>
        <r>
          <rPr>
            <sz val="9"/>
            <color indexed="81"/>
            <rFont val="Tahoma"/>
            <family val="2"/>
          </rPr>
          <t xml:space="preserve">B: Break </t>
        </r>
      </text>
    </comment>
    <comment ref="T31" authorId="0" shapeId="0">
      <text>
        <r>
          <rPr>
            <sz val="9"/>
            <color indexed="81"/>
            <rFont val="Tahoma"/>
            <family val="2"/>
          </rPr>
          <t xml:space="preserve">P: Provisional value </t>
        </r>
      </text>
    </comment>
    <comment ref="U31" authorId="0" shapeId="0">
      <text>
        <r>
          <rPr>
            <sz val="9"/>
            <color indexed="81"/>
            <rFont val="Tahoma"/>
            <family val="2"/>
          </rPr>
          <t xml:space="preserve">P: Provisional value </t>
        </r>
      </text>
    </comment>
    <comment ref="J33" authorId="0" shapeId="0">
      <text>
        <r>
          <rPr>
            <sz val="9"/>
            <color indexed="81"/>
            <rFont val="Tahoma"/>
            <family val="2"/>
          </rPr>
          <t xml:space="preserve">B: Break </t>
        </r>
      </text>
    </comment>
    <comment ref="V33" authorId="0" shapeId="0">
      <text>
        <r>
          <rPr>
            <sz val="9"/>
            <color indexed="81"/>
            <rFont val="Tahoma"/>
            <family val="2"/>
          </rPr>
          <t xml:space="preserve">P: Provisional value </t>
        </r>
      </text>
    </comment>
    <comment ref="F35" authorId="0" shapeId="0">
      <text>
        <r>
          <rPr>
            <sz val="9"/>
            <color indexed="81"/>
            <rFont val="Tahoma"/>
            <family val="2"/>
          </rPr>
          <t xml:space="preserve">B: Break </t>
        </r>
      </text>
    </comment>
    <comment ref="U35" authorId="0" shapeId="0">
      <text>
        <r>
          <rPr>
            <sz val="9"/>
            <color indexed="81"/>
            <rFont val="Tahoma"/>
            <family val="2"/>
          </rPr>
          <t xml:space="preserve">P: Provisional value </t>
        </r>
      </text>
    </comment>
    <comment ref="V35" authorId="0" shapeId="0">
      <text>
        <r>
          <rPr>
            <sz val="9"/>
            <color indexed="81"/>
            <rFont val="Tahoma"/>
            <family val="2"/>
          </rPr>
          <t xml:space="preserve">P: Provisional value </t>
        </r>
      </text>
    </comment>
    <comment ref="R36" authorId="0" shapeId="0">
      <text>
        <r>
          <rPr>
            <sz val="9"/>
            <color indexed="81"/>
            <rFont val="Tahoma"/>
            <family val="2"/>
          </rPr>
          <t xml:space="preserve">B: Break </t>
        </r>
      </text>
    </comment>
    <comment ref="E37" authorId="0" shapeId="0">
      <text>
        <r>
          <rPr>
            <sz val="9"/>
            <color indexed="81"/>
            <rFont val="Tahoma"/>
            <family val="2"/>
          </rPr>
          <t xml:space="preserve">B: Break </t>
        </r>
      </text>
    </comment>
    <comment ref="J38" authorId="0" shapeId="0">
      <text>
        <r>
          <rPr>
            <sz val="9"/>
            <color indexed="81"/>
            <rFont val="Tahoma"/>
            <family val="2"/>
          </rPr>
          <t xml:space="preserve">B: Break </t>
        </r>
      </text>
    </comment>
    <comment ref="Q38" authorId="0" shapeId="0">
      <text>
        <r>
          <rPr>
            <sz val="9"/>
            <color indexed="81"/>
            <rFont val="Tahoma"/>
            <family val="2"/>
          </rPr>
          <t xml:space="preserve">B: Break </t>
        </r>
      </text>
    </comment>
    <comment ref="Q39" authorId="0" shapeId="0">
      <text>
        <r>
          <rPr>
            <sz val="9"/>
            <color indexed="81"/>
            <rFont val="Tahoma"/>
            <family val="2"/>
          </rPr>
          <t xml:space="preserve">B: Break </t>
        </r>
      </text>
    </comment>
    <comment ref="H40" authorId="0" shapeId="0">
      <text>
        <r>
          <rPr>
            <sz val="9"/>
            <color indexed="81"/>
            <rFont val="Tahoma"/>
            <family val="2"/>
          </rPr>
          <t xml:space="preserve">B: Break </t>
        </r>
      </text>
    </comment>
    <comment ref="F41" authorId="0" shapeId="0">
      <text>
        <r>
          <rPr>
            <sz val="9"/>
            <color indexed="81"/>
            <rFont val="Tahoma"/>
            <family val="2"/>
          </rPr>
          <t xml:space="preserve">B: Break </t>
        </r>
      </text>
    </comment>
    <comment ref="P41" authorId="0" shapeId="0">
      <text>
        <r>
          <rPr>
            <sz val="9"/>
            <color indexed="81"/>
            <rFont val="Tahoma"/>
            <family val="2"/>
          </rPr>
          <t xml:space="preserve">B: Break </t>
        </r>
      </text>
    </comment>
    <comment ref="R44" authorId="0" shapeId="0">
      <text>
        <r>
          <rPr>
            <sz val="9"/>
            <color indexed="81"/>
            <rFont val="Tahoma"/>
            <family val="2"/>
          </rPr>
          <t xml:space="preserve">B: Break </t>
        </r>
      </text>
    </comment>
  </commentList>
</comments>
</file>

<file path=xl/comments10.xml><?xml version="1.0" encoding="utf-8"?>
<comments xmlns="http://schemas.openxmlformats.org/spreadsheetml/2006/main">
  <authors>
    <author>MyOECD</author>
  </authors>
  <commentList>
    <comment ref="H6" authorId="0" shapeId="0">
      <text>
        <r>
          <rPr>
            <sz val="9"/>
            <color indexed="81"/>
            <rFont val="Tahoma"/>
            <family val="2"/>
          </rPr>
          <t xml:space="preserve">D: Difference in methodology </t>
        </r>
      </text>
    </comment>
    <comment ref="K6" authorId="0" shapeId="0">
      <text>
        <r>
          <rPr>
            <sz val="9"/>
            <color indexed="81"/>
            <rFont val="Tahoma"/>
            <family val="2"/>
          </rPr>
          <t xml:space="preserve">D: Difference in methodology </t>
        </r>
      </text>
    </comment>
    <comment ref="N6" authorId="0" shapeId="0">
      <text>
        <r>
          <rPr>
            <sz val="9"/>
            <color indexed="81"/>
            <rFont val="Tahoma"/>
            <family val="2"/>
          </rPr>
          <t xml:space="preserve">D: Difference in methodology </t>
        </r>
      </text>
    </comment>
    <comment ref="R6" authorId="0" shapeId="0">
      <text>
        <r>
          <rPr>
            <sz val="9"/>
            <color indexed="81"/>
            <rFont val="Tahoma"/>
            <family val="2"/>
          </rPr>
          <t xml:space="preserve">D: Difference in methodology </t>
        </r>
      </text>
    </comment>
    <comment ref="U6" authorId="0" shapeId="0">
      <text>
        <r>
          <rPr>
            <sz val="9"/>
            <color indexed="81"/>
            <rFont val="Tahoma"/>
            <family val="2"/>
          </rPr>
          <t xml:space="preserve">D: Difference in methodology </t>
        </r>
      </text>
    </comment>
    <comment ref="K8" authorId="0" shapeId="0">
      <text>
        <r>
          <rPr>
            <sz val="9"/>
            <color indexed="81"/>
            <rFont val="Tahoma"/>
            <family val="2"/>
          </rPr>
          <t xml:space="preserve">B: Break </t>
        </r>
      </text>
    </comment>
    <comment ref="H9" authorId="0" shapeId="0">
      <text>
        <r>
          <rPr>
            <sz val="9"/>
            <color indexed="81"/>
            <rFont val="Tahoma"/>
            <family val="2"/>
          </rPr>
          <t xml:space="preserve">D: Difference in methodology </t>
        </r>
      </text>
    </comment>
    <comment ref="J9" authorId="0" shapeId="0">
      <text>
        <r>
          <rPr>
            <sz val="9"/>
            <color indexed="81"/>
            <rFont val="Tahoma"/>
            <family val="2"/>
          </rPr>
          <t xml:space="preserve">D: Difference in methodology </t>
        </r>
      </text>
    </comment>
    <comment ref="L9" authorId="0" shapeId="0">
      <text>
        <r>
          <rPr>
            <sz val="9"/>
            <color indexed="81"/>
            <rFont val="Tahoma"/>
            <family val="2"/>
          </rPr>
          <t xml:space="preserve">D: Difference in methodology </t>
        </r>
      </text>
    </comment>
    <comment ref="N9" authorId="0" shapeId="0">
      <text>
        <r>
          <rPr>
            <sz val="9"/>
            <color indexed="81"/>
            <rFont val="Tahoma"/>
            <family val="2"/>
          </rPr>
          <t xml:space="preserve">D: Difference in methodology </t>
        </r>
      </text>
    </comment>
    <comment ref="O9" authorId="0" shapeId="0">
      <text>
        <r>
          <rPr>
            <sz val="9"/>
            <color indexed="81"/>
            <rFont val="Tahoma"/>
            <family val="2"/>
          </rPr>
          <t xml:space="preserve">D: Difference in methodology </t>
        </r>
      </text>
    </comment>
    <comment ref="P9" authorId="0" shapeId="0">
      <text>
        <r>
          <rPr>
            <sz val="9"/>
            <color indexed="81"/>
            <rFont val="Tahoma"/>
            <family val="2"/>
          </rPr>
          <t xml:space="preserve">D: Difference in methodology </t>
        </r>
      </text>
    </comment>
    <comment ref="Q9" authorId="0" shapeId="0">
      <text>
        <r>
          <rPr>
            <sz val="9"/>
            <color indexed="81"/>
            <rFont val="Tahoma"/>
            <family val="2"/>
          </rPr>
          <t xml:space="preserve">D: Difference in methodology </t>
        </r>
      </text>
    </comment>
    <comment ref="R9" authorId="0" shapeId="0">
      <text>
        <r>
          <rPr>
            <sz val="9"/>
            <color indexed="81"/>
            <rFont val="Tahoma"/>
            <family val="2"/>
          </rPr>
          <t xml:space="preserve">D: Difference in methodology </t>
        </r>
      </text>
    </comment>
    <comment ref="S9" authorId="0" shapeId="0">
      <text>
        <r>
          <rPr>
            <sz val="9"/>
            <color indexed="81"/>
            <rFont val="Tahoma"/>
            <family val="2"/>
          </rPr>
          <t xml:space="preserve">D: Difference in methodology </t>
        </r>
      </text>
    </comment>
    <comment ref="T9" authorId="0" shapeId="0">
      <text>
        <r>
          <rPr>
            <sz val="9"/>
            <color indexed="81"/>
            <rFont val="Tahoma"/>
            <family val="2"/>
          </rPr>
          <t xml:space="preserve">D: Difference in methodology </t>
        </r>
      </text>
    </comment>
    <comment ref="U9" authorId="0" shapeId="0">
      <text>
        <r>
          <rPr>
            <sz val="9"/>
            <color indexed="81"/>
            <rFont val="Tahoma"/>
            <family val="2"/>
          </rPr>
          <t xml:space="preserve">D: Difference in methodology </t>
        </r>
      </text>
    </comment>
    <comment ref="V9" authorId="0" shapeId="0">
      <text>
        <r>
          <rPr>
            <sz val="9"/>
            <color indexed="81"/>
            <rFont val="Tahoma"/>
            <family val="2"/>
          </rPr>
          <t xml:space="preserve">B: Break D: Difference in methodology </t>
        </r>
      </text>
    </comment>
    <comment ref="W9" authorId="0" shapeId="0">
      <text>
        <r>
          <rPr>
            <sz val="9"/>
            <color indexed="81"/>
            <rFont val="Tahoma"/>
            <family val="2"/>
          </rPr>
          <t xml:space="preserve">D: Difference in methodology </t>
        </r>
      </text>
    </comment>
    <comment ref="P10" authorId="0" shapeId="0">
      <text>
        <r>
          <rPr>
            <sz val="9"/>
            <color indexed="81"/>
            <rFont val="Tahoma"/>
            <family val="2"/>
          </rPr>
          <t xml:space="preserve">B: Break D: Difference in methodology </t>
        </r>
      </text>
    </comment>
    <comment ref="T10" authorId="0" shapeId="0">
      <text>
        <r>
          <rPr>
            <sz val="9"/>
            <color indexed="81"/>
            <rFont val="Tahoma"/>
            <family val="2"/>
          </rPr>
          <t xml:space="preserve">B: Break D: Difference in methodology </t>
        </r>
      </text>
    </comment>
    <comment ref="V10" authorId="0" shapeId="0">
      <text>
        <r>
          <rPr>
            <sz val="9"/>
            <color indexed="81"/>
            <rFont val="Tahoma"/>
            <family val="2"/>
          </rPr>
          <t xml:space="preserve">D: Difference in methodology </t>
        </r>
      </text>
    </comment>
    <comment ref="L11" authorId="0" shapeId="0">
      <text>
        <r>
          <rPr>
            <sz val="9"/>
            <color indexed="81"/>
            <rFont val="Tahoma"/>
            <family val="2"/>
          </rPr>
          <t xml:space="preserve">B: Break </t>
        </r>
      </text>
    </comment>
    <comment ref="L16" authorId="0" shapeId="0">
      <text>
        <r>
          <rPr>
            <sz val="9"/>
            <color indexed="81"/>
            <rFont val="Tahoma"/>
            <family val="2"/>
          </rPr>
          <t xml:space="preserve">B: Break </t>
        </r>
      </text>
    </comment>
    <comment ref="L18" authorId="0" shapeId="0">
      <text>
        <r>
          <rPr>
            <sz val="9"/>
            <color indexed="81"/>
            <rFont val="Tahoma"/>
            <family val="2"/>
          </rPr>
          <t xml:space="preserve">B: Break </t>
        </r>
      </text>
    </comment>
    <comment ref="K19" authorId="0" shapeId="0">
      <text>
        <r>
          <rPr>
            <sz val="9"/>
            <color indexed="81"/>
            <rFont val="Tahoma"/>
            <family val="2"/>
          </rPr>
          <t xml:space="preserve">B: Break </t>
        </r>
      </text>
    </comment>
    <comment ref="K20" authorId="0" shapeId="0">
      <text>
        <r>
          <rPr>
            <sz val="9"/>
            <color indexed="81"/>
            <rFont val="Tahoma"/>
            <family val="2"/>
          </rPr>
          <t xml:space="preserve">B: Break </t>
        </r>
      </text>
    </comment>
    <comment ref="I21" authorId="0" shapeId="0">
      <text>
        <r>
          <rPr>
            <sz val="9"/>
            <color indexed="81"/>
            <rFont val="Tahoma"/>
            <family val="2"/>
          </rPr>
          <t xml:space="preserve">D: Difference in methodology </t>
        </r>
      </text>
    </comment>
    <comment ref="J21" authorId="0" shapeId="0">
      <text>
        <r>
          <rPr>
            <sz val="9"/>
            <color indexed="81"/>
            <rFont val="Tahoma"/>
            <family val="2"/>
          </rPr>
          <t xml:space="preserve">D: Difference in methodology </t>
        </r>
      </text>
    </comment>
    <comment ref="K21" authorId="0" shapeId="0">
      <text>
        <r>
          <rPr>
            <sz val="9"/>
            <color indexed="81"/>
            <rFont val="Tahoma"/>
            <family val="2"/>
          </rPr>
          <t xml:space="preserve">D: Difference in methodology </t>
        </r>
      </text>
    </comment>
    <comment ref="L21" authorId="0" shapeId="0">
      <text>
        <r>
          <rPr>
            <sz val="9"/>
            <color indexed="81"/>
            <rFont val="Tahoma"/>
            <family val="2"/>
          </rPr>
          <t xml:space="preserve">D: Difference in methodology </t>
        </r>
      </text>
    </comment>
    <comment ref="M21" authorId="0" shapeId="0">
      <text>
        <r>
          <rPr>
            <sz val="9"/>
            <color indexed="81"/>
            <rFont val="Tahoma"/>
            <family val="2"/>
          </rPr>
          <t xml:space="preserve">D: Difference in methodology </t>
        </r>
      </text>
    </comment>
    <comment ref="N21" authorId="0" shapeId="0">
      <text>
        <r>
          <rPr>
            <sz val="9"/>
            <color indexed="81"/>
            <rFont val="Tahoma"/>
            <family val="2"/>
          </rPr>
          <t xml:space="preserve">D: Difference in methodology </t>
        </r>
      </text>
    </comment>
    <comment ref="O21" authorId="0" shapeId="0">
      <text>
        <r>
          <rPr>
            <sz val="9"/>
            <color indexed="81"/>
            <rFont val="Tahoma"/>
            <family val="2"/>
          </rPr>
          <t xml:space="preserve">D: Difference in methodology </t>
        </r>
      </text>
    </comment>
    <comment ref="P21" authorId="0" shapeId="0">
      <text>
        <r>
          <rPr>
            <sz val="9"/>
            <color indexed="81"/>
            <rFont val="Tahoma"/>
            <family val="2"/>
          </rPr>
          <t xml:space="preserve">D: Difference in methodology </t>
        </r>
      </text>
    </comment>
    <comment ref="Q21" authorId="0" shapeId="0">
      <text>
        <r>
          <rPr>
            <sz val="9"/>
            <color indexed="81"/>
            <rFont val="Tahoma"/>
            <family val="2"/>
          </rPr>
          <t xml:space="preserve">D: Difference in methodology </t>
        </r>
      </text>
    </comment>
    <comment ref="R21" authorId="0" shapeId="0">
      <text>
        <r>
          <rPr>
            <sz val="9"/>
            <color indexed="81"/>
            <rFont val="Tahoma"/>
            <family val="2"/>
          </rPr>
          <t xml:space="preserve">D: Difference in methodology </t>
        </r>
      </text>
    </comment>
    <comment ref="S21" authorId="0" shapeId="0">
      <text>
        <r>
          <rPr>
            <sz val="9"/>
            <color indexed="81"/>
            <rFont val="Tahoma"/>
            <family val="2"/>
          </rPr>
          <t xml:space="preserve">D: Difference in methodology </t>
        </r>
      </text>
    </comment>
    <comment ref="T21" authorId="0" shapeId="0">
      <text>
        <r>
          <rPr>
            <sz val="9"/>
            <color indexed="81"/>
            <rFont val="Tahoma"/>
            <family val="2"/>
          </rPr>
          <t xml:space="preserve">D: Difference in methodology </t>
        </r>
      </text>
    </comment>
    <comment ref="U21" authorId="0" shapeId="0">
      <text>
        <r>
          <rPr>
            <sz val="9"/>
            <color indexed="81"/>
            <rFont val="Tahoma"/>
            <family val="2"/>
          </rPr>
          <t xml:space="preserve">D: Difference in methodology </t>
        </r>
      </text>
    </comment>
    <comment ref="V21" authorId="0" shapeId="0">
      <text>
        <r>
          <rPr>
            <sz val="9"/>
            <color indexed="81"/>
            <rFont val="Tahoma"/>
            <family val="2"/>
          </rPr>
          <t xml:space="preserve">D: Difference in methodology </t>
        </r>
      </text>
    </comment>
    <comment ref="W21" authorId="0" shapeId="0">
      <text>
        <r>
          <rPr>
            <sz val="9"/>
            <color indexed="81"/>
            <rFont val="Tahoma"/>
            <family val="2"/>
          </rPr>
          <t xml:space="preserve">D: Difference in methodology </t>
        </r>
      </text>
    </comment>
    <comment ref="K22" authorId="0" shapeId="0">
      <text>
        <r>
          <rPr>
            <sz val="9"/>
            <color indexed="81"/>
            <rFont val="Tahoma"/>
            <family val="2"/>
          </rPr>
          <t xml:space="preserve">B: Break </t>
        </r>
      </text>
    </comment>
    <comment ref="L29" authorId="0" shapeId="0">
      <text>
        <r>
          <rPr>
            <sz val="9"/>
            <color indexed="81"/>
            <rFont val="Tahoma"/>
            <family val="2"/>
          </rPr>
          <t xml:space="preserve">B: Break </t>
        </r>
      </text>
    </comment>
    <comment ref="J30" authorId="0" shapeId="0">
      <text>
        <r>
          <rPr>
            <sz val="9"/>
            <color indexed="81"/>
            <rFont val="Tahoma"/>
            <family val="2"/>
          </rPr>
          <t xml:space="preserve">D: Difference in methodology </t>
        </r>
      </text>
    </comment>
    <comment ref="N30" authorId="0" shapeId="0">
      <text>
        <r>
          <rPr>
            <sz val="9"/>
            <color indexed="81"/>
            <rFont val="Tahoma"/>
            <family val="2"/>
          </rPr>
          <t xml:space="preserve">D: Difference in methodology </t>
        </r>
      </text>
    </comment>
    <comment ref="S30" authorId="0" shapeId="0">
      <text>
        <r>
          <rPr>
            <sz val="9"/>
            <color indexed="81"/>
            <rFont val="Tahoma"/>
            <family val="2"/>
          </rPr>
          <t xml:space="preserve">D: Difference in methodology </t>
        </r>
      </text>
    </comment>
    <comment ref="T30" authorId="0" shapeId="0">
      <text>
        <r>
          <rPr>
            <sz val="9"/>
            <color indexed="81"/>
            <rFont val="Tahoma"/>
            <family val="2"/>
          </rPr>
          <t xml:space="preserve">D: Difference in methodology </t>
        </r>
      </text>
    </comment>
    <comment ref="U30" authorId="0" shapeId="0">
      <text>
        <r>
          <rPr>
            <sz val="9"/>
            <color indexed="81"/>
            <rFont val="Tahoma"/>
            <family val="2"/>
          </rPr>
          <t xml:space="preserve">D: Difference in methodology </t>
        </r>
      </text>
    </comment>
    <comment ref="V30" authorId="0" shapeId="0">
      <text>
        <r>
          <rPr>
            <sz val="9"/>
            <color indexed="81"/>
            <rFont val="Tahoma"/>
            <family val="2"/>
          </rPr>
          <t xml:space="preserve">D: Difference in methodology </t>
        </r>
      </text>
    </comment>
    <comment ref="W30" authorId="0" shapeId="0">
      <text>
        <r>
          <rPr>
            <sz val="9"/>
            <color indexed="81"/>
            <rFont val="Tahoma"/>
            <family val="2"/>
          </rPr>
          <t xml:space="preserve">D: Difference in methodology </t>
        </r>
      </text>
    </comment>
    <comment ref="X30" authorId="0" shapeId="0">
      <text>
        <r>
          <rPr>
            <sz val="9"/>
            <color indexed="81"/>
            <rFont val="Tahoma"/>
            <family val="2"/>
          </rPr>
          <t xml:space="preserve">D: Difference in methodology </t>
        </r>
      </text>
    </comment>
    <comment ref="K31" authorId="0" shapeId="0">
      <text>
        <r>
          <rPr>
            <sz val="9"/>
            <color indexed="81"/>
            <rFont val="Tahoma"/>
            <family val="2"/>
          </rPr>
          <t xml:space="preserve">B: Break </t>
        </r>
      </text>
    </comment>
    <comment ref="L32" authorId="0" shapeId="0">
      <text>
        <r>
          <rPr>
            <sz val="9"/>
            <color indexed="81"/>
            <rFont val="Tahoma"/>
            <family val="2"/>
          </rPr>
          <t xml:space="preserve">B: Break </t>
        </r>
      </text>
    </comment>
    <comment ref="K36" authorId="0" shapeId="0">
      <text>
        <r>
          <rPr>
            <sz val="9"/>
            <color indexed="81"/>
            <rFont val="Tahoma"/>
            <family val="2"/>
          </rPr>
          <t xml:space="preserve">B: Break </t>
        </r>
      </text>
    </comment>
    <comment ref="K37" authorId="0" shapeId="0">
      <text>
        <r>
          <rPr>
            <sz val="9"/>
            <color indexed="81"/>
            <rFont val="Tahoma"/>
            <family val="2"/>
          </rPr>
          <t xml:space="preserve">B: Break </t>
        </r>
      </text>
    </comment>
    <comment ref="N38" authorId="0" shapeId="0">
      <text>
        <r>
          <rPr>
            <sz val="9"/>
            <color indexed="81"/>
            <rFont val="Tahoma"/>
            <family val="2"/>
          </rPr>
          <t xml:space="preserve">B: Break </t>
        </r>
      </text>
    </comment>
    <comment ref="M39" authorId="0" shapeId="0">
      <text>
        <r>
          <rPr>
            <sz val="9"/>
            <color indexed="81"/>
            <rFont val="Tahoma"/>
            <family val="2"/>
          </rPr>
          <t xml:space="preserve">B: Break </t>
        </r>
      </text>
    </comment>
    <comment ref="L40" authorId="0" shapeId="0">
      <text>
        <r>
          <rPr>
            <sz val="9"/>
            <color indexed="81"/>
            <rFont val="Tahoma"/>
            <family val="2"/>
          </rPr>
          <t xml:space="preserve">B: Break </t>
        </r>
      </text>
    </comment>
    <comment ref="G41" authorId="0" shapeId="0">
      <text>
        <r>
          <rPr>
            <sz val="9"/>
            <color indexed="81"/>
            <rFont val="Tahoma"/>
            <family val="2"/>
          </rPr>
          <t xml:space="preserve">D: Difference in methodology </t>
        </r>
      </text>
    </comment>
    <comment ref="H41" authorId="0" shapeId="0">
      <text>
        <r>
          <rPr>
            <sz val="9"/>
            <color indexed="81"/>
            <rFont val="Tahoma"/>
            <family val="2"/>
          </rPr>
          <t xml:space="preserve">D: Difference in methodology </t>
        </r>
      </text>
    </comment>
    <comment ref="I41" authorId="0" shapeId="0">
      <text>
        <r>
          <rPr>
            <sz val="9"/>
            <color indexed="81"/>
            <rFont val="Tahoma"/>
            <family val="2"/>
          </rPr>
          <t xml:space="preserve">D: Difference in methodology </t>
        </r>
      </text>
    </comment>
    <comment ref="J41" authorId="0" shapeId="0">
      <text>
        <r>
          <rPr>
            <sz val="9"/>
            <color indexed="81"/>
            <rFont val="Tahoma"/>
            <family val="2"/>
          </rPr>
          <t xml:space="preserve">D: Difference in methodology </t>
        </r>
      </text>
    </comment>
    <comment ref="K41" authorId="0" shapeId="0">
      <text>
        <r>
          <rPr>
            <sz val="9"/>
            <color indexed="81"/>
            <rFont val="Tahoma"/>
            <family val="2"/>
          </rPr>
          <t xml:space="preserve">D: Difference in methodology </t>
        </r>
      </text>
    </comment>
    <comment ref="L41" authorId="0" shapeId="0">
      <text>
        <r>
          <rPr>
            <sz val="9"/>
            <color indexed="81"/>
            <rFont val="Tahoma"/>
            <family val="2"/>
          </rPr>
          <t xml:space="preserve">D: Difference in methodology </t>
        </r>
      </text>
    </comment>
    <comment ref="M41" authorId="0" shapeId="0">
      <text>
        <r>
          <rPr>
            <sz val="9"/>
            <color indexed="81"/>
            <rFont val="Tahoma"/>
            <family val="2"/>
          </rPr>
          <t xml:space="preserve">D: Difference in methodology </t>
        </r>
      </text>
    </comment>
    <comment ref="N41" authorId="0" shapeId="0">
      <text>
        <r>
          <rPr>
            <sz val="9"/>
            <color indexed="81"/>
            <rFont val="Tahoma"/>
            <family val="2"/>
          </rPr>
          <t xml:space="preserve">D: Difference in methodology </t>
        </r>
      </text>
    </comment>
    <comment ref="O41" authorId="0" shapeId="0">
      <text>
        <r>
          <rPr>
            <sz val="9"/>
            <color indexed="81"/>
            <rFont val="Tahoma"/>
            <family val="2"/>
          </rPr>
          <t xml:space="preserve">D: Difference in methodology </t>
        </r>
      </text>
    </comment>
    <comment ref="P41" authorId="0" shapeId="0">
      <text>
        <r>
          <rPr>
            <sz val="9"/>
            <color indexed="81"/>
            <rFont val="Tahoma"/>
            <family val="2"/>
          </rPr>
          <t xml:space="preserve">D: Difference in methodology </t>
        </r>
      </text>
    </comment>
    <comment ref="Q41" authorId="0" shapeId="0">
      <text>
        <r>
          <rPr>
            <sz val="9"/>
            <color indexed="81"/>
            <rFont val="Tahoma"/>
            <family val="2"/>
          </rPr>
          <t xml:space="preserve">D: Difference in methodology </t>
        </r>
      </text>
    </comment>
    <comment ref="R41" authorId="0" shapeId="0">
      <text>
        <r>
          <rPr>
            <sz val="9"/>
            <color indexed="81"/>
            <rFont val="Tahoma"/>
            <family val="2"/>
          </rPr>
          <t xml:space="preserve">D: Difference in methodology </t>
        </r>
      </text>
    </comment>
    <comment ref="S41" authorId="0" shapeId="0">
      <text>
        <r>
          <rPr>
            <sz val="9"/>
            <color indexed="81"/>
            <rFont val="Tahoma"/>
            <family val="2"/>
          </rPr>
          <t xml:space="preserve">D: Difference in methodology </t>
        </r>
      </text>
    </comment>
    <comment ref="T41" authorId="0" shapeId="0">
      <text>
        <r>
          <rPr>
            <sz val="9"/>
            <color indexed="81"/>
            <rFont val="Tahoma"/>
            <family val="2"/>
          </rPr>
          <t xml:space="preserve">D: Difference in methodology </t>
        </r>
      </text>
    </comment>
    <comment ref="U41" authorId="0" shapeId="0">
      <text>
        <r>
          <rPr>
            <sz val="9"/>
            <color indexed="81"/>
            <rFont val="Tahoma"/>
            <family val="2"/>
          </rPr>
          <t xml:space="preserve">D: Difference in methodology </t>
        </r>
      </text>
    </comment>
    <comment ref="V41" authorId="0" shapeId="0">
      <text>
        <r>
          <rPr>
            <sz val="9"/>
            <color indexed="81"/>
            <rFont val="Tahoma"/>
            <family val="2"/>
          </rPr>
          <t xml:space="preserve">D: Difference in methodology </t>
        </r>
      </text>
    </comment>
    <comment ref="W41" authorId="0" shapeId="0">
      <text>
        <r>
          <rPr>
            <sz val="9"/>
            <color indexed="81"/>
            <rFont val="Tahoma"/>
            <family val="2"/>
          </rPr>
          <t xml:space="preserve">D: Difference in methodology </t>
        </r>
      </text>
    </comment>
    <comment ref="H42" authorId="0" shapeId="0">
      <text>
        <r>
          <rPr>
            <sz val="9"/>
            <color indexed="81"/>
            <rFont val="Tahoma"/>
            <family val="2"/>
          </rPr>
          <t xml:space="preserve">D: Difference in methodology </t>
        </r>
      </text>
    </comment>
    <comment ref="K42" authorId="0" shapeId="0">
      <text>
        <r>
          <rPr>
            <sz val="9"/>
            <color indexed="81"/>
            <rFont val="Tahoma"/>
            <family val="2"/>
          </rPr>
          <t xml:space="preserve">D: Difference in methodology </t>
        </r>
      </text>
    </comment>
    <comment ref="N42" authorId="0" shapeId="0">
      <text>
        <r>
          <rPr>
            <sz val="9"/>
            <color indexed="81"/>
            <rFont val="Tahoma"/>
            <family val="2"/>
          </rPr>
          <t xml:space="preserve">D: Difference in methodology </t>
        </r>
      </text>
    </comment>
    <comment ref="R42" authorId="0" shapeId="0">
      <text>
        <r>
          <rPr>
            <sz val="9"/>
            <color indexed="81"/>
            <rFont val="Tahoma"/>
            <family val="2"/>
          </rPr>
          <t xml:space="preserve">D: Difference in methodology </t>
        </r>
      </text>
    </comment>
    <comment ref="U42" authorId="0" shapeId="0">
      <text>
        <r>
          <rPr>
            <sz val="9"/>
            <color indexed="81"/>
            <rFont val="Tahoma"/>
            <family val="2"/>
          </rPr>
          <t xml:space="preserve">D: Difference in methodology </t>
        </r>
      </text>
    </comment>
    <comment ref="K44" authorId="0" shapeId="0">
      <text>
        <r>
          <rPr>
            <sz val="9"/>
            <color indexed="81"/>
            <rFont val="Tahoma"/>
            <family val="2"/>
          </rPr>
          <t xml:space="preserve">B: Break </t>
        </r>
      </text>
    </comment>
    <comment ref="H45" authorId="0" shapeId="0">
      <text>
        <r>
          <rPr>
            <sz val="9"/>
            <color indexed="81"/>
            <rFont val="Tahoma"/>
            <family val="2"/>
          </rPr>
          <t xml:space="preserve">D: Difference in methodology </t>
        </r>
      </text>
    </comment>
    <comment ref="J45" authorId="0" shapeId="0">
      <text>
        <r>
          <rPr>
            <sz val="9"/>
            <color indexed="81"/>
            <rFont val="Tahoma"/>
            <family val="2"/>
          </rPr>
          <t xml:space="preserve">D: Difference in methodology </t>
        </r>
      </text>
    </comment>
    <comment ref="L45" authorId="0" shapeId="0">
      <text>
        <r>
          <rPr>
            <sz val="9"/>
            <color indexed="81"/>
            <rFont val="Tahoma"/>
            <family val="2"/>
          </rPr>
          <t xml:space="preserve">D: Difference in methodology </t>
        </r>
      </text>
    </comment>
    <comment ref="N45" authorId="0" shapeId="0">
      <text>
        <r>
          <rPr>
            <sz val="9"/>
            <color indexed="81"/>
            <rFont val="Tahoma"/>
            <family val="2"/>
          </rPr>
          <t xml:space="preserve">D: Difference in methodology </t>
        </r>
      </text>
    </comment>
    <comment ref="O45" authorId="0" shapeId="0">
      <text>
        <r>
          <rPr>
            <sz val="9"/>
            <color indexed="81"/>
            <rFont val="Tahoma"/>
            <family val="2"/>
          </rPr>
          <t xml:space="preserve">D: Difference in methodology </t>
        </r>
      </text>
    </comment>
    <comment ref="P45" authorId="0" shapeId="0">
      <text>
        <r>
          <rPr>
            <sz val="9"/>
            <color indexed="81"/>
            <rFont val="Tahoma"/>
            <family val="2"/>
          </rPr>
          <t xml:space="preserve">D: Difference in methodology </t>
        </r>
      </text>
    </comment>
    <comment ref="Q45" authorId="0" shapeId="0">
      <text>
        <r>
          <rPr>
            <sz val="9"/>
            <color indexed="81"/>
            <rFont val="Tahoma"/>
            <family val="2"/>
          </rPr>
          <t xml:space="preserve">D: Difference in methodology </t>
        </r>
      </text>
    </comment>
    <comment ref="R45" authorId="0" shapeId="0">
      <text>
        <r>
          <rPr>
            <sz val="9"/>
            <color indexed="81"/>
            <rFont val="Tahoma"/>
            <family val="2"/>
          </rPr>
          <t xml:space="preserve">D: Difference in methodology </t>
        </r>
      </text>
    </comment>
    <comment ref="S45" authorId="0" shapeId="0">
      <text>
        <r>
          <rPr>
            <sz val="9"/>
            <color indexed="81"/>
            <rFont val="Tahoma"/>
            <family val="2"/>
          </rPr>
          <t xml:space="preserve">D: Difference in methodology </t>
        </r>
      </text>
    </comment>
    <comment ref="T45" authorId="0" shapeId="0">
      <text>
        <r>
          <rPr>
            <sz val="9"/>
            <color indexed="81"/>
            <rFont val="Tahoma"/>
            <family val="2"/>
          </rPr>
          <t xml:space="preserve">D: Difference in methodology </t>
        </r>
      </text>
    </comment>
    <comment ref="U45" authorId="0" shapeId="0">
      <text>
        <r>
          <rPr>
            <sz val="9"/>
            <color indexed="81"/>
            <rFont val="Tahoma"/>
            <family val="2"/>
          </rPr>
          <t xml:space="preserve">D: Difference in methodology </t>
        </r>
      </text>
    </comment>
    <comment ref="V45" authorId="0" shapeId="0">
      <text>
        <r>
          <rPr>
            <sz val="9"/>
            <color indexed="81"/>
            <rFont val="Tahoma"/>
            <family val="2"/>
          </rPr>
          <t xml:space="preserve">B: Break D: Difference in methodology </t>
        </r>
      </text>
    </comment>
    <comment ref="W45" authorId="0" shapeId="0">
      <text>
        <r>
          <rPr>
            <sz val="9"/>
            <color indexed="81"/>
            <rFont val="Tahoma"/>
            <family val="2"/>
          </rPr>
          <t xml:space="preserve">D: Difference in methodology </t>
        </r>
      </text>
    </comment>
    <comment ref="P46" authorId="0" shapeId="0">
      <text>
        <r>
          <rPr>
            <sz val="9"/>
            <color indexed="81"/>
            <rFont val="Tahoma"/>
            <family val="2"/>
          </rPr>
          <t xml:space="preserve">B: Break D: Difference in methodology </t>
        </r>
      </text>
    </comment>
    <comment ref="T46" authorId="0" shapeId="0">
      <text>
        <r>
          <rPr>
            <sz val="9"/>
            <color indexed="81"/>
            <rFont val="Tahoma"/>
            <family val="2"/>
          </rPr>
          <t xml:space="preserve">B: Break D: Difference in methodology </t>
        </r>
      </text>
    </comment>
    <comment ref="V46" authorId="0" shapeId="0">
      <text>
        <r>
          <rPr>
            <sz val="9"/>
            <color indexed="81"/>
            <rFont val="Tahoma"/>
            <family val="2"/>
          </rPr>
          <t xml:space="preserve">D: Difference in methodology </t>
        </r>
      </text>
    </comment>
    <comment ref="L47" authorId="0" shapeId="0">
      <text>
        <r>
          <rPr>
            <sz val="9"/>
            <color indexed="81"/>
            <rFont val="Tahoma"/>
            <family val="2"/>
          </rPr>
          <t xml:space="preserve">B: Break </t>
        </r>
      </text>
    </comment>
    <comment ref="L52" authorId="0" shapeId="0">
      <text>
        <r>
          <rPr>
            <sz val="9"/>
            <color indexed="81"/>
            <rFont val="Tahoma"/>
            <family val="2"/>
          </rPr>
          <t xml:space="preserve">B: Break </t>
        </r>
      </text>
    </comment>
    <comment ref="L54" authorId="0" shapeId="0">
      <text>
        <r>
          <rPr>
            <sz val="9"/>
            <color indexed="81"/>
            <rFont val="Tahoma"/>
            <family val="2"/>
          </rPr>
          <t xml:space="preserve">B: Break </t>
        </r>
      </text>
    </comment>
    <comment ref="K55" authorId="0" shapeId="0">
      <text>
        <r>
          <rPr>
            <sz val="9"/>
            <color indexed="81"/>
            <rFont val="Tahoma"/>
            <family val="2"/>
          </rPr>
          <t xml:space="preserve">B: Break </t>
        </r>
      </text>
    </comment>
    <comment ref="K56" authorId="0" shapeId="0">
      <text>
        <r>
          <rPr>
            <sz val="9"/>
            <color indexed="81"/>
            <rFont val="Tahoma"/>
            <family val="2"/>
          </rPr>
          <t xml:space="preserve">B: Break </t>
        </r>
      </text>
    </comment>
    <comment ref="I57" authorId="0" shapeId="0">
      <text>
        <r>
          <rPr>
            <sz val="9"/>
            <color indexed="81"/>
            <rFont val="Tahoma"/>
            <family val="2"/>
          </rPr>
          <t xml:space="preserve">D: Difference in methodology </t>
        </r>
      </text>
    </comment>
    <comment ref="J57" authorId="0" shapeId="0">
      <text>
        <r>
          <rPr>
            <sz val="9"/>
            <color indexed="81"/>
            <rFont val="Tahoma"/>
            <family val="2"/>
          </rPr>
          <t xml:space="preserve">D: Difference in methodology </t>
        </r>
      </text>
    </comment>
    <comment ref="K57" authorId="0" shapeId="0">
      <text>
        <r>
          <rPr>
            <sz val="9"/>
            <color indexed="81"/>
            <rFont val="Tahoma"/>
            <family val="2"/>
          </rPr>
          <t xml:space="preserve">D: Difference in methodology </t>
        </r>
      </text>
    </comment>
    <comment ref="L57" authorId="0" shapeId="0">
      <text>
        <r>
          <rPr>
            <sz val="9"/>
            <color indexed="81"/>
            <rFont val="Tahoma"/>
            <family val="2"/>
          </rPr>
          <t xml:space="preserve">D: Difference in methodology </t>
        </r>
      </text>
    </comment>
    <comment ref="M57" authorId="0" shapeId="0">
      <text>
        <r>
          <rPr>
            <sz val="9"/>
            <color indexed="81"/>
            <rFont val="Tahoma"/>
            <family val="2"/>
          </rPr>
          <t xml:space="preserve">D: Difference in methodology </t>
        </r>
      </text>
    </comment>
    <comment ref="N57" authorId="0" shapeId="0">
      <text>
        <r>
          <rPr>
            <sz val="9"/>
            <color indexed="81"/>
            <rFont val="Tahoma"/>
            <family val="2"/>
          </rPr>
          <t xml:space="preserve">D: Difference in methodology </t>
        </r>
      </text>
    </comment>
    <comment ref="O57" authorId="0" shapeId="0">
      <text>
        <r>
          <rPr>
            <sz val="9"/>
            <color indexed="81"/>
            <rFont val="Tahoma"/>
            <family val="2"/>
          </rPr>
          <t xml:space="preserve">D: Difference in methodology </t>
        </r>
      </text>
    </comment>
    <comment ref="P57" authorId="0" shapeId="0">
      <text>
        <r>
          <rPr>
            <sz val="9"/>
            <color indexed="81"/>
            <rFont val="Tahoma"/>
            <family val="2"/>
          </rPr>
          <t xml:space="preserve">D: Difference in methodology </t>
        </r>
      </text>
    </comment>
    <comment ref="Q57" authorId="0" shapeId="0">
      <text>
        <r>
          <rPr>
            <sz val="9"/>
            <color indexed="81"/>
            <rFont val="Tahoma"/>
            <family val="2"/>
          </rPr>
          <t xml:space="preserve">D: Difference in methodology </t>
        </r>
      </text>
    </comment>
    <comment ref="R57" authorId="0" shapeId="0">
      <text>
        <r>
          <rPr>
            <sz val="9"/>
            <color indexed="81"/>
            <rFont val="Tahoma"/>
            <family val="2"/>
          </rPr>
          <t xml:space="preserve">D: Difference in methodology </t>
        </r>
      </text>
    </comment>
    <comment ref="S57" authorId="0" shapeId="0">
      <text>
        <r>
          <rPr>
            <sz val="9"/>
            <color indexed="81"/>
            <rFont val="Tahoma"/>
            <family val="2"/>
          </rPr>
          <t xml:space="preserve">D: Difference in methodology </t>
        </r>
      </text>
    </comment>
    <comment ref="T57" authorId="0" shapeId="0">
      <text>
        <r>
          <rPr>
            <sz val="9"/>
            <color indexed="81"/>
            <rFont val="Tahoma"/>
            <family val="2"/>
          </rPr>
          <t xml:space="preserve">D: Difference in methodology </t>
        </r>
      </text>
    </comment>
    <comment ref="U57" authorId="0" shapeId="0">
      <text>
        <r>
          <rPr>
            <sz val="9"/>
            <color indexed="81"/>
            <rFont val="Tahoma"/>
            <family val="2"/>
          </rPr>
          <t xml:space="preserve">D: Difference in methodology </t>
        </r>
      </text>
    </comment>
    <comment ref="V57" authorId="0" shapeId="0">
      <text>
        <r>
          <rPr>
            <sz val="9"/>
            <color indexed="81"/>
            <rFont val="Tahoma"/>
            <family val="2"/>
          </rPr>
          <t xml:space="preserve">D: Difference in methodology </t>
        </r>
      </text>
    </comment>
    <comment ref="W57" authorId="0" shapeId="0">
      <text>
        <r>
          <rPr>
            <sz val="9"/>
            <color indexed="81"/>
            <rFont val="Tahoma"/>
            <family val="2"/>
          </rPr>
          <t xml:space="preserve">D: Difference in methodology </t>
        </r>
      </text>
    </comment>
    <comment ref="K58" authorId="0" shapeId="0">
      <text>
        <r>
          <rPr>
            <sz val="9"/>
            <color indexed="81"/>
            <rFont val="Tahoma"/>
            <family val="2"/>
          </rPr>
          <t xml:space="preserve">B: Break </t>
        </r>
      </text>
    </comment>
    <comment ref="H60" authorId="0" shapeId="0">
      <text>
        <r>
          <rPr>
            <sz val="9"/>
            <color indexed="81"/>
            <rFont val="Tahoma"/>
            <family val="2"/>
          </rPr>
          <t xml:space="preserve">D: Difference in methodology </t>
        </r>
      </text>
    </comment>
    <comment ref="L65" authorId="0" shapeId="0">
      <text>
        <r>
          <rPr>
            <sz val="9"/>
            <color indexed="81"/>
            <rFont val="Tahoma"/>
            <family val="2"/>
          </rPr>
          <t xml:space="preserve">B: Break </t>
        </r>
      </text>
    </comment>
    <comment ref="J66" authorId="0" shapeId="0">
      <text>
        <r>
          <rPr>
            <sz val="9"/>
            <color indexed="81"/>
            <rFont val="Tahoma"/>
            <family val="2"/>
          </rPr>
          <t xml:space="preserve">D: Difference in methodology </t>
        </r>
      </text>
    </comment>
    <comment ref="N66" authorId="0" shapeId="0">
      <text>
        <r>
          <rPr>
            <sz val="9"/>
            <color indexed="81"/>
            <rFont val="Tahoma"/>
            <family val="2"/>
          </rPr>
          <t xml:space="preserve">D: Difference in methodology </t>
        </r>
      </text>
    </comment>
    <comment ref="S66" authorId="0" shapeId="0">
      <text>
        <r>
          <rPr>
            <sz val="9"/>
            <color indexed="81"/>
            <rFont val="Tahoma"/>
            <family val="2"/>
          </rPr>
          <t xml:space="preserve">D: Difference in methodology </t>
        </r>
      </text>
    </comment>
    <comment ref="T66" authorId="0" shapeId="0">
      <text>
        <r>
          <rPr>
            <sz val="9"/>
            <color indexed="81"/>
            <rFont val="Tahoma"/>
            <family val="2"/>
          </rPr>
          <t xml:space="preserve">D: Difference in methodology </t>
        </r>
      </text>
    </comment>
    <comment ref="U66" authorId="0" shapeId="0">
      <text>
        <r>
          <rPr>
            <sz val="9"/>
            <color indexed="81"/>
            <rFont val="Tahoma"/>
            <family val="2"/>
          </rPr>
          <t xml:space="preserve">D: Difference in methodology </t>
        </r>
      </text>
    </comment>
    <comment ref="V66" authorId="0" shapeId="0">
      <text>
        <r>
          <rPr>
            <sz val="9"/>
            <color indexed="81"/>
            <rFont val="Tahoma"/>
            <family val="2"/>
          </rPr>
          <t xml:space="preserve">D: Difference in methodology </t>
        </r>
      </text>
    </comment>
    <comment ref="W66" authorId="0" shapeId="0">
      <text>
        <r>
          <rPr>
            <sz val="9"/>
            <color indexed="81"/>
            <rFont val="Tahoma"/>
            <family val="2"/>
          </rPr>
          <t xml:space="preserve">D: Difference in methodology </t>
        </r>
      </text>
    </comment>
    <comment ref="X66" authorId="0" shapeId="0">
      <text>
        <r>
          <rPr>
            <sz val="9"/>
            <color indexed="81"/>
            <rFont val="Tahoma"/>
            <family val="2"/>
          </rPr>
          <t xml:space="preserve">D: Difference in methodology </t>
        </r>
      </text>
    </comment>
    <comment ref="K67" authorId="0" shapeId="0">
      <text>
        <r>
          <rPr>
            <sz val="9"/>
            <color indexed="81"/>
            <rFont val="Tahoma"/>
            <family val="2"/>
          </rPr>
          <t xml:space="preserve">B: Break </t>
        </r>
      </text>
    </comment>
    <comment ref="L68" authorId="0" shapeId="0">
      <text>
        <r>
          <rPr>
            <sz val="9"/>
            <color indexed="81"/>
            <rFont val="Tahoma"/>
            <family val="2"/>
          </rPr>
          <t xml:space="preserve">B: Break </t>
        </r>
      </text>
    </comment>
    <comment ref="K72" authorId="0" shapeId="0">
      <text>
        <r>
          <rPr>
            <sz val="9"/>
            <color indexed="81"/>
            <rFont val="Tahoma"/>
            <family val="2"/>
          </rPr>
          <t xml:space="preserve">B: Break </t>
        </r>
      </text>
    </comment>
    <comment ref="K73" authorId="0" shapeId="0">
      <text>
        <r>
          <rPr>
            <sz val="9"/>
            <color indexed="81"/>
            <rFont val="Tahoma"/>
            <family val="2"/>
          </rPr>
          <t xml:space="preserve">B: Break </t>
        </r>
      </text>
    </comment>
    <comment ref="N74" authorId="0" shapeId="0">
      <text>
        <r>
          <rPr>
            <sz val="9"/>
            <color indexed="81"/>
            <rFont val="Tahoma"/>
            <family val="2"/>
          </rPr>
          <t xml:space="preserve">B: Break </t>
        </r>
      </text>
    </comment>
    <comment ref="M75" authorId="0" shapeId="0">
      <text>
        <r>
          <rPr>
            <sz val="9"/>
            <color indexed="81"/>
            <rFont val="Tahoma"/>
            <family val="2"/>
          </rPr>
          <t xml:space="preserve">B: Break </t>
        </r>
      </text>
    </comment>
    <comment ref="L76" authorId="0" shapeId="0">
      <text>
        <r>
          <rPr>
            <sz val="9"/>
            <color indexed="81"/>
            <rFont val="Tahoma"/>
            <family val="2"/>
          </rPr>
          <t xml:space="preserve">B: Break </t>
        </r>
      </text>
    </comment>
    <comment ref="G77" authorId="0" shapeId="0">
      <text>
        <r>
          <rPr>
            <sz val="9"/>
            <color indexed="81"/>
            <rFont val="Tahoma"/>
            <family val="2"/>
          </rPr>
          <t xml:space="preserve">D: Difference in methodology </t>
        </r>
      </text>
    </comment>
    <comment ref="H77" authorId="0" shapeId="0">
      <text>
        <r>
          <rPr>
            <sz val="9"/>
            <color indexed="81"/>
            <rFont val="Tahoma"/>
            <family val="2"/>
          </rPr>
          <t xml:space="preserve">D: Difference in methodology </t>
        </r>
      </text>
    </comment>
    <comment ref="I77" authorId="0" shapeId="0">
      <text>
        <r>
          <rPr>
            <sz val="9"/>
            <color indexed="81"/>
            <rFont val="Tahoma"/>
            <family val="2"/>
          </rPr>
          <t xml:space="preserve">D: Difference in methodology </t>
        </r>
      </text>
    </comment>
    <comment ref="J77" authorId="0" shapeId="0">
      <text>
        <r>
          <rPr>
            <sz val="9"/>
            <color indexed="81"/>
            <rFont val="Tahoma"/>
            <family val="2"/>
          </rPr>
          <t xml:space="preserve">D: Difference in methodology </t>
        </r>
      </text>
    </comment>
    <comment ref="K77" authorId="0" shapeId="0">
      <text>
        <r>
          <rPr>
            <sz val="9"/>
            <color indexed="81"/>
            <rFont val="Tahoma"/>
            <family val="2"/>
          </rPr>
          <t xml:space="preserve">D: Difference in methodology </t>
        </r>
      </text>
    </comment>
    <comment ref="L77" authorId="0" shapeId="0">
      <text>
        <r>
          <rPr>
            <sz val="9"/>
            <color indexed="81"/>
            <rFont val="Tahoma"/>
            <family val="2"/>
          </rPr>
          <t xml:space="preserve">D: Difference in methodology </t>
        </r>
      </text>
    </comment>
    <comment ref="M77" authorId="0" shapeId="0">
      <text>
        <r>
          <rPr>
            <sz val="9"/>
            <color indexed="81"/>
            <rFont val="Tahoma"/>
            <family val="2"/>
          </rPr>
          <t xml:space="preserve">D: Difference in methodology </t>
        </r>
      </text>
    </comment>
    <comment ref="N77" authorId="0" shapeId="0">
      <text>
        <r>
          <rPr>
            <sz val="9"/>
            <color indexed="81"/>
            <rFont val="Tahoma"/>
            <family val="2"/>
          </rPr>
          <t xml:space="preserve">D: Difference in methodology </t>
        </r>
      </text>
    </comment>
    <comment ref="O77" authorId="0" shapeId="0">
      <text>
        <r>
          <rPr>
            <sz val="9"/>
            <color indexed="81"/>
            <rFont val="Tahoma"/>
            <family val="2"/>
          </rPr>
          <t xml:space="preserve">D: Difference in methodology </t>
        </r>
      </text>
    </comment>
    <comment ref="P77" authorId="0" shapeId="0">
      <text>
        <r>
          <rPr>
            <sz val="9"/>
            <color indexed="81"/>
            <rFont val="Tahoma"/>
            <family val="2"/>
          </rPr>
          <t xml:space="preserve">D: Difference in methodology </t>
        </r>
      </text>
    </comment>
    <comment ref="Q77" authorId="0" shapeId="0">
      <text>
        <r>
          <rPr>
            <sz val="9"/>
            <color indexed="81"/>
            <rFont val="Tahoma"/>
            <family val="2"/>
          </rPr>
          <t xml:space="preserve">D: Difference in methodology </t>
        </r>
      </text>
    </comment>
    <comment ref="R77" authorId="0" shapeId="0">
      <text>
        <r>
          <rPr>
            <sz val="9"/>
            <color indexed="81"/>
            <rFont val="Tahoma"/>
            <family val="2"/>
          </rPr>
          <t xml:space="preserve">D: Difference in methodology </t>
        </r>
      </text>
    </comment>
    <comment ref="S77" authorId="0" shapeId="0">
      <text>
        <r>
          <rPr>
            <sz val="9"/>
            <color indexed="81"/>
            <rFont val="Tahoma"/>
            <family val="2"/>
          </rPr>
          <t xml:space="preserve">D: Difference in methodology </t>
        </r>
      </text>
    </comment>
    <comment ref="T77" authorId="0" shapeId="0">
      <text>
        <r>
          <rPr>
            <sz val="9"/>
            <color indexed="81"/>
            <rFont val="Tahoma"/>
            <family val="2"/>
          </rPr>
          <t xml:space="preserve">D: Difference in methodology </t>
        </r>
      </text>
    </comment>
    <comment ref="U77" authorId="0" shapeId="0">
      <text>
        <r>
          <rPr>
            <sz val="9"/>
            <color indexed="81"/>
            <rFont val="Tahoma"/>
            <family val="2"/>
          </rPr>
          <t xml:space="preserve">D: Difference in methodology </t>
        </r>
      </text>
    </comment>
    <comment ref="V77" authorId="0" shapeId="0">
      <text>
        <r>
          <rPr>
            <sz val="9"/>
            <color indexed="81"/>
            <rFont val="Tahoma"/>
            <family val="2"/>
          </rPr>
          <t xml:space="preserve">D: Difference in methodology </t>
        </r>
      </text>
    </comment>
    <comment ref="W77" authorId="0" shapeId="0">
      <text>
        <r>
          <rPr>
            <sz val="9"/>
            <color indexed="81"/>
            <rFont val="Tahoma"/>
            <family val="2"/>
          </rPr>
          <t xml:space="preserve">D: Difference in methodology </t>
        </r>
      </text>
    </comment>
    <comment ref="H78" authorId="0" shapeId="0">
      <text>
        <r>
          <rPr>
            <sz val="9"/>
            <color indexed="81"/>
            <rFont val="Tahoma"/>
            <family val="2"/>
          </rPr>
          <t xml:space="preserve">D: Difference in methodology </t>
        </r>
      </text>
    </comment>
    <comment ref="K78" authorId="0" shapeId="0">
      <text>
        <r>
          <rPr>
            <sz val="9"/>
            <color indexed="81"/>
            <rFont val="Tahoma"/>
            <family val="2"/>
          </rPr>
          <t xml:space="preserve">D: Difference in methodology </t>
        </r>
      </text>
    </comment>
    <comment ref="N78" authorId="0" shapeId="0">
      <text>
        <r>
          <rPr>
            <sz val="9"/>
            <color indexed="81"/>
            <rFont val="Tahoma"/>
            <family val="2"/>
          </rPr>
          <t xml:space="preserve">D: Difference in methodology </t>
        </r>
      </text>
    </comment>
    <comment ref="R78" authorId="0" shapeId="0">
      <text>
        <r>
          <rPr>
            <sz val="9"/>
            <color indexed="81"/>
            <rFont val="Tahoma"/>
            <family val="2"/>
          </rPr>
          <t xml:space="preserve">D: Difference in methodology </t>
        </r>
      </text>
    </comment>
    <comment ref="U78" authorId="0" shapeId="0">
      <text>
        <r>
          <rPr>
            <sz val="9"/>
            <color indexed="81"/>
            <rFont val="Tahoma"/>
            <family val="2"/>
          </rPr>
          <t xml:space="preserve">D: Difference in methodology </t>
        </r>
      </text>
    </comment>
    <comment ref="K80" authorId="0" shapeId="0">
      <text>
        <r>
          <rPr>
            <sz val="9"/>
            <color indexed="81"/>
            <rFont val="Tahoma"/>
            <family val="2"/>
          </rPr>
          <t xml:space="preserve">B: Break </t>
        </r>
      </text>
    </comment>
    <comment ref="H81" authorId="0" shapeId="0">
      <text>
        <r>
          <rPr>
            <sz val="9"/>
            <color indexed="81"/>
            <rFont val="Tahoma"/>
            <family val="2"/>
          </rPr>
          <t xml:space="preserve">D: Difference in methodology </t>
        </r>
      </text>
    </comment>
    <comment ref="J81" authorId="0" shapeId="0">
      <text>
        <r>
          <rPr>
            <sz val="9"/>
            <color indexed="81"/>
            <rFont val="Tahoma"/>
            <family val="2"/>
          </rPr>
          <t xml:space="preserve">D: Difference in methodology </t>
        </r>
      </text>
    </comment>
    <comment ref="L81" authorId="0" shapeId="0">
      <text>
        <r>
          <rPr>
            <sz val="9"/>
            <color indexed="81"/>
            <rFont val="Tahoma"/>
            <family val="2"/>
          </rPr>
          <t xml:space="preserve">D: Difference in methodology </t>
        </r>
      </text>
    </comment>
    <comment ref="N81" authorId="0" shapeId="0">
      <text>
        <r>
          <rPr>
            <sz val="9"/>
            <color indexed="81"/>
            <rFont val="Tahoma"/>
            <family val="2"/>
          </rPr>
          <t xml:space="preserve">D: Difference in methodology </t>
        </r>
      </text>
    </comment>
    <comment ref="O81" authorId="0" shapeId="0">
      <text>
        <r>
          <rPr>
            <sz val="9"/>
            <color indexed="81"/>
            <rFont val="Tahoma"/>
            <family val="2"/>
          </rPr>
          <t xml:space="preserve">D: Difference in methodology </t>
        </r>
      </text>
    </comment>
    <comment ref="P81" authorId="0" shapeId="0">
      <text>
        <r>
          <rPr>
            <sz val="9"/>
            <color indexed="81"/>
            <rFont val="Tahoma"/>
            <family val="2"/>
          </rPr>
          <t xml:space="preserve">D: Difference in methodology </t>
        </r>
      </text>
    </comment>
    <comment ref="Q81" authorId="0" shapeId="0">
      <text>
        <r>
          <rPr>
            <sz val="9"/>
            <color indexed="81"/>
            <rFont val="Tahoma"/>
            <family val="2"/>
          </rPr>
          <t xml:space="preserve">D: Difference in methodology </t>
        </r>
      </text>
    </comment>
    <comment ref="R81" authorId="0" shapeId="0">
      <text>
        <r>
          <rPr>
            <sz val="9"/>
            <color indexed="81"/>
            <rFont val="Tahoma"/>
            <family val="2"/>
          </rPr>
          <t xml:space="preserve">D: Difference in methodology </t>
        </r>
      </text>
    </comment>
    <comment ref="S81" authorId="0" shapeId="0">
      <text>
        <r>
          <rPr>
            <sz val="9"/>
            <color indexed="81"/>
            <rFont val="Tahoma"/>
            <family val="2"/>
          </rPr>
          <t xml:space="preserve">D: Difference in methodology </t>
        </r>
      </text>
    </comment>
    <comment ref="T81" authorId="0" shapeId="0">
      <text>
        <r>
          <rPr>
            <sz val="9"/>
            <color indexed="81"/>
            <rFont val="Tahoma"/>
            <family val="2"/>
          </rPr>
          <t xml:space="preserve">D: Difference in methodology </t>
        </r>
      </text>
    </comment>
    <comment ref="U81" authorId="0" shapeId="0">
      <text>
        <r>
          <rPr>
            <sz val="9"/>
            <color indexed="81"/>
            <rFont val="Tahoma"/>
            <family val="2"/>
          </rPr>
          <t xml:space="preserve">D: Difference in methodology </t>
        </r>
      </text>
    </comment>
    <comment ref="V81" authorId="0" shapeId="0">
      <text>
        <r>
          <rPr>
            <sz val="9"/>
            <color indexed="81"/>
            <rFont val="Tahoma"/>
            <family val="2"/>
          </rPr>
          <t xml:space="preserve">B: Break D: Difference in methodology </t>
        </r>
      </text>
    </comment>
    <comment ref="W81" authorId="0" shapeId="0">
      <text>
        <r>
          <rPr>
            <sz val="9"/>
            <color indexed="81"/>
            <rFont val="Tahoma"/>
            <family val="2"/>
          </rPr>
          <t xml:space="preserve">D: Difference in methodology </t>
        </r>
      </text>
    </comment>
    <comment ref="P82" authorId="0" shapeId="0">
      <text>
        <r>
          <rPr>
            <sz val="9"/>
            <color indexed="81"/>
            <rFont val="Tahoma"/>
            <family val="2"/>
          </rPr>
          <t xml:space="preserve">B: Break D: Difference in methodology </t>
        </r>
      </text>
    </comment>
    <comment ref="T82" authorId="0" shapeId="0">
      <text>
        <r>
          <rPr>
            <sz val="9"/>
            <color indexed="81"/>
            <rFont val="Tahoma"/>
            <family val="2"/>
          </rPr>
          <t xml:space="preserve">B: Break D: Difference in methodology </t>
        </r>
      </text>
    </comment>
    <comment ref="V82" authorId="0" shapeId="0">
      <text>
        <r>
          <rPr>
            <sz val="9"/>
            <color indexed="81"/>
            <rFont val="Tahoma"/>
            <family val="2"/>
          </rPr>
          <t xml:space="preserve">D: Difference in methodology </t>
        </r>
      </text>
    </comment>
    <comment ref="L83" authorId="0" shapeId="0">
      <text>
        <r>
          <rPr>
            <sz val="9"/>
            <color indexed="81"/>
            <rFont val="Tahoma"/>
            <family val="2"/>
          </rPr>
          <t xml:space="preserve">B: Break </t>
        </r>
      </text>
    </comment>
    <comment ref="L88" authorId="0" shapeId="0">
      <text>
        <r>
          <rPr>
            <sz val="9"/>
            <color indexed="81"/>
            <rFont val="Tahoma"/>
            <family val="2"/>
          </rPr>
          <t xml:space="preserve">B: Break </t>
        </r>
      </text>
    </comment>
    <comment ref="L90" authorId="0" shapeId="0">
      <text>
        <r>
          <rPr>
            <sz val="9"/>
            <color indexed="81"/>
            <rFont val="Tahoma"/>
            <family val="2"/>
          </rPr>
          <t xml:space="preserve">B: Break </t>
        </r>
      </text>
    </comment>
    <comment ref="K91" authorId="0" shapeId="0">
      <text>
        <r>
          <rPr>
            <sz val="9"/>
            <color indexed="81"/>
            <rFont val="Tahoma"/>
            <family val="2"/>
          </rPr>
          <t xml:space="preserve">B: Break </t>
        </r>
      </text>
    </comment>
    <comment ref="K92" authorId="0" shapeId="0">
      <text>
        <r>
          <rPr>
            <sz val="9"/>
            <color indexed="81"/>
            <rFont val="Tahoma"/>
            <family val="2"/>
          </rPr>
          <t xml:space="preserve">B: Break </t>
        </r>
      </text>
    </comment>
    <comment ref="I93" authorId="0" shapeId="0">
      <text>
        <r>
          <rPr>
            <sz val="9"/>
            <color indexed="81"/>
            <rFont val="Tahoma"/>
            <family val="2"/>
          </rPr>
          <t xml:space="preserve">D: Difference in methodology </t>
        </r>
      </text>
    </comment>
    <comment ref="J93" authorId="0" shapeId="0">
      <text>
        <r>
          <rPr>
            <sz val="9"/>
            <color indexed="81"/>
            <rFont val="Tahoma"/>
            <family val="2"/>
          </rPr>
          <t xml:space="preserve">D: Difference in methodology </t>
        </r>
      </text>
    </comment>
    <comment ref="K93" authorId="0" shapeId="0">
      <text>
        <r>
          <rPr>
            <sz val="9"/>
            <color indexed="81"/>
            <rFont val="Tahoma"/>
            <family val="2"/>
          </rPr>
          <t xml:space="preserve">D: Difference in methodology </t>
        </r>
      </text>
    </comment>
    <comment ref="L93" authorId="0" shapeId="0">
      <text>
        <r>
          <rPr>
            <sz val="9"/>
            <color indexed="81"/>
            <rFont val="Tahoma"/>
            <family val="2"/>
          </rPr>
          <t xml:space="preserve">D: Difference in methodology </t>
        </r>
      </text>
    </comment>
    <comment ref="M93" authorId="0" shapeId="0">
      <text>
        <r>
          <rPr>
            <sz val="9"/>
            <color indexed="81"/>
            <rFont val="Tahoma"/>
            <family val="2"/>
          </rPr>
          <t xml:space="preserve">D: Difference in methodology </t>
        </r>
      </text>
    </comment>
    <comment ref="N93" authorId="0" shapeId="0">
      <text>
        <r>
          <rPr>
            <sz val="9"/>
            <color indexed="81"/>
            <rFont val="Tahoma"/>
            <family val="2"/>
          </rPr>
          <t xml:space="preserve">D: Difference in methodology </t>
        </r>
      </text>
    </comment>
    <comment ref="O93" authorId="0" shapeId="0">
      <text>
        <r>
          <rPr>
            <sz val="9"/>
            <color indexed="81"/>
            <rFont val="Tahoma"/>
            <family val="2"/>
          </rPr>
          <t xml:space="preserve">D: Difference in methodology </t>
        </r>
      </text>
    </comment>
    <comment ref="P93" authorId="0" shapeId="0">
      <text>
        <r>
          <rPr>
            <sz val="9"/>
            <color indexed="81"/>
            <rFont val="Tahoma"/>
            <family val="2"/>
          </rPr>
          <t xml:space="preserve">D: Difference in methodology </t>
        </r>
      </text>
    </comment>
    <comment ref="Q93" authorId="0" shapeId="0">
      <text>
        <r>
          <rPr>
            <sz val="9"/>
            <color indexed="81"/>
            <rFont val="Tahoma"/>
            <family val="2"/>
          </rPr>
          <t xml:space="preserve">D: Difference in methodology </t>
        </r>
      </text>
    </comment>
    <comment ref="R93" authorId="0" shapeId="0">
      <text>
        <r>
          <rPr>
            <sz val="9"/>
            <color indexed="81"/>
            <rFont val="Tahoma"/>
            <family val="2"/>
          </rPr>
          <t xml:space="preserve">D: Difference in methodology </t>
        </r>
      </text>
    </comment>
    <comment ref="S93" authorId="0" shapeId="0">
      <text>
        <r>
          <rPr>
            <sz val="9"/>
            <color indexed="81"/>
            <rFont val="Tahoma"/>
            <family val="2"/>
          </rPr>
          <t xml:space="preserve">D: Difference in methodology </t>
        </r>
      </text>
    </comment>
    <comment ref="T93" authorId="0" shapeId="0">
      <text>
        <r>
          <rPr>
            <sz val="9"/>
            <color indexed="81"/>
            <rFont val="Tahoma"/>
            <family val="2"/>
          </rPr>
          <t xml:space="preserve">D: Difference in methodology </t>
        </r>
      </text>
    </comment>
    <comment ref="U93" authorId="0" shapeId="0">
      <text>
        <r>
          <rPr>
            <sz val="9"/>
            <color indexed="81"/>
            <rFont val="Tahoma"/>
            <family val="2"/>
          </rPr>
          <t xml:space="preserve">D: Difference in methodology </t>
        </r>
      </text>
    </comment>
    <comment ref="V93" authorId="0" shapeId="0">
      <text>
        <r>
          <rPr>
            <sz val="9"/>
            <color indexed="81"/>
            <rFont val="Tahoma"/>
            <family val="2"/>
          </rPr>
          <t xml:space="preserve">D: Difference in methodology </t>
        </r>
      </text>
    </comment>
    <comment ref="W93" authorId="0" shapeId="0">
      <text>
        <r>
          <rPr>
            <sz val="9"/>
            <color indexed="81"/>
            <rFont val="Tahoma"/>
            <family val="2"/>
          </rPr>
          <t xml:space="preserve">D: Difference in methodology </t>
        </r>
      </text>
    </comment>
    <comment ref="K94" authorId="0" shapeId="0">
      <text>
        <r>
          <rPr>
            <sz val="9"/>
            <color indexed="81"/>
            <rFont val="Tahoma"/>
            <family val="2"/>
          </rPr>
          <t xml:space="preserve">B: Break </t>
        </r>
      </text>
    </comment>
    <comment ref="L101" authorId="0" shapeId="0">
      <text>
        <r>
          <rPr>
            <sz val="9"/>
            <color indexed="81"/>
            <rFont val="Tahoma"/>
            <family val="2"/>
          </rPr>
          <t xml:space="preserve">B: Break </t>
        </r>
      </text>
    </comment>
    <comment ref="J102" authorId="0" shapeId="0">
      <text>
        <r>
          <rPr>
            <sz val="9"/>
            <color indexed="81"/>
            <rFont val="Tahoma"/>
            <family val="2"/>
          </rPr>
          <t xml:space="preserve">D: Difference in methodology </t>
        </r>
      </text>
    </comment>
    <comment ref="N102" authorId="0" shapeId="0">
      <text>
        <r>
          <rPr>
            <sz val="9"/>
            <color indexed="81"/>
            <rFont val="Tahoma"/>
            <family val="2"/>
          </rPr>
          <t xml:space="preserve">D: Difference in methodology </t>
        </r>
      </text>
    </comment>
    <comment ref="S102" authorId="0" shapeId="0">
      <text>
        <r>
          <rPr>
            <sz val="9"/>
            <color indexed="81"/>
            <rFont val="Tahoma"/>
            <family val="2"/>
          </rPr>
          <t xml:space="preserve">D: Difference in methodology </t>
        </r>
      </text>
    </comment>
    <comment ref="T102" authorId="0" shapeId="0">
      <text>
        <r>
          <rPr>
            <sz val="9"/>
            <color indexed="81"/>
            <rFont val="Tahoma"/>
            <family val="2"/>
          </rPr>
          <t xml:space="preserve">D: Difference in methodology </t>
        </r>
      </text>
    </comment>
    <comment ref="U102" authorId="0" shapeId="0">
      <text>
        <r>
          <rPr>
            <sz val="9"/>
            <color indexed="81"/>
            <rFont val="Tahoma"/>
            <family val="2"/>
          </rPr>
          <t xml:space="preserve">D: Difference in methodology </t>
        </r>
      </text>
    </comment>
    <comment ref="V102" authorId="0" shapeId="0">
      <text>
        <r>
          <rPr>
            <sz val="9"/>
            <color indexed="81"/>
            <rFont val="Tahoma"/>
            <family val="2"/>
          </rPr>
          <t xml:space="preserve">D: Difference in methodology </t>
        </r>
      </text>
    </comment>
    <comment ref="W102" authorId="0" shapeId="0">
      <text>
        <r>
          <rPr>
            <sz val="9"/>
            <color indexed="81"/>
            <rFont val="Tahoma"/>
            <family val="2"/>
          </rPr>
          <t xml:space="preserve">D: Difference in methodology </t>
        </r>
      </text>
    </comment>
    <comment ref="X102" authorId="0" shapeId="0">
      <text>
        <r>
          <rPr>
            <sz val="9"/>
            <color indexed="81"/>
            <rFont val="Tahoma"/>
            <family val="2"/>
          </rPr>
          <t xml:space="preserve">D: Difference in methodology </t>
        </r>
      </text>
    </comment>
    <comment ref="K103" authorId="0" shapeId="0">
      <text>
        <r>
          <rPr>
            <sz val="9"/>
            <color indexed="81"/>
            <rFont val="Tahoma"/>
            <family val="2"/>
          </rPr>
          <t xml:space="preserve">B: Break </t>
        </r>
      </text>
    </comment>
    <comment ref="L104" authorId="0" shapeId="0">
      <text>
        <r>
          <rPr>
            <sz val="9"/>
            <color indexed="81"/>
            <rFont val="Tahoma"/>
            <family val="2"/>
          </rPr>
          <t xml:space="preserve">B: Break </t>
        </r>
      </text>
    </comment>
    <comment ref="K108" authorId="0" shapeId="0">
      <text>
        <r>
          <rPr>
            <sz val="9"/>
            <color indexed="81"/>
            <rFont val="Tahoma"/>
            <family val="2"/>
          </rPr>
          <t xml:space="preserve">B: Break </t>
        </r>
      </text>
    </comment>
    <comment ref="K109" authorId="0" shapeId="0">
      <text>
        <r>
          <rPr>
            <sz val="9"/>
            <color indexed="81"/>
            <rFont val="Tahoma"/>
            <family val="2"/>
          </rPr>
          <t xml:space="preserve">B: Break </t>
        </r>
      </text>
    </comment>
    <comment ref="N110" authorId="0" shapeId="0">
      <text>
        <r>
          <rPr>
            <sz val="9"/>
            <color indexed="81"/>
            <rFont val="Tahoma"/>
            <family val="2"/>
          </rPr>
          <t xml:space="preserve">B: Break </t>
        </r>
      </text>
    </comment>
    <comment ref="M111" authorId="0" shapeId="0">
      <text>
        <r>
          <rPr>
            <sz val="9"/>
            <color indexed="81"/>
            <rFont val="Tahoma"/>
            <family val="2"/>
          </rPr>
          <t xml:space="preserve">B: Break </t>
        </r>
      </text>
    </comment>
    <comment ref="L112" authorId="0" shapeId="0">
      <text>
        <r>
          <rPr>
            <sz val="9"/>
            <color indexed="81"/>
            <rFont val="Tahoma"/>
            <family val="2"/>
          </rPr>
          <t xml:space="preserve">B: Break </t>
        </r>
      </text>
    </comment>
    <comment ref="G113" authorId="0" shapeId="0">
      <text>
        <r>
          <rPr>
            <sz val="9"/>
            <color indexed="81"/>
            <rFont val="Tahoma"/>
            <family val="2"/>
          </rPr>
          <t xml:space="preserve">D: Difference in methodology </t>
        </r>
      </text>
    </comment>
    <comment ref="H113" authorId="0" shapeId="0">
      <text>
        <r>
          <rPr>
            <sz val="9"/>
            <color indexed="81"/>
            <rFont val="Tahoma"/>
            <family val="2"/>
          </rPr>
          <t xml:space="preserve">D: Difference in methodology </t>
        </r>
      </text>
    </comment>
    <comment ref="I113" authorId="0" shapeId="0">
      <text>
        <r>
          <rPr>
            <sz val="9"/>
            <color indexed="81"/>
            <rFont val="Tahoma"/>
            <family val="2"/>
          </rPr>
          <t xml:space="preserve">D: Difference in methodology </t>
        </r>
      </text>
    </comment>
    <comment ref="J113" authorId="0" shapeId="0">
      <text>
        <r>
          <rPr>
            <sz val="9"/>
            <color indexed="81"/>
            <rFont val="Tahoma"/>
            <family val="2"/>
          </rPr>
          <t xml:space="preserve">D: Difference in methodology </t>
        </r>
      </text>
    </comment>
    <comment ref="K113" authorId="0" shapeId="0">
      <text>
        <r>
          <rPr>
            <sz val="9"/>
            <color indexed="81"/>
            <rFont val="Tahoma"/>
            <family val="2"/>
          </rPr>
          <t xml:space="preserve">D: Difference in methodology </t>
        </r>
      </text>
    </comment>
    <comment ref="L113" authorId="0" shapeId="0">
      <text>
        <r>
          <rPr>
            <sz val="9"/>
            <color indexed="81"/>
            <rFont val="Tahoma"/>
            <family val="2"/>
          </rPr>
          <t xml:space="preserve">D: Difference in methodology </t>
        </r>
      </text>
    </comment>
    <comment ref="M113" authorId="0" shapeId="0">
      <text>
        <r>
          <rPr>
            <sz val="9"/>
            <color indexed="81"/>
            <rFont val="Tahoma"/>
            <family val="2"/>
          </rPr>
          <t xml:space="preserve">D: Difference in methodology </t>
        </r>
      </text>
    </comment>
    <comment ref="N113" authorId="0" shapeId="0">
      <text>
        <r>
          <rPr>
            <sz val="9"/>
            <color indexed="81"/>
            <rFont val="Tahoma"/>
            <family val="2"/>
          </rPr>
          <t xml:space="preserve">D: Difference in methodology </t>
        </r>
      </text>
    </comment>
    <comment ref="O113" authorId="0" shapeId="0">
      <text>
        <r>
          <rPr>
            <sz val="9"/>
            <color indexed="81"/>
            <rFont val="Tahoma"/>
            <family val="2"/>
          </rPr>
          <t xml:space="preserve">D: Difference in methodology </t>
        </r>
      </text>
    </comment>
    <comment ref="P113" authorId="0" shapeId="0">
      <text>
        <r>
          <rPr>
            <sz val="9"/>
            <color indexed="81"/>
            <rFont val="Tahoma"/>
            <family val="2"/>
          </rPr>
          <t xml:space="preserve">D: Difference in methodology </t>
        </r>
      </text>
    </comment>
    <comment ref="Q113" authorId="0" shapeId="0">
      <text>
        <r>
          <rPr>
            <sz val="9"/>
            <color indexed="81"/>
            <rFont val="Tahoma"/>
            <family val="2"/>
          </rPr>
          <t xml:space="preserve">D: Difference in methodology </t>
        </r>
      </text>
    </comment>
    <comment ref="R113" authorId="0" shapeId="0">
      <text>
        <r>
          <rPr>
            <sz val="9"/>
            <color indexed="81"/>
            <rFont val="Tahoma"/>
            <family val="2"/>
          </rPr>
          <t xml:space="preserve">D: Difference in methodology </t>
        </r>
      </text>
    </comment>
    <comment ref="S113" authorId="0" shapeId="0">
      <text>
        <r>
          <rPr>
            <sz val="9"/>
            <color indexed="81"/>
            <rFont val="Tahoma"/>
            <family val="2"/>
          </rPr>
          <t xml:space="preserve">D: Difference in methodology </t>
        </r>
      </text>
    </comment>
    <comment ref="T113" authorId="0" shapeId="0">
      <text>
        <r>
          <rPr>
            <sz val="9"/>
            <color indexed="81"/>
            <rFont val="Tahoma"/>
            <family val="2"/>
          </rPr>
          <t xml:space="preserve">D: Difference in methodology </t>
        </r>
      </text>
    </comment>
    <comment ref="U113" authorId="0" shapeId="0">
      <text>
        <r>
          <rPr>
            <sz val="9"/>
            <color indexed="81"/>
            <rFont val="Tahoma"/>
            <family val="2"/>
          </rPr>
          <t xml:space="preserve">D: Difference in methodology </t>
        </r>
      </text>
    </comment>
    <comment ref="V113" authorId="0" shapeId="0">
      <text>
        <r>
          <rPr>
            <sz val="9"/>
            <color indexed="81"/>
            <rFont val="Tahoma"/>
            <family val="2"/>
          </rPr>
          <t xml:space="preserve">D: Difference in methodology </t>
        </r>
      </text>
    </comment>
    <comment ref="W113" authorId="0" shapeId="0">
      <text>
        <r>
          <rPr>
            <sz val="9"/>
            <color indexed="81"/>
            <rFont val="Tahoma"/>
            <family val="2"/>
          </rPr>
          <t xml:space="preserve">D: Difference in methodology </t>
        </r>
      </text>
    </comment>
  </commentList>
</comments>
</file>

<file path=xl/comments2.xml><?xml version="1.0" encoding="utf-8"?>
<comments xmlns="http://schemas.openxmlformats.org/spreadsheetml/2006/main">
  <authors>
    <author>MyOECD</author>
  </authors>
  <commentList>
    <comment ref="R15" authorId="0" shapeId="0">
      <text>
        <r>
          <rPr>
            <sz val="9"/>
            <color indexed="81"/>
            <rFont val="Tahoma"/>
            <family val="2"/>
          </rPr>
          <t xml:space="preserve">B: Break </t>
        </r>
      </text>
    </comment>
    <comment ref="P16" authorId="0" shapeId="0">
      <text>
        <r>
          <rPr>
            <sz val="9"/>
            <color indexed="81"/>
            <rFont val="Tahoma"/>
            <family val="2"/>
          </rPr>
          <t xml:space="preserve">B: Break </t>
        </r>
      </text>
    </comment>
    <comment ref="E18" authorId="0" shapeId="0">
      <text>
        <r>
          <rPr>
            <sz val="9"/>
            <color indexed="81"/>
            <rFont val="Tahoma"/>
            <family val="2"/>
          </rPr>
          <t xml:space="preserve">B: Break </t>
        </r>
      </text>
    </comment>
    <comment ref="T18" authorId="0" shapeId="0">
      <text>
        <r>
          <rPr>
            <sz val="9"/>
            <color indexed="81"/>
            <rFont val="Tahoma"/>
            <family val="2"/>
          </rPr>
          <t xml:space="preserve">B: Break </t>
        </r>
      </text>
    </comment>
    <comment ref="H19" authorId="0" shapeId="0">
      <text>
        <r>
          <rPr>
            <sz val="9"/>
            <color indexed="81"/>
            <rFont val="Tahoma"/>
            <family val="2"/>
          </rPr>
          <t xml:space="preserve">B: Break </t>
        </r>
      </text>
    </comment>
    <comment ref="K19" authorId="0" shapeId="0">
      <text>
        <r>
          <rPr>
            <sz val="9"/>
            <color indexed="81"/>
            <rFont val="Tahoma"/>
            <family val="2"/>
          </rPr>
          <t xml:space="preserve">B: Break </t>
        </r>
      </text>
    </comment>
    <comment ref="N21" authorId="0" shapeId="0">
      <text>
        <r>
          <rPr>
            <sz val="9"/>
            <color indexed="81"/>
            <rFont val="Tahoma"/>
            <family val="2"/>
          </rPr>
          <t xml:space="preserve">B: Break </t>
        </r>
      </text>
    </comment>
    <comment ref="Q22" authorId="0" shapeId="0">
      <text>
        <r>
          <rPr>
            <sz val="9"/>
            <color indexed="81"/>
            <rFont val="Tahoma"/>
            <family val="2"/>
          </rPr>
          <t xml:space="preserve">B: Break </t>
        </r>
      </text>
    </comment>
    <comment ref="S25" authorId="0" shapeId="0">
      <text>
        <r>
          <rPr>
            <sz val="9"/>
            <color indexed="81"/>
            <rFont val="Tahoma"/>
            <family val="2"/>
          </rPr>
          <t xml:space="preserve">D: Difference in methodology </t>
        </r>
      </text>
    </comment>
    <comment ref="T25" authorId="0" shapeId="0">
      <text>
        <r>
          <rPr>
            <sz val="9"/>
            <color indexed="81"/>
            <rFont val="Tahoma"/>
            <family val="2"/>
          </rPr>
          <t xml:space="preserve">D: Difference in methodology P: Provisional value </t>
        </r>
      </text>
    </comment>
    <comment ref="U25" authorId="0" shapeId="0">
      <text>
        <r>
          <rPr>
            <sz val="9"/>
            <color indexed="81"/>
            <rFont val="Tahoma"/>
            <family val="2"/>
          </rPr>
          <t xml:space="preserve">D: Difference in methodology P: Provisional value </t>
        </r>
      </text>
    </comment>
    <comment ref="P27" authorId="0" shapeId="0">
      <text>
        <r>
          <rPr>
            <sz val="9"/>
            <color indexed="81"/>
            <rFont val="Tahoma"/>
            <family val="2"/>
          </rPr>
          <t xml:space="preserve">B: Break </t>
        </r>
      </text>
    </comment>
    <comment ref="E31" authorId="0" shapeId="0">
      <text>
        <r>
          <rPr>
            <sz val="9"/>
            <color indexed="81"/>
            <rFont val="Tahoma"/>
            <family val="2"/>
          </rPr>
          <t xml:space="preserve">B: Break </t>
        </r>
      </text>
    </comment>
    <comment ref="P31" authorId="0" shapeId="0">
      <text>
        <r>
          <rPr>
            <sz val="9"/>
            <color indexed="81"/>
            <rFont val="Tahoma"/>
            <family val="2"/>
          </rPr>
          <t xml:space="preserve">B: Break </t>
        </r>
      </text>
    </comment>
    <comment ref="T31" authorId="0" shapeId="0">
      <text>
        <r>
          <rPr>
            <sz val="9"/>
            <color indexed="81"/>
            <rFont val="Tahoma"/>
            <family val="2"/>
          </rPr>
          <t xml:space="preserve">P: Provisional value </t>
        </r>
      </text>
    </comment>
    <comment ref="U31" authorId="0" shapeId="0">
      <text>
        <r>
          <rPr>
            <sz val="9"/>
            <color indexed="81"/>
            <rFont val="Tahoma"/>
            <family val="2"/>
          </rPr>
          <t xml:space="preserve">P: Provisional value </t>
        </r>
      </text>
    </comment>
    <comment ref="J33" authorId="0" shapeId="0">
      <text>
        <r>
          <rPr>
            <sz val="9"/>
            <color indexed="81"/>
            <rFont val="Tahoma"/>
            <family val="2"/>
          </rPr>
          <t xml:space="preserve">B: Break </t>
        </r>
      </text>
    </comment>
    <comment ref="V33" authorId="0" shapeId="0">
      <text>
        <r>
          <rPr>
            <sz val="9"/>
            <color indexed="81"/>
            <rFont val="Tahoma"/>
            <family val="2"/>
          </rPr>
          <t xml:space="preserve">P: Provisional value </t>
        </r>
      </text>
    </comment>
    <comment ref="U35" authorId="0" shapeId="0">
      <text>
        <r>
          <rPr>
            <sz val="9"/>
            <color indexed="81"/>
            <rFont val="Tahoma"/>
            <family val="2"/>
          </rPr>
          <t xml:space="preserve">P: Provisional value </t>
        </r>
      </text>
    </comment>
    <comment ref="V35" authorId="0" shapeId="0">
      <text>
        <r>
          <rPr>
            <sz val="9"/>
            <color indexed="81"/>
            <rFont val="Tahoma"/>
            <family val="2"/>
          </rPr>
          <t xml:space="preserve">P: Provisional value </t>
        </r>
      </text>
    </comment>
    <comment ref="E37" authorId="0" shapeId="0">
      <text>
        <r>
          <rPr>
            <sz val="9"/>
            <color indexed="81"/>
            <rFont val="Tahoma"/>
            <family val="2"/>
          </rPr>
          <t xml:space="preserve">B: Break </t>
        </r>
      </text>
    </comment>
    <comment ref="Q38" authorId="0" shapeId="0">
      <text>
        <r>
          <rPr>
            <sz val="9"/>
            <color indexed="81"/>
            <rFont val="Tahoma"/>
            <family val="2"/>
          </rPr>
          <t xml:space="preserve">B: Break </t>
        </r>
      </text>
    </comment>
    <comment ref="Q39" authorId="0" shapeId="0">
      <text>
        <r>
          <rPr>
            <sz val="9"/>
            <color indexed="81"/>
            <rFont val="Tahoma"/>
            <family val="2"/>
          </rPr>
          <t xml:space="preserve">B: Break </t>
        </r>
      </text>
    </comment>
    <comment ref="H40" authorId="0" shapeId="0">
      <text>
        <r>
          <rPr>
            <sz val="9"/>
            <color indexed="81"/>
            <rFont val="Tahoma"/>
            <family val="2"/>
          </rPr>
          <t xml:space="preserve">B: Break </t>
        </r>
      </text>
    </comment>
    <comment ref="P41" authorId="0" shapeId="0">
      <text>
        <r>
          <rPr>
            <sz val="9"/>
            <color indexed="81"/>
            <rFont val="Tahoma"/>
            <family val="2"/>
          </rPr>
          <t xml:space="preserve">B: Break </t>
        </r>
      </text>
    </comment>
    <comment ref="R44" authorId="0" shapeId="0">
      <text>
        <r>
          <rPr>
            <sz val="9"/>
            <color indexed="81"/>
            <rFont val="Tahoma"/>
            <family val="2"/>
          </rPr>
          <t xml:space="preserve">B: Break </t>
        </r>
      </text>
    </comment>
    <comment ref="S44" authorId="0" shapeId="0">
      <text>
        <r>
          <rPr>
            <sz val="9"/>
            <color indexed="81"/>
            <rFont val="Tahoma"/>
            <family val="2"/>
          </rPr>
          <t xml:space="preserve">B: Break </t>
        </r>
      </text>
    </comment>
    <comment ref="T44" authorId="0" shapeId="0">
      <text>
        <r>
          <rPr>
            <sz val="9"/>
            <color indexed="81"/>
            <rFont val="Tahoma"/>
            <family val="2"/>
          </rPr>
          <t xml:space="preserve">B: Break </t>
        </r>
      </text>
    </comment>
  </commentList>
</comments>
</file>

<file path=xl/comments3.xml><?xml version="1.0" encoding="utf-8"?>
<comments xmlns="http://schemas.openxmlformats.org/spreadsheetml/2006/main">
  <authors>
    <author>MyOECD</author>
  </authors>
  <commentList>
    <comment ref="E10" authorId="0" shapeId="0">
      <text>
        <r>
          <rPr>
            <sz val="9"/>
            <color indexed="81"/>
            <rFont val="Tahoma"/>
            <family val="2"/>
          </rPr>
          <t xml:space="preserve">D: Difference in methodology </t>
        </r>
      </text>
    </comment>
    <comment ref="F10" authorId="0" shapeId="0">
      <text>
        <r>
          <rPr>
            <sz val="9"/>
            <color indexed="81"/>
            <rFont val="Tahoma"/>
            <family val="2"/>
          </rPr>
          <t xml:space="preserve">D: Difference in methodology </t>
        </r>
      </text>
    </comment>
    <comment ref="G10" authorId="0" shapeId="0">
      <text>
        <r>
          <rPr>
            <sz val="9"/>
            <color indexed="81"/>
            <rFont val="Tahoma"/>
            <family val="2"/>
          </rPr>
          <t xml:space="preserve">D: Difference in methodology </t>
        </r>
      </text>
    </comment>
    <comment ref="H10" authorId="0" shapeId="0">
      <text>
        <r>
          <rPr>
            <sz val="9"/>
            <color indexed="81"/>
            <rFont val="Tahoma"/>
            <family val="2"/>
          </rPr>
          <t xml:space="preserve">D: Difference in methodology </t>
        </r>
      </text>
    </comment>
    <comment ref="I10" authorId="0" shapeId="0">
      <text>
        <r>
          <rPr>
            <sz val="9"/>
            <color indexed="81"/>
            <rFont val="Tahoma"/>
            <family val="2"/>
          </rPr>
          <t xml:space="preserve">D: Difference in methodology </t>
        </r>
      </text>
    </comment>
    <comment ref="J10" authorId="0" shapeId="0">
      <text>
        <r>
          <rPr>
            <sz val="9"/>
            <color indexed="81"/>
            <rFont val="Tahoma"/>
            <family val="2"/>
          </rPr>
          <t xml:space="preserve">D: Difference in methodology </t>
        </r>
      </text>
    </comment>
    <comment ref="K10" authorId="0" shapeId="0">
      <text>
        <r>
          <rPr>
            <sz val="9"/>
            <color indexed="81"/>
            <rFont val="Tahoma"/>
            <family val="2"/>
          </rPr>
          <t xml:space="preserve">D: Difference in methodology </t>
        </r>
      </text>
    </comment>
    <comment ref="L10" authorId="0" shapeId="0">
      <text>
        <r>
          <rPr>
            <sz val="9"/>
            <color indexed="81"/>
            <rFont val="Tahoma"/>
            <family val="2"/>
          </rPr>
          <t xml:space="preserve">D: Difference in methodology </t>
        </r>
      </text>
    </comment>
    <comment ref="M10" authorId="0" shapeId="0">
      <text>
        <r>
          <rPr>
            <sz val="9"/>
            <color indexed="81"/>
            <rFont val="Tahoma"/>
            <family val="2"/>
          </rPr>
          <t xml:space="preserve">D: Difference in methodology </t>
        </r>
      </text>
    </comment>
    <comment ref="N10" authorId="0" shapeId="0">
      <text>
        <r>
          <rPr>
            <sz val="9"/>
            <color indexed="81"/>
            <rFont val="Tahoma"/>
            <family val="2"/>
          </rPr>
          <t xml:space="preserve">D: Difference in methodology </t>
        </r>
      </text>
    </comment>
    <comment ref="O10" authorId="0" shapeId="0">
      <text>
        <r>
          <rPr>
            <sz val="9"/>
            <color indexed="81"/>
            <rFont val="Tahoma"/>
            <family val="2"/>
          </rPr>
          <t xml:space="preserve">D: Difference in methodology </t>
        </r>
      </text>
    </comment>
    <comment ref="P10" authorId="0" shapeId="0">
      <text>
        <r>
          <rPr>
            <sz val="9"/>
            <color indexed="81"/>
            <rFont val="Tahoma"/>
            <family val="2"/>
          </rPr>
          <t xml:space="preserve">D: Difference in methodology </t>
        </r>
      </text>
    </comment>
    <comment ref="Q10" authorId="0" shapeId="0">
      <text>
        <r>
          <rPr>
            <sz val="9"/>
            <color indexed="81"/>
            <rFont val="Tahoma"/>
            <family val="2"/>
          </rPr>
          <t xml:space="preserve">D: Difference in methodology </t>
        </r>
      </text>
    </comment>
    <comment ref="R10" authorId="0" shapeId="0">
      <text>
        <r>
          <rPr>
            <sz val="9"/>
            <color indexed="81"/>
            <rFont val="Tahoma"/>
            <family val="2"/>
          </rPr>
          <t xml:space="preserve">D: Difference in methodology </t>
        </r>
      </text>
    </comment>
    <comment ref="S10" authorId="0" shapeId="0">
      <text>
        <r>
          <rPr>
            <sz val="9"/>
            <color indexed="81"/>
            <rFont val="Tahoma"/>
            <family val="2"/>
          </rPr>
          <t xml:space="preserve">D: Difference in methodology </t>
        </r>
      </text>
    </comment>
    <comment ref="T10" authorId="0" shapeId="0">
      <text>
        <r>
          <rPr>
            <sz val="9"/>
            <color indexed="81"/>
            <rFont val="Tahoma"/>
            <family val="2"/>
          </rPr>
          <t xml:space="preserve">D: Difference in methodology </t>
        </r>
      </text>
    </comment>
    <comment ref="I11" authorId="0" shapeId="0">
      <text>
        <r>
          <rPr>
            <sz val="9"/>
            <color indexed="81"/>
            <rFont val="Tahoma"/>
            <family val="2"/>
          </rPr>
          <t xml:space="preserve">B: Break D: Difference in methodology </t>
        </r>
      </text>
    </comment>
    <comment ref="J11" authorId="0" shapeId="0">
      <text>
        <r>
          <rPr>
            <sz val="9"/>
            <color indexed="81"/>
            <rFont val="Tahoma"/>
            <family val="2"/>
          </rPr>
          <t xml:space="preserve">D: Difference in methodology </t>
        </r>
      </text>
    </comment>
    <comment ref="K11" authorId="0" shapeId="0">
      <text>
        <r>
          <rPr>
            <sz val="9"/>
            <color indexed="81"/>
            <rFont val="Tahoma"/>
            <family val="2"/>
          </rPr>
          <t xml:space="preserve">D: Difference in methodology </t>
        </r>
      </text>
    </comment>
    <comment ref="L11" authorId="0" shapeId="0">
      <text>
        <r>
          <rPr>
            <sz val="9"/>
            <color indexed="81"/>
            <rFont val="Tahoma"/>
            <family val="2"/>
          </rPr>
          <t xml:space="preserve">D: Difference in methodology </t>
        </r>
      </text>
    </comment>
    <comment ref="M11" authorId="0" shapeId="0">
      <text>
        <r>
          <rPr>
            <sz val="9"/>
            <color indexed="81"/>
            <rFont val="Tahoma"/>
            <family val="2"/>
          </rPr>
          <t xml:space="preserve">B: Break D: Difference in methodology </t>
        </r>
      </text>
    </comment>
    <comment ref="N11" authorId="0" shapeId="0">
      <text>
        <r>
          <rPr>
            <sz val="9"/>
            <color indexed="81"/>
            <rFont val="Tahoma"/>
            <family val="2"/>
          </rPr>
          <t xml:space="preserve">D: Difference in methodology </t>
        </r>
      </text>
    </comment>
    <comment ref="O11" authorId="0" shapeId="0">
      <text>
        <r>
          <rPr>
            <sz val="9"/>
            <color indexed="81"/>
            <rFont val="Tahoma"/>
            <family val="2"/>
          </rPr>
          <t xml:space="preserve">D: Difference in methodology </t>
        </r>
      </text>
    </comment>
    <comment ref="P11" authorId="0" shapeId="0">
      <text>
        <r>
          <rPr>
            <sz val="9"/>
            <color indexed="81"/>
            <rFont val="Tahoma"/>
            <family val="2"/>
          </rPr>
          <t xml:space="preserve">D: Difference in methodology </t>
        </r>
      </text>
    </comment>
    <comment ref="Q11" authorId="0" shapeId="0">
      <text>
        <r>
          <rPr>
            <sz val="9"/>
            <color indexed="81"/>
            <rFont val="Tahoma"/>
            <family val="2"/>
          </rPr>
          <t xml:space="preserve">D: Difference in methodology </t>
        </r>
      </text>
    </comment>
    <comment ref="R11" authorId="0" shapeId="0">
      <text>
        <r>
          <rPr>
            <sz val="9"/>
            <color indexed="81"/>
            <rFont val="Tahoma"/>
            <family val="2"/>
          </rPr>
          <t xml:space="preserve">D: Difference in methodology </t>
        </r>
      </text>
    </comment>
    <comment ref="S11" authorId="0" shapeId="0">
      <text>
        <r>
          <rPr>
            <sz val="9"/>
            <color indexed="81"/>
            <rFont val="Tahoma"/>
            <family val="2"/>
          </rPr>
          <t xml:space="preserve">D: Difference in methodology </t>
        </r>
      </text>
    </comment>
    <comment ref="T11" authorId="0" shapeId="0">
      <text>
        <r>
          <rPr>
            <sz val="9"/>
            <color indexed="81"/>
            <rFont val="Tahoma"/>
            <family val="2"/>
          </rPr>
          <t xml:space="preserve">D: Difference in methodology </t>
        </r>
      </text>
    </comment>
    <comment ref="U11" authorId="0" shapeId="0">
      <text>
        <r>
          <rPr>
            <sz val="9"/>
            <color indexed="81"/>
            <rFont val="Tahoma"/>
            <family val="2"/>
          </rPr>
          <t xml:space="preserve">D: Difference in methodology </t>
        </r>
      </text>
    </comment>
    <comment ref="H12" authorId="0" shapeId="0">
      <text>
        <r>
          <rPr>
            <sz val="9"/>
            <color indexed="81"/>
            <rFont val="Tahoma"/>
            <family val="2"/>
          </rPr>
          <t xml:space="preserve">B: Break </t>
        </r>
      </text>
    </comment>
    <comment ref="K12" authorId="0" shapeId="0">
      <text>
        <r>
          <rPr>
            <sz val="9"/>
            <color indexed="81"/>
            <rFont val="Tahoma"/>
            <family val="2"/>
          </rPr>
          <t xml:space="preserve">B: Break </t>
        </r>
      </text>
    </comment>
    <comment ref="O13" authorId="0" shapeId="0">
      <text>
        <r>
          <rPr>
            <sz val="9"/>
            <color indexed="81"/>
            <rFont val="Tahoma"/>
            <family val="2"/>
          </rPr>
          <t xml:space="preserve">B: Break </t>
        </r>
      </text>
    </comment>
    <comment ref="P13" authorId="0" shapeId="0">
      <text>
        <r>
          <rPr>
            <sz val="9"/>
            <color indexed="81"/>
            <rFont val="Tahoma"/>
            <family val="2"/>
          </rPr>
          <t xml:space="preserve">B: Break </t>
        </r>
      </text>
    </comment>
    <comment ref="U13" authorId="0" shapeId="0">
      <text>
        <r>
          <rPr>
            <sz val="9"/>
            <color indexed="81"/>
            <rFont val="Tahoma"/>
            <family val="2"/>
          </rPr>
          <t xml:space="preserve">P: Provisional value </t>
        </r>
      </text>
    </comment>
    <comment ref="V13" authorId="0" shapeId="0">
      <text>
        <r>
          <rPr>
            <sz val="9"/>
            <color indexed="81"/>
            <rFont val="Tahoma"/>
            <family val="2"/>
          </rPr>
          <t xml:space="preserve">P: Provisional value </t>
        </r>
      </text>
    </comment>
    <comment ref="R15" authorId="0" shapeId="0">
      <text>
        <r>
          <rPr>
            <sz val="9"/>
            <color indexed="81"/>
            <rFont val="Tahoma"/>
            <family val="2"/>
          </rPr>
          <t xml:space="preserve">B: Break </t>
        </r>
      </text>
    </comment>
    <comment ref="H16" authorId="0" shapeId="0">
      <text>
        <r>
          <rPr>
            <sz val="9"/>
            <color indexed="81"/>
            <rFont val="Tahoma"/>
            <family val="2"/>
          </rPr>
          <t xml:space="preserve">B: Break </t>
        </r>
      </text>
    </comment>
    <comment ref="P16" authorId="0" shapeId="0">
      <text>
        <r>
          <rPr>
            <sz val="9"/>
            <color indexed="81"/>
            <rFont val="Tahoma"/>
            <family val="2"/>
          </rPr>
          <t xml:space="preserve">B: Break </t>
        </r>
      </text>
    </comment>
    <comment ref="E18" authorId="0" shapeId="0">
      <text>
        <r>
          <rPr>
            <sz val="9"/>
            <color indexed="81"/>
            <rFont val="Tahoma"/>
            <family val="2"/>
          </rPr>
          <t xml:space="preserve">B: Break </t>
        </r>
      </text>
    </comment>
    <comment ref="H19" authorId="0" shapeId="0">
      <text>
        <r>
          <rPr>
            <sz val="9"/>
            <color indexed="81"/>
            <rFont val="Tahoma"/>
            <family val="2"/>
          </rPr>
          <t xml:space="preserve">B: Break </t>
        </r>
      </text>
    </comment>
    <comment ref="K19" authorId="0" shapeId="0">
      <text>
        <r>
          <rPr>
            <sz val="9"/>
            <color indexed="81"/>
            <rFont val="Tahoma"/>
            <family val="2"/>
          </rPr>
          <t xml:space="preserve">B: Break </t>
        </r>
      </text>
    </comment>
    <comment ref="N21" authorId="0" shapeId="0">
      <text>
        <r>
          <rPr>
            <sz val="9"/>
            <color indexed="81"/>
            <rFont val="Tahoma"/>
            <family val="2"/>
          </rPr>
          <t xml:space="preserve">B: Break </t>
        </r>
      </text>
    </comment>
    <comment ref="H22" authorId="0" shapeId="0">
      <text>
        <r>
          <rPr>
            <sz val="9"/>
            <color indexed="81"/>
            <rFont val="Tahoma"/>
            <family val="2"/>
          </rPr>
          <t xml:space="preserve">B: Break </t>
        </r>
      </text>
    </comment>
    <comment ref="U22" authorId="0" shapeId="0">
      <text>
        <r>
          <rPr>
            <sz val="9"/>
            <color indexed="81"/>
            <rFont val="Tahoma"/>
            <family val="2"/>
          </rPr>
          <t xml:space="preserve">B: Break </t>
        </r>
      </text>
    </comment>
    <comment ref="Q26" authorId="0" shapeId="0">
      <text>
        <r>
          <rPr>
            <sz val="9"/>
            <color indexed="81"/>
            <rFont val="Tahoma"/>
            <family val="2"/>
          </rPr>
          <t xml:space="preserve">B: Break </t>
        </r>
      </text>
    </comment>
    <comment ref="V26" authorId="0" shapeId="0">
      <text>
        <r>
          <rPr>
            <sz val="9"/>
            <color indexed="81"/>
            <rFont val="Tahoma"/>
            <family val="2"/>
          </rPr>
          <t xml:space="preserve">P: Provisional value </t>
        </r>
      </text>
    </comment>
    <comment ref="V28" authorId="0" shapeId="0">
      <text>
        <r>
          <rPr>
            <sz val="9"/>
            <color indexed="81"/>
            <rFont val="Tahoma"/>
            <family val="2"/>
          </rPr>
          <t xml:space="preserve">P: Provisional value </t>
        </r>
      </text>
    </comment>
    <comment ref="R29" authorId="0" shapeId="0">
      <text>
        <r>
          <rPr>
            <sz val="9"/>
            <color indexed="81"/>
            <rFont val="Tahoma"/>
            <family val="2"/>
          </rPr>
          <t xml:space="preserve">B: Break </t>
        </r>
      </text>
    </comment>
    <comment ref="E31" authorId="0" shapeId="0">
      <text>
        <r>
          <rPr>
            <sz val="9"/>
            <color indexed="81"/>
            <rFont val="Tahoma"/>
            <family val="2"/>
          </rPr>
          <t xml:space="preserve">B: Break </t>
        </r>
      </text>
    </comment>
    <comment ref="P31" authorId="0" shapeId="0">
      <text>
        <r>
          <rPr>
            <sz val="9"/>
            <color indexed="81"/>
            <rFont val="Tahoma"/>
            <family val="2"/>
          </rPr>
          <t xml:space="preserve">B: Break </t>
        </r>
      </text>
    </comment>
    <comment ref="J33" authorId="0" shapeId="0">
      <text>
        <r>
          <rPr>
            <sz val="9"/>
            <color indexed="81"/>
            <rFont val="Tahoma"/>
            <family val="2"/>
          </rPr>
          <t xml:space="preserve">B: Break </t>
        </r>
      </text>
    </comment>
    <comment ref="V33" authorId="0" shapeId="0">
      <text>
        <r>
          <rPr>
            <sz val="9"/>
            <color indexed="81"/>
            <rFont val="Tahoma"/>
            <family val="2"/>
          </rPr>
          <t xml:space="preserve">P: Provisional value </t>
        </r>
      </text>
    </comment>
    <comment ref="F35" authorId="0" shapeId="0">
      <text>
        <r>
          <rPr>
            <sz val="9"/>
            <color indexed="81"/>
            <rFont val="Tahoma"/>
            <family val="2"/>
          </rPr>
          <t xml:space="preserve">B: Break </t>
        </r>
      </text>
    </comment>
    <comment ref="U35" authorId="0" shapeId="0">
      <text>
        <r>
          <rPr>
            <sz val="9"/>
            <color indexed="81"/>
            <rFont val="Tahoma"/>
            <family val="2"/>
          </rPr>
          <t xml:space="preserve">P: Provisional value </t>
        </r>
      </text>
    </comment>
    <comment ref="V35" authorId="0" shapeId="0">
      <text>
        <r>
          <rPr>
            <sz val="9"/>
            <color indexed="81"/>
            <rFont val="Tahoma"/>
            <family val="2"/>
          </rPr>
          <t xml:space="preserve">P: Provisional value </t>
        </r>
      </text>
    </comment>
    <comment ref="E37" authorId="0" shapeId="0">
      <text>
        <r>
          <rPr>
            <sz val="9"/>
            <color indexed="81"/>
            <rFont val="Tahoma"/>
            <family val="2"/>
          </rPr>
          <t xml:space="preserve">B: Break </t>
        </r>
      </text>
    </comment>
    <comment ref="T38" authorId="0" shapeId="0">
      <text>
        <r>
          <rPr>
            <sz val="9"/>
            <color indexed="81"/>
            <rFont val="Tahoma"/>
            <family val="2"/>
          </rPr>
          <t xml:space="preserve">B: Break </t>
        </r>
      </text>
    </comment>
    <comment ref="Q39" authorId="0" shapeId="0">
      <text>
        <r>
          <rPr>
            <sz val="9"/>
            <color indexed="81"/>
            <rFont val="Tahoma"/>
            <family val="2"/>
          </rPr>
          <t xml:space="preserve">B: Break </t>
        </r>
      </text>
    </comment>
    <comment ref="H40" authorId="0" shapeId="0">
      <text>
        <r>
          <rPr>
            <sz val="9"/>
            <color indexed="81"/>
            <rFont val="Tahoma"/>
            <family val="2"/>
          </rPr>
          <t xml:space="preserve">B: Break </t>
        </r>
      </text>
    </comment>
    <comment ref="F41" authorId="0" shapeId="0">
      <text>
        <r>
          <rPr>
            <sz val="9"/>
            <color indexed="81"/>
            <rFont val="Tahoma"/>
            <family val="2"/>
          </rPr>
          <t xml:space="preserve">B: Break </t>
        </r>
      </text>
    </comment>
    <comment ref="P41" authorId="0" shapeId="0">
      <text>
        <r>
          <rPr>
            <sz val="9"/>
            <color indexed="81"/>
            <rFont val="Tahoma"/>
            <family val="2"/>
          </rPr>
          <t xml:space="preserve">B: Break </t>
        </r>
      </text>
    </comment>
    <comment ref="R44" authorId="0" shapeId="0">
      <text>
        <r>
          <rPr>
            <sz val="9"/>
            <color indexed="81"/>
            <rFont val="Tahoma"/>
            <family val="2"/>
          </rPr>
          <t xml:space="preserve">B: Break </t>
        </r>
      </text>
    </comment>
  </commentList>
</comments>
</file>

<file path=xl/comments4.xml><?xml version="1.0" encoding="utf-8"?>
<comments xmlns="http://schemas.openxmlformats.org/spreadsheetml/2006/main">
  <authors>
    <author>OECD.Stat</author>
  </authors>
  <commentList>
    <comment ref="M6" authorId="0" shapeId="0">
      <text>
        <r>
          <rPr>
            <sz val="9"/>
            <color indexed="81"/>
            <rFont val="Tahoma"/>
            <family val="2"/>
          </rPr>
          <t>E: Estimated value</t>
        </r>
      </text>
    </comment>
    <comment ref="R6" authorId="0" shapeId="0">
      <text>
        <r>
          <rPr>
            <sz val="9"/>
            <color indexed="81"/>
            <rFont val="Tahoma"/>
            <family val="2"/>
          </rPr>
          <t>E: Estimated value</t>
        </r>
      </text>
    </comment>
    <comment ref="V6" authorId="0" shapeId="0">
      <text>
        <r>
          <rPr>
            <sz val="9"/>
            <color indexed="81"/>
            <rFont val="Tahoma"/>
            <family val="2"/>
          </rPr>
          <t>E: Estimated value</t>
        </r>
      </text>
    </comment>
    <comment ref="O11" authorId="0" shapeId="0">
      <text>
        <r>
          <rPr>
            <sz val="9"/>
            <color indexed="81"/>
            <rFont val="Tahoma"/>
            <family val="2"/>
          </rPr>
          <t>E: Estimated value</t>
        </r>
      </text>
    </comment>
    <comment ref="R21" authorId="0" shapeId="0">
      <text>
        <r>
          <rPr>
            <sz val="9"/>
            <color indexed="81"/>
            <rFont val="Tahoma"/>
            <family val="2"/>
          </rPr>
          <t>B: Break</t>
        </r>
      </text>
    </comment>
    <comment ref="S21" authorId="0" shapeId="0">
      <text>
        <r>
          <rPr>
            <sz val="9"/>
            <color indexed="81"/>
            <rFont val="Tahoma"/>
            <family val="2"/>
          </rPr>
          <t>B: Break</t>
        </r>
      </text>
    </comment>
    <comment ref="O23" authorId="0" shapeId="0">
      <text>
        <r>
          <rPr>
            <sz val="9"/>
            <color indexed="81"/>
            <rFont val="Tahoma"/>
            <family val="2"/>
          </rPr>
          <t>B: Break</t>
        </r>
      </text>
    </comment>
    <comment ref="F27" authorId="0" shapeId="0">
      <text>
        <r>
          <rPr>
            <sz val="9"/>
            <color indexed="81"/>
            <rFont val="Tahoma"/>
            <family val="2"/>
          </rPr>
          <t>E: Estimated value</t>
        </r>
      </text>
    </comment>
    <comment ref="G27" authorId="0" shapeId="0">
      <text>
        <r>
          <rPr>
            <sz val="9"/>
            <color indexed="81"/>
            <rFont val="Tahoma"/>
            <family val="2"/>
          </rPr>
          <t>E: Estimated value</t>
        </r>
      </text>
    </comment>
    <comment ref="H27" authorId="0" shapeId="0">
      <text>
        <r>
          <rPr>
            <sz val="9"/>
            <color indexed="81"/>
            <rFont val="Tahoma"/>
            <family val="2"/>
          </rPr>
          <t>E: Estimated value</t>
        </r>
      </text>
    </comment>
    <comment ref="I27" authorId="0" shapeId="0">
      <text>
        <r>
          <rPr>
            <sz val="9"/>
            <color indexed="81"/>
            <rFont val="Tahoma"/>
            <family val="2"/>
          </rPr>
          <t>E: Estimated value</t>
        </r>
      </text>
    </comment>
    <comment ref="J27" authorId="0" shapeId="0">
      <text>
        <r>
          <rPr>
            <sz val="9"/>
            <color indexed="81"/>
            <rFont val="Tahoma"/>
            <family val="2"/>
          </rPr>
          <t>E: Estimated value</t>
        </r>
      </text>
    </comment>
    <comment ref="K27" authorId="0" shapeId="0">
      <text>
        <r>
          <rPr>
            <sz val="9"/>
            <color indexed="81"/>
            <rFont val="Tahoma"/>
            <family val="2"/>
          </rPr>
          <t>E: Estimated value</t>
        </r>
      </text>
    </comment>
    <comment ref="L27" authorId="0" shapeId="0">
      <text>
        <r>
          <rPr>
            <sz val="9"/>
            <color indexed="81"/>
            <rFont val="Tahoma"/>
            <family val="2"/>
          </rPr>
          <t>E: Estimated value</t>
        </r>
      </text>
    </comment>
    <comment ref="M27" authorId="0" shapeId="0">
      <text>
        <r>
          <rPr>
            <sz val="9"/>
            <color indexed="81"/>
            <rFont val="Tahoma"/>
            <family val="2"/>
          </rPr>
          <t>E: Estimated value</t>
        </r>
      </text>
    </comment>
    <comment ref="N27" authorId="0" shapeId="0">
      <text>
        <r>
          <rPr>
            <sz val="9"/>
            <color indexed="81"/>
            <rFont val="Tahoma"/>
            <family val="2"/>
          </rPr>
          <t>E: Estimated value</t>
        </r>
      </text>
    </comment>
    <comment ref="O27" authorId="0" shapeId="0">
      <text>
        <r>
          <rPr>
            <sz val="9"/>
            <color indexed="81"/>
            <rFont val="Tahoma"/>
            <family val="2"/>
          </rPr>
          <t>E: Estimated value</t>
        </r>
      </text>
    </comment>
    <comment ref="P27" authorId="0" shapeId="0">
      <text>
        <r>
          <rPr>
            <sz val="9"/>
            <color indexed="81"/>
            <rFont val="Tahoma"/>
            <family val="2"/>
          </rPr>
          <t>E: Estimated value</t>
        </r>
      </text>
    </comment>
    <comment ref="Q27" authorId="0" shapeId="0">
      <text>
        <r>
          <rPr>
            <sz val="9"/>
            <color indexed="81"/>
            <rFont val="Tahoma"/>
            <family val="2"/>
          </rPr>
          <t>E: Estimated value</t>
        </r>
      </text>
    </comment>
    <comment ref="R27" authorId="0" shapeId="0">
      <text>
        <r>
          <rPr>
            <sz val="9"/>
            <color indexed="81"/>
            <rFont val="Tahoma"/>
            <family val="2"/>
          </rPr>
          <t>E: Estimated value</t>
        </r>
      </text>
    </comment>
    <comment ref="S27" authorId="0" shapeId="0">
      <text>
        <r>
          <rPr>
            <sz val="9"/>
            <color indexed="81"/>
            <rFont val="Tahoma"/>
            <family val="2"/>
          </rPr>
          <t>E: Estimated value</t>
        </r>
      </text>
    </comment>
    <comment ref="T27" authorId="0" shapeId="0">
      <text>
        <r>
          <rPr>
            <sz val="9"/>
            <color indexed="81"/>
            <rFont val="Tahoma"/>
            <family val="2"/>
          </rPr>
          <t>E: Estimated value</t>
        </r>
      </text>
    </comment>
    <comment ref="U27" authorId="0" shapeId="0">
      <text>
        <r>
          <rPr>
            <sz val="9"/>
            <color indexed="81"/>
            <rFont val="Tahoma"/>
            <family val="2"/>
          </rPr>
          <t>E: Estimated value</t>
        </r>
      </text>
    </comment>
    <comment ref="G29" authorId="0" shapeId="0">
      <text>
        <r>
          <rPr>
            <sz val="9"/>
            <color indexed="81"/>
            <rFont val="Tahoma"/>
            <family val="2"/>
          </rPr>
          <t>E: Estimated value</t>
        </r>
      </text>
    </comment>
    <comment ref="H29" authorId="0" shapeId="0">
      <text>
        <r>
          <rPr>
            <sz val="9"/>
            <color indexed="81"/>
            <rFont val="Tahoma"/>
            <family val="2"/>
          </rPr>
          <t>E: Estimated value</t>
        </r>
      </text>
    </comment>
    <comment ref="I29" authorId="0" shapeId="0">
      <text>
        <r>
          <rPr>
            <sz val="9"/>
            <color indexed="81"/>
            <rFont val="Tahoma"/>
            <family val="2"/>
          </rPr>
          <t>E: Estimated value</t>
        </r>
      </text>
    </comment>
    <comment ref="J29" authorId="0" shapeId="0">
      <text>
        <r>
          <rPr>
            <sz val="9"/>
            <color indexed="81"/>
            <rFont val="Tahoma"/>
            <family val="2"/>
          </rPr>
          <t>E: Estimated value</t>
        </r>
      </text>
    </comment>
    <comment ref="K29" authorId="0" shapeId="0">
      <text>
        <r>
          <rPr>
            <sz val="9"/>
            <color indexed="81"/>
            <rFont val="Tahoma"/>
            <family val="2"/>
          </rPr>
          <t>E: Estimated value</t>
        </r>
      </text>
    </comment>
    <comment ref="L29" authorId="0" shapeId="0">
      <text>
        <r>
          <rPr>
            <sz val="9"/>
            <color indexed="81"/>
            <rFont val="Tahoma"/>
            <family val="2"/>
          </rPr>
          <t>E: Estimated value</t>
        </r>
      </text>
    </comment>
    <comment ref="M29" authorId="0" shapeId="0">
      <text>
        <r>
          <rPr>
            <sz val="9"/>
            <color indexed="81"/>
            <rFont val="Tahoma"/>
            <family val="2"/>
          </rPr>
          <t>E: Estimated value</t>
        </r>
      </text>
    </comment>
    <comment ref="N29" authorId="0" shapeId="0">
      <text>
        <r>
          <rPr>
            <sz val="9"/>
            <color indexed="81"/>
            <rFont val="Tahoma"/>
            <family val="2"/>
          </rPr>
          <t>E: Estimated value</t>
        </r>
      </text>
    </comment>
    <comment ref="O29" authorId="0" shapeId="0">
      <text>
        <r>
          <rPr>
            <sz val="9"/>
            <color indexed="81"/>
            <rFont val="Tahoma"/>
            <family val="2"/>
          </rPr>
          <t>E: Estimated value</t>
        </r>
      </text>
    </comment>
    <comment ref="P29" authorId="0" shapeId="0">
      <text>
        <r>
          <rPr>
            <sz val="9"/>
            <color indexed="81"/>
            <rFont val="Tahoma"/>
            <family val="2"/>
          </rPr>
          <t>E: Estimated value</t>
        </r>
      </text>
    </comment>
    <comment ref="Q29" authorId="0" shapeId="0">
      <text>
        <r>
          <rPr>
            <sz val="9"/>
            <color indexed="81"/>
            <rFont val="Tahoma"/>
            <family val="2"/>
          </rPr>
          <t>E: Estimated value</t>
        </r>
      </text>
    </comment>
    <comment ref="R29" authorId="0" shapeId="0">
      <text>
        <r>
          <rPr>
            <sz val="9"/>
            <color indexed="81"/>
            <rFont val="Tahoma"/>
            <family val="2"/>
          </rPr>
          <t>E: Estimated value, B: Break</t>
        </r>
      </text>
    </comment>
    <comment ref="S29" authorId="0" shapeId="0">
      <text>
        <r>
          <rPr>
            <sz val="9"/>
            <color indexed="81"/>
            <rFont val="Tahoma"/>
            <family val="2"/>
          </rPr>
          <t>E: Estimated value</t>
        </r>
      </text>
    </comment>
    <comment ref="T29" authorId="0" shapeId="0">
      <text>
        <r>
          <rPr>
            <sz val="9"/>
            <color indexed="81"/>
            <rFont val="Tahoma"/>
            <family val="2"/>
          </rPr>
          <t>E: Estimated value</t>
        </r>
      </text>
    </comment>
    <comment ref="U29" authorId="0" shapeId="0">
      <text>
        <r>
          <rPr>
            <sz val="9"/>
            <color indexed="81"/>
            <rFont val="Tahoma"/>
            <family val="2"/>
          </rPr>
          <t>E: Estimated value</t>
        </r>
      </text>
    </comment>
    <comment ref="V29" authorId="0" shapeId="0">
      <text>
        <r>
          <rPr>
            <sz val="9"/>
            <color indexed="81"/>
            <rFont val="Tahoma"/>
            <family val="2"/>
          </rPr>
          <t>E: Estimated value</t>
        </r>
      </text>
    </comment>
    <comment ref="P38" authorId="0" shapeId="0">
      <text>
        <r>
          <rPr>
            <sz val="9"/>
            <color indexed="81"/>
            <rFont val="Tahoma"/>
            <family val="2"/>
          </rPr>
          <t>B: Break</t>
        </r>
      </text>
    </comment>
  </commentList>
</comments>
</file>

<file path=xl/comments5.xml><?xml version="1.0" encoding="utf-8"?>
<comments xmlns="http://schemas.openxmlformats.org/spreadsheetml/2006/main">
  <authors>
    <author>MyOECD</author>
  </authors>
  <commentList>
    <comment ref="N4" authorId="0" shapeId="0">
      <text>
        <r>
          <rPr>
            <sz val="9"/>
            <color indexed="81"/>
            <rFont val="Segoe UI"/>
            <family val="2"/>
          </rPr>
          <t xml:space="preserve">E: Estimated value </t>
        </r>
      </text>
    </comment>
    <comment ref="S4" authorId="0" shapeId="0">
      <text>
        <r>
          <rPr>
            <sz val="9"/>
            <color indexed="81"/>
            <rFont val="Segoe UI"/>
            <family val="2"/>
          </rPr>
          <t xml:space="preserve">E: Estimated value </t>
        </r>
      </text>
    </comment>
    <comment ref="W4" authorId="0" shapeId="0">
      <text>
        <r>
          <rPr>
            <sz val="9"/>
            <color indexed="81"/>
            <rFont val="Segoe UI"/>
            <family val="2"/>
          </rPr>
          <t xml:space="preserve">E: Estimated value </t>
        </r>
      </text>
    </comment>
    <comment ref="P9" authorId="0" shapeId="0">
      <text>
        <r>
          <rPr>
            <sz val="9"/>
            <color indexed="81"/>
            <rFont val="Segoe UI"/>
            <family val="2"/>
          </rPr>
          <t xml:space="preserve">E: Estimated value </t>
        </r>
      </text>
    </comment>
    <comment ref="S19" authorId="0" shapeId="0">
      <text>
        <r>
          <rPr>
            <sz val="9"/>
            <color indexed="81"/>
            <rFont val="Segoe UI"/>
            <family val="2"/>
          </rPr>
          <t xml:space="preserve">B: Break </t>
        </r>
      </text>
    </comment>
    <comment ref="T19" authorId="0" shapeId="0">
      <text>
        <r>
          <rPr>
            <sz val="9"/>
            <color indexed="81"/>
            <rFont val="Segoe UI"/>
            <family val="2"/>
          </rPr>
          <t xml:space="preserve">B: Break </t>
        </r>
      </text>
    </comment>
    <comment ref="P21" authorId="0" shapeId="0">
      <text>
        <r>
          <rPr>
            <sz val="9"/>
            <color indexed="81"/>
            <rFont val="Segoe UI"/>
            <family val="2"/>
          </rPr>
          <t xml:space="preserve">B: Break </t>
        </r>
      </text>
    </comment>
    <comment ref="U22" authorId="0" shapeId="0">
      <text>
        <r>
          <rPr>
            <sz val="9"/>
            <color indexed="81"/>
            <rFont val="Segoe UI"/>
            <family val="2"/>
          </rPr>
          <t xml:space="preserve">B: Break </t>
        </r>
      </text>
    </comment>
    <comment ref="R23" authorId="0" shapeId="0">
      <text>
        <r>
          <rPr>
            <sz val="9"/>
            <color indexed="81"/>
            <rFont val="Segoe UI"/>
            <family val="2"/>
          </rPr>
          <t xml:space="preserve">D: Difference in methodology </t>
        </r>
      </text>
    </comment>
    <comment ref="S23" authorId="0" shapeId="0">
      <text>
        <r>
          <rPr>
            <sz val="9"/>
            <color indexed="81"/>
            <rFont val="Segoe UI"/>
            <family val="2"/>
          </rPr>
          <t xml:space="preserve">D: Difference in methodology </t>
        </r>
      </text>
    </comment>
    <comment ref="T23" authorId="0" shapeId="0">
      <text>
        <r>
          <rPr>
            <sz val="9"/>
            <color indexed="81"/>
            <rFont val="Segoe UI"/>
            <family val="2"/>
          </rPr>
          <t xml:space="preserve">D: Difference in methodology </t>
        </r>
      </text>
    </comment>
    <comment ref="U23" authorId="0" shapeId="0">
      <text>
        <r>
          <rPr>
            <sz val="9"/>
            <color indexed="81"/>
            <rFont val="Segoe UI"/>
            <family val="2"/>
          </rPr>
          <t xml:space="preserve">D: Difference in methodology </t>
        </r>
      </text>
    </comment>
    <comment ref="V23" authorId="0" shapeId="0">
      <text>
        <r>
          <rPr>
            <sz val="9"/>
            <color indexed="81"/>
            <rFont val="Segoe UI"/>
            <family val="2"/>
          </rPr>
          <t xml:space="preserve">D: Difference in methodology </t>
        </r>
      </text>
    </comment>
    <comment ref="W23" authorId="0" shapeId="0">
      <text>
        <r>
          <rPr>
            <sz val="9"/>
            <color indexed="81"/>
            <rFont val="Segoe UI"/>
            <family val="2"/>
          </rPr>
          <t xml:space="preserve">D: Difference in methodology </t>
        </r>
      </text>
    </comment>
    <comment ref="Q36" authorId="0" shapeId="0">
      <text>
        <r>
          <rPr>
            <sz val="9"/>
            <color indexed="81"/>
            <rFont val="Segoe UI"/>
            <family val="2"/>
          </rPr>
          <t xml:space="preserve">B: Break </t>
        </r>
      </text>
    </comment>
  </commentList>
</comments>
</file>

<file path=xl/comments6.xml><?xml version="1.0" encoding="utf-8"?>
<comments xmlns="http://schemas.openxmlformats.org/spreadsheetml/2006/main">
  <authors>
    <author>MyOECD</author>
  </authors>
  <commentList>
    <comment ref="H6" authorId="0" shapeId="0">
      <text>
        <r>
          <rPr>
            <sz val="9"/>
            <color indexed="81"/>
            <rFont val="Tahoma"/>
            <family val="2"/>
          </rPr>
          <t xml:space="preserve">D: Difference in methodology </t>
        </r>
      </text>
    </comment>
    <comment ref="I6" authorId="0" shapeId="0">
      <text>
        <r>
          <rPr>
            <sz val="9"/>
            <color indexed="81"/>
            <rFont val="Tahoma"/>
            <family val="2"/>
          </rPr>
          <t xml:space="preserve">D: Difference in methodology </t>
        </r>
      </text>
    </comment>
    <comment ref="J6" authorId="0" shapeId="0">
      <text>
        <r>
          <rPr>
            <sz val="9"/>
            <color indexed="81"/>
            <rFont val="Tahoma"/>
            <family val="2"/>
          </rPr>
          <t xml:space="preserve">D: Difference in methodology </t>
        </r>
      </text>
    </comment>
    <comment ref="K6" authorId="0" shapeId="0">
      <text>
        <r>
          <rPr>
            <sz val="9"/>
            <color indexed="81"/>
            <rFont val="Tahoma"/>
            <family val="2"/>
          </rPr>
          <t xml:space="preserve">D: Difference in methodology </t>
        </r>
      </text>
    </comment>
    <comment ref="L6" authorId="0" shapeId="0">
      <text>
        <r>
          <rPr>
            <sz val="9"/>
            <color indexed="81"/>
            <rFont val="Tahoma"/>
            <family val="2"/>
          </rPr>
          <t xml:space="preserve">D: Difference in methodology </t>
        </r>
      </text>
    </comment>
    <comment ref="M6" authorId="0" shapeId="0">
      <text>
        <r>
          <rPr>
            <sz val="9"/>
            <color indexed="81"/>
            <rFont val="Tahoma"/>
            <family val="2"/>
          </rPr>
          <t xml:space="preserve">D: Difference in methodology </t>
        </r>
      </text>
    </comment>
    <comment ref="N6" authorId="0" shapeId="0">
      <text>
        <r>
          <rPr>
            <sz val="9"/>
            <color indexed="81"/>
            <rFont val="Tahoma"/>
            <family val="2"/>
          </rPr>
          <t xml:space="preserve">D: Difference in methodology </t>
        </r>
      </text>
    </comment>
    <comment ref="O6" authorId="0" shapeId="0">
      <text>
        <r>
          <rPr>
            <sz val="9"/>
            <color indexed="81"/>
            <rFont val="Tahoma"/>
            <family val="2"/>
          </rPr>
          <t xml:space="preserve">D: Difference in methodology </t>
        </r>
      </text>
    </comment>
    <comment ref="P6" authorId="0" shapeId="0">
      <text>
        <r>
          <rPr>
            <sz val="9"/>
            <color indexed="81"/>
            <rFont val="Tahoma"/>
            <family val="2"/>
          </rPr>
          <t xml:space="preserve">D: Difference in methodology </t>
        </r>
      </text>
    </comment>
    <comment ref="Q6" authorId="0" shapeId="0">
      <text>
        <r>
          <rPr>
            <sz val="9"/>
            <color indexed="81"/>
            <rFont val="Tahoma"/>
            <family val="2"/>
          </rPr>
          <t xml:space="preserve">D: Difference in methodology </t>
        </r>
      </text>
    </comment>
    <comment ref="R6" authorId="0" shapeId="0">
      <text>
        <r>
          <rPr>
            <sz val="9"/>
            <color indexed="81"/>
            <rFont val="Tahoma"/>
            <family val="2"/>
          </rPr>
          <t xml:space="preserve">B: Break D: Difference in methodology </t>
        </r>
      </text>
    </comment>
    <comment ref="S6" authorId="0" shapeId="0">
      <text>
        <r>
          <rPr>
            <sz val="9"/>
            <color indexed="81"/>
            <rFont val="Tahoma"/>
            <family val="2"/>
          </rPr>
          <t xml:space="preserve">D: Difference in methodology </t>
        </r>
      </text>
    </comment>
    <comment ref="T6" authorId="0" shapeId="0">
      <text>
        <r>
          <rPr>
            <sz val="9"/>
            <color indexed="81"/>
            <rFont val="Tahoma"/>
            <family val="2"/>
          </rPr>
          <t xml:space="preserve">D: Difference in methodology </t>
        </r>
      </text>
    </comment>
    <comment ref="V6" authorId="0" shapeId="0">
      <text>
        <r>
          <rPr>
            <sz val="9"/>
            <color indexed="81"/>
            <rFont val="Tahoma"/>
            <family val="2"/>
          </rPr>
          <t xml:space="preserve">B: Break D: Difference in methodology </t>
        </r>
      </text>
    </comment>
    <comment ref="U9" authorId="0" shapeId="0">
      <text>
        <r>
          <rPr>
            <sz val="9"/>
            <color indexed="81"/>
            <rFont val="Tahoma"/>
            <family val="2"/>
          </rPr>
          <t xml:space="preserve">E: Estimated value D: Difference in methodology </t>
        </r>
      </text>
    </comment>
    <comment ref="V9" authorId="0" shapeId="0">
      <text>
        <r>
          <rPr>
            <sz val="9"/>
            <color indexed="81"/>
            <rFont val="Tahoma"/>
            <family val="2"/>
          </rPr>
          <t xml:space="preserve">E: Estimated value D: Difference in methodology </t>
        </r>
      </text>
    </comment>
    <comment ref="N11" authorId="0" shapeId="0">
      <text>
        <r>
          <rPr>
            <sz val="9"/>
            <color indexed="81"/>
            <rFont val="Tahoma"/>
            <family val="2"/>
          </rPr>
          <t xml:space="preserve">E: Estimated value </t>
        </r>
      </text>
    </comment>
    <comment ref="O11" authorId="0" shapeId="0">
      <text>
        <r>
          <rPr>
            <sz val="9"/>
            <color indexed="81"/>
            <rFont val="Tahoma"/>
            <family val="2"/>
          </rPr>
          <t xml:space="preserve">E: Estimated value </t>
        </r>
      </text>
    </comment>
    <comment ref="M12" authorId="0" shapeId="0">
      <text>
        <r>
          <rPr>
            <sz val="9"/>
            <color indexed="81"/>
            <rFont val="Tahoma"/>
            <family val="2"/>
          </rPr>
          <t xml:space="preserve">D: Difference in methodology </t>
        </r>
      </text>
    </comment>
    <comment ref="N13" authorId="0" shapeId="0">
      <text>
        <r>
          <rPr>
            <sz val="9"/>
            <color indexed="81"/>
            <rFont val="Tahoma"/>
            <family val="2"/>
          </rPr>
          <t xml:space="preserve">D: Difference in methodology </t>
        </r>
      </text>
    </comment>
    <comment ref="O13" authorId="0" shapeId="0">
      <text>
        <r>
          <rPr>
            <sz val="9"/>
            <color indexed="81"/>
            <rFont val="Tahoma"/>
            <family val="2"/>
          </rPr>
          <t xml:space="preserve">D: Difference in methodology </t>
        </r>
      </text>
    </comment>
    <comment ref="P13" authorId="0" shapeId="0">
      <text>
        <r>
          <rPr>
            <sz val="9"/>
            <color indexed="81"/>
            <rFont val="Tahoma"/>
            <family val="2"/>
          </rPr>
          <t xml:space="preserve">D: Difference in methodology </t>
        </r>
      </text>
    </comment>
    <comment ref="Q13" authorId="0" shapeId="0">
      <text>
        <r>
          <rPr>
            <sz val="9"/>
            <color indexed="81"/>
            <rFont val="Tahoma"/>
            <family val="2"/>
          </rPr>
          <t xml:space="preserve">D: Difference in methodology </t>
        </r>
      </text>
    </comment>
    <comment ref="R13" authorId="0" shapeId="0">
      <text>
        <r>
          <rPr>
            <sz val="9"/>
            <color indexed="81"/>
            <rFont val="Tahoma"/>
            <family val="2"/>
          </rPr>
          <t xml:space="preserve">D: Difference in methodology </t>
        </r>
      </text>
    </comment>
    <comment ref="S13" authorId="0" shapeId="0">
      <text>
        <r>
          <rPr>
            <sz val="9"/>
            <color indexed="81"/>
            <rFont val="Tahoma"/>
            <family val="2"/>
          </rPr>
          <t xml:space="preserve">D: Difference in methodology </t>
        </r>
      </text>
    </comment>
    <comment ref="T13" authorId="0" shapeId="0">
      <text>
        <r>
          <rPr>
            <sz val="9"/>
            <color indexed="81"/>
            <rFont val="Tahoma"/>
            <family val="2"/>
          </rPr>
          <t xml:space="preserve">D: Difference in methodology </t>
        </r>
      </text>
    </comment>
    <comment ref="U13" authorId="0" shapeId="0">
      <text>
        <r>
          <rPr>
            <sz val="9"/>
            <color indexed="81"/>
            <rFont val="Tahoma"/>
            <family val="2"/>
          </rPr>
          <t xml:space="preserve">D: Difference in methodology </t>
        </r>
      </text>
    </comment>
    <comment ref="V13" authorId="0" shapeId="0">
      <text>
        <r>
          <rPr>
            <sz val="9"/>
            <color indexed="81"/>
            <rFont val="Tahoma"/>
            <family val="2"/>
          </rPr>
          <t xml:space="preserve">D: Difference in methodology </t>
        </r>
      </text>
    </comment>
    <comment ref="O15" authorId="0" shapeId="0">
      <text>
        <r>
          <rPr>
            <sz val="9"/>
            <color indexed="81"/>
            <rFont val="Tahoma"/>
            <family val="2"/>
          </rPr>
          <t xml:space="preserve">B: Break </t>
        </r>
      </text>
    </comment>
    <comment ref="V15" authorId="0" shapeId="0">
      <text>
        <r>
          <rPr>
            <sz val="9"/>
            <color indexed="81"/>
            <rFont val="Tahoma"/>
            <family val="2"/>
          </rPr>
          <t xml:space="preserve">E: Estimated value </t>
        </r>
      </text>
    </comment>
    <comment ref="P21" authorId="0" shapeId="0">
      <text>
        <r>
          <rPr>
            <sz val="9"/>
            <color indexed="81"/>
            <rFont val="Tahoma"/>
            <family val="2"/>
          </rPr>
          <t xml:space="preserve">B: Break </t>
        </r>
      </text>
    </comment>
    <comment ref="T21" authorId="0" shapeId="0">
      <text>
        <r>
          <rPr>
            <sz val="9"/>
            <color indexed="81"/>
            <rFont val="Tahoma"/>
            <family val="2"/>
          </rPr>
          <t xml:space="preserve">B: Break </t>
        </r>
      </text>
    </comment>
    <comment ref="M22" authorId="0" shapeId="0">
      <text>
        <r>
          <rPr>
            <sz val="9"/>
            <color indexed="81"/>
            <rFont val="Tahoma"/>
            <family val="2"/>
          </rPr>
          <t xml:space="preserve">B: Break </t>
        </r>
      </text>
    </comment>
    <comment ref="V27" authorId="0" shapeId="0">
      <text>
        <r>
          <rPr>
            <sz val="9"/>
            <color indexed="81"/>
            <rFont val="Tahoma"/>
            <family val="2"/>
          </rPr>
          <t xml:space="preserve">P: Provisional value </t>
        </r>
      </text>
    </comment>
    <comment ref="P28" authorId="0" shapeId="0">
      <text>
        <r>
          <rPr>
            <sz val="9"/>
            <color indexed="81"/>
            <rFont val="Tahoma"/>
            <family val="2"/>
          </rPr>
          <t xml:space="preserve">E: Estimated value </t>
        </r>
      </text>
    </comment>
    <comment ref="R28" authorId="0" shapeId="0">
      <text>
        <r>
          <rPr>
            <sz val="9"/>
            <color indexed="81"/>
            <rFont val="Tahoma"/>
            <family val="2"/>
          </rPr>
          <t xml:space="preserve">E: Estimated value </t>
        </r>
      </text>
    </comment>
    <comment ref="T28" authorId="0" shapeId="0">
      <text>
        <r>
          <rPr>
            <sz val="9"/>
            <color indexed="81"/>
            <rFont val="Tahoma"/>
            <family val="2"/>
          </rPr>
          <t xml:space="preserve">E: Estimated value </t>
        </r>
      </text>
    </comment>
    <comment ref="V28" authorId="0" shapeId="0">
      <text>
        <r>
          <rPr>
            <sz val="9"/>
            <color indexed="81"/>
            <rFont val="Tahoma"/>
            <family val="2"/>
          </rPr>
          <t xml:space="preserve">E: Estimated value </t>
        </r>
      </text>
    </comment>
    <comment ref="U29" authorId="0" shapeId="0">
      <text>
        <r>
          <rPr>
            <sz val="9"/>
            <color indexed="81"/>
            <rFont val="Tahoma"/>
            <family val="2"/>
          </rPr>
          <t xml:space="preserve">B: Break </t>
        </r>
      </text>
    </comment>
    <comment ref="S30" authorId="0" shapeId="0">
      <text>
        <r>
          <rPr>
            <sz val="9"/>
            <color indexed="81"/>
            <rFont val="Tahoma"/>
            <family val="2"/>
          </rPr>
          <t xml:space="preserve">B: Break </t>
        </r>
      </text>
    </comment>
    <comment ref="M31" authorId="0" shapeId="0">
      <text>
        <r>
          <rPr>
            <sz val="9"/>
            <color indexed="81"/>
            <rFont val="Tahoma"/>
            <family val="2"/>
          </rPr>
          <t xml:space="preserve">B: Break </t>
        </r>
      </text>
    </comment>
    <comment ref="W31" authorId="0" shapeId="0">
      <text>
        <r>
          <rPr>
            <sz val="9"/>
            <color indexed="81"/>
            <rFont val="Tahoma"/>
            <family val="2"/>
          </rPr>
          <t xml:space="preserve">P: Provisional value </t>
        </r>
      </text>
    </comment>
    <comment ref="L32" authorId="0" shapeId="0">
      <text>
        <r>
          <rPr>
            <sz val="9"/>
            <color indexed="81"/>
            <rFont val="Tahoma"/>
            <family val="2"/>
          </rPr>
          <t xml:space="preserve">D: Difference in methodology </t>
        </r>
      </text>
    </comment>
    <comment ref="U35" authorId="0" shapeId="0">
      <text>
        <r>
          <rPr>
            <sz val="9"/>
            <color indexed="81"/>
            <rFont val="Tahoma"/>
            <family val="2"/>
          </rPr>
          <t xml:space="preserve">E: Estimated value </t>
        </r>
      </text>
    </comment>
    <comment ref="M37" authorId="0" shapeId="0">
      <text>
        <r>
          <rPr>
            <sz val="9"/>
            <color indexed="81"/>
            <rFont val="Tahoma"/>
            <family val="2"/>
          </rPr>
          <t xml:space="preserve">B: Break </t>
        </r>
      </text>
    </comment>
    <comment ref="T37" authorId="0" shapeId="0">
      <text>
        <r>
          <rPr>
            <sz val="9"/>
            <color indexed="81"/>
            <rFont val="Tahoma"/>
            <family val="2"/>
          </rPr>
          <t xml:space="preserve">B: Break </t>
        </r>
      </text>
    </comment>
    <comment ref="M38" authorId="0" shapeId="0">
      <text>
        <r>
          <rPr>
            <sz val="9"/>
            <color indexed="81"/>
            <rFont val="Tahoma"/>
            <family val="2"/>
          </rPr>
          <t xml:space="preserve">B: Break </t>
        </r>
      </text>
    </comment>
    <comment ref="P38" authorId="0" shapeId="0">
      <text>
        <r>
          <rPr>
            <sz val="9"/>
            <color indexed="81"/>
            <rFont val="Tahoma"/>
            <family val="2"/>
          </rPr>
          <t xml:space="preserve">B: Break </t>
        </r>
      </text>
    </comment>
    <comment ref="G40" authorId="0" shapeId="0">
      <text>
        <r>
          <rPr>
            <sz val="9"/>
            <color indexed="81"/>
            <rFont val="Tahoma"/>
            <family val="2"/>
          </rPr>
          <t xml:space="preserve">E: Estimated value </t>
        </r>
      </text>
    </comment>
    <comment ref="H40" authorId="0" shapeId="0">
      <text>
        <r>
          <rPr>
            <sz val="9"/>
            <color indexed="81"/>
            <rFont val="Tahoma"/>
            <family val="2"/>
          </rPr>
          <t xml:space="preserve">E: Estimated value </t>
        </r>
      </text>
    </comment>
    <comment ref="I40" authorId="0" shapeId="0">
      <text>
        <r>
          <rPr>
            <sz val="9"/>
            <color indexed="81"/>
            <rFont val="Tahoma"/>
            <family val="2"/>
          </rPr>
          <t xml:space="preserve">E: Estimated value </t>
        </r>
      </text>
    </comment>
    <comment ref="J40" authorId="0" shapeId="0">
      <text>
        <r>
          <rPr>
            <sz val="9"/>
            <color indexed="81"/>
            <rFont val="Tahoma"/>
            <family val="2"/>
          </rPr>
          <t xml:space="preserve">E: Estimated value </t>
        </r>
      </text>
    </comment>
  </commentList>
</comments>
</file>

<file path=xl/comments7.xml><?xml version="1.0" encoding="utf-8"?>
<comments xmlns="http://schemas.openxmlformats.org/spreadsheetml/2006/main">
  <authors>
    <author>MyOECD</author>
  </authors>
  <commentList>
    <comment ref="E6" authorId="0" shapeId="0">
      <text>
        <r>
          <rPr>
            <sz val="9"/>
            <color indexed="81"/>
            <rFont val="Tahoma"/>
            <family val="2"/>
          </rPr>
          <t xml:space="preserve">E: Estimated value D: Difference in methodology </t>
        </r>
      </text>
    </comment>
    <comment ref="F6" authorId="0" shapeId="0">
      <text>
        <r>
          <rPr>
            <sz val="9"/>
            <color indexed="81"/>
            <rFont val="Tahoma"/>
            <family val="2"/>
          </rPr>
          <t xml:space="preserve">E: Estimated value D: Difference in methodology </t>
        </r>
      </text>
    </comment>
    <comment ref="G6" authorId="0" shapeId="0">
      <text>
        <r>
          <rPr>
            <sz val="9"/>
            <color indexed="81"/>
            <rFont val="Tahoma"/>
            <family val="2"/>
          </rPr>
          <t xml:space="preserve">E: Estimated value D: Difference in methodology </t>
        </r>
      </text>
    </comment>
    <comment ref="H6" authorId="0" shapeId="0">
      <text>
        <r>
          <rPr>
            <sz val="9"/>
            <color indexed="81"/>
            <rFont val="Tahoma"/>
            <family val="2"/>
          </rPr>
          <t xml:space="preserve">E: Estimated value D: Difference in methodology </t>
        </r>
      </text>
    </comment>
    <comment ref="I6" authorId="0" shapeId="0">
      <text>
        <r>
          <rPr>
            <sz val="9"/>
            <color indexed="81"/>
            <rFont val="Tahoma"/>
            <family val="2"/>
          </rPr>
          <t xml:space="preserve">E: Estimated value D: Difference in methodology </t>
        </r>
      </text>
    </comment>
    <comment ref="J6" authorId="0" shapeId="0">
      <text>
        <r>
          <rPr>
            <sz val="9"/>
            <color indexed="81"/>
            <rFont val="Tahoma"/>
            <family val="2"/>
          </rPr>
          <t xml:space="preserve">E: Estimated value D: Difference in methodology </t>
        </r>
      </text>
    </comment>
    <comment ref="K6" authorId="0" shapeId="0">
      <text>
        <r>
          <rPr>
            <sz val="9"/>
            <color indexed="81"/>
            <rFont val="Tahoma"/>
            <family val="2"/>
          </rPr>
          <t xml:space="preserve">E: Estimated value D: Difference in methodology </t>
        </r>
      </text>
    </comment>
    <comment ref="L6" authorId="0" shapeId="0">
      <text>
        <r>
          <rPr>
            <sz val="9"/>
            <color indexed="81"/>
            <rFont val="Tahoma"/>
            <family val="2"/>
          </rPr>
          <t xml:space="preserve">B: Break D: Difference in methodology </t>
        </r>
      </text>
    </comment>
    <comment ref="M6" authorId="0" shapeId="0">
      <text>
        <r>
          <rPr>
            <sz val="9"/>
            <color indexed="81"/>
            <rFont val="Tahoma"/>
            <family val="2"/>
          </rPr>
          <t xml:space="preserve">D: Difference in methodology </t>
        </r>
      </text>
    </comment>
    <comment ref="N6" authorId="0" shapeId="0">
      <text>
        <r>
          <rPr>
            <sz val="9"/>
            <color indexed="81"/>
            <rFont val="Tahoma"/>
            <family val="2"/>
          </rPr>
          <t xml:space="preserve">D: Difference in methodology </t>
        </r>
      </text>
    </comment>
    <comment ref="O6" authorId="0" shapeId="0">
      <text>
        <r>
          <rPr>
            <sz val="9"/>
            <color indexed="81"/>
            <rFont val="Tahoma"/>
            <family val="2"/>
          </rPr>
          <t xml:space="preserve">D: Difference in methodology </t>
        </r>
      </text>
    </comment>
    <comment ref="P6" authorId="0" shapeId="0">
      <text>
        <r>
          <rPr>
            <sz val="9"/>
            <color indexed="81"/>
            <rFont val="Tahoma"/>
            <family val="2"/>
          </rPr>
          <t xml:space="preserve">B: Break D: Difference in methodology </t>
        </r>
      </text>
    </comment>
    <comment ref="Q6" authorId="0" shapeId="0">
      <text>
        <r>
          <rPr>
            <sz val="9"/>
            <color indexed="81"/>
            <rFont val="Tahoma"/>
            <family val="2"/>
          </rPr>
          <t xml:space="preserve">D: Difference in methodology </t>
        </r>
      </text>
    </comment>
    <comment ref="R6" authorId="0" shapeId="0">
      <text>
        <r>
          <rPr>
            <sz val="9"/>
            <color indexed="81"/>
            <rFont val="Tahoma"/>
            <family val="2"/>
          </rPr>
          <t xml:space="preserve">D: Difference in methodology </t>
        </r>
      </text>
    </comment>
    <comment ref="S6" authorId="0" shapeId="0">
      <text>
        <r>
          <rPr>
            <sz val="9"/>
            <color indexed="81"/>
            <rFont val="Tahoma"/>
            <family val="2"/>
          </rPr>
          <t xml:space="preserve">D: Difference in methodology </t>
        </r>
      </text>
    </comment>
    <comment ref="T6" authorId="0" shapeId="0">
      <text>
        <r>
          <rPr>
            <sz val="9"/>
            <color indexed="81"/>
            <rFont val="Tahoma"/>
            <family val="2"/>
          </rPr>
          <t xml:space="preserve">D: Difference in methodology </t>
        </r>
      </text>
    </comment>
    <comment ref="U6" authorId="0" shapeId="0">
      <text>
        <r>
          <rPr>
            <sz val="9"/>
            <color indexed="81"/>
            <rFont val="Tahoma"/>
            <family val="2"/>
          </rPr>
          <t xml:space="preserve">D: Difference in methodology </t>
        </r>
      </text>
    </comment>
    <comment ref="E8" authorId="0" shapeId="0">
      <text>
        <r>
          <rPr>
            <sz val="9"/>
            <color indexed="81"/>
            <rFont val="Tahoma"/>
            <family val="2"/>
          </rPr>
          <t xml:space="preserve">E: Estimated value </t>
        </r>
      </text>
    </comment>
    <comment ref="F8" authorId="0" shapeId="0">
      <text>
        <r>
          <rPr>
            <sz val="9"/>
            <color indexed="81"/>
            <rFont val="Tahoma"/>
            <family val="2"/>
          </rPr>
          <t xml:space="preserve">E: Estimated value </t>
        </r>
      </text>
    </comment>
    <comment ref="G8" authorId="0" shapeId="0">
      <text>
        <r>
          <rPr>
            <sz val="9"/>
            <color indexed="81"/>
            <rFont val="Tahoma"/>
            <family val="2"/>
          </rPr>
          <t xml:space="preserve">E: Estimated value </t>
        </r>
      </text>
    </comment>
    <comment ref="H8" authorId="0" shapeId="0">
      <text>
        <r>
          <rPr>
            <sz val="9"/>
            <color indexed="81"/>
            <rFont val="Tahoma"/>
            <family val="2"/>
          </rPr>
          <t xml:space="preserve">E: Estimated value </t>
        </r>
      </text>
    </comment>
    <comment ref="I8" authorId="0" shapeId="0">
      <text>
        <r>
          <rPr>
            <sz val="9"/>
            <color indexed="81"/>
            <rFont val="Tahoma"/>
            <family val="2"/>
          </rPr>
          <t xml:space="preserve">E: Estimated value </t>
        </r>
      </text>
    </comment>
    <comment ref="J8" authorId="0" shapeId="0">
      <text>
        <r>
          <rPr>
            <sz val="9"/>
            <color indexed="81"/>
            <rFont val="Tahoma"/>
            <family val="2"/>
          </rPr>
          <t xml:space="preserve">D: Difference in methodology </t>
        </r>
      </text>
    </comment>
    <comment ref="K8" authorId="0" shapeId="0">
      <text>
        <r>
          <rPr>
            <sz val="9"/>
            <color indexed="81"/>
            <rFont val="Tahoma"/>
            <family val="2"/>
          </rPr>
          <t xml:space="preserve">D: Difference in methodology </t>
        </r>
      </text>
    </comment>
    <comment ref="L8" authorId="0" shapeId="0">
      <text>
        <r>
          <rPr>
            <sz val="9"/>
            <color indexed="81"/>
            <rFont val="Tahoma"/>
            <family val="2"/>
          </rPr>
          <t xml:space="preserve">D: Difference in methodology </t>
        </r>
      </text>
    </comment>
    <comment ref="M8" authorId="0" shapeId="0">
      <text>
        <r>
          <rPr>
            <sz val="9"/>
            <color indexed="81"/>
            <rFont val="Tahoma"/>
            <family val="2"/>
          </rPr>
          <t xml:space="preserve">D: Difference in methodology </t>
        </r>
      </text>
    </comment>
    <comment ref="N8" authorId="0" shapeId="0">
      <text>
        <r>
          <rPr>
            <sz val="9"/>
            <color indexed="81"/>
            <rFont val="Tahoma"/>
            <family val="2"/>
          </rPr>
          <t xml:space="preserve">D: Difference in methodology </t>
        </r>
      </text>
    </comment>
    <comment ref="O8" authorId="0" shapeId="0">
      <text>
        <r>
          <rPr>
            <sz val="9"/>
            <color indexed="81"/>
            <rFont val="Tahoma"/>
            <family val="2"/>
          </rPr>
          <t xml:space="preserve">D: Difference in methodology </t>
        </r>
      </text>
    </comment>
    <comment ref="S8" authorId="0" shapeId="0">
      <text>
        <r>
          <rPr>
            <sz val="9"/>
            <color indexed="81"/>
            <rFont val="Tahoma"/>
            <family val="2"/>
          </rPr>
          <t xml:space="preserve">E: Estimated value </t>
        </r>
      </text>
    </comment>
    <comment ref="E9" authorId="0" shapeId="0">
      <text>
        <r>
          <rPr>
            <sz val="9"/>
            <color indexed="81"/>
            <rFont val="Tahoma"/>
            <family val="2"/>
          </rPr>
          <t xml:space="preserve">E: Estimated value </t>
        </r>
      </text>
    </comment>
    <comment ref="F9" authorId="0" shapeId="0">
      <text>
        <r>
          <rPr>
            <sz val="9"/>
            <color indexed="81"/>
            <rFont val="Tahoma"/>
            <family val="2"/>
          </rPr>
          <t xml:space="preserve">E: Estimated value </t>
        </r>
      </text>
    </comment>
    <comment ref="G9" authorId="0" shapeId="0">
      <text>
        <r>
          <rPr>
            <sz val="9"/>
            <color indexed="81"/>
            <rFont val="Tahoma"/>
            <family val="2"/>
          </rPr>
          <t xml:space="preserve">E: Estimated value </t>
        </r>
      </text>
    </comment>
    <comment ref="H9" authorId="0" shapeId="0">
      <text>
        <r>
          <rPr>
            <sz val="9"/>
            <color indexed="81"/>
            <rFont val="Tahoma"/>
            <family val="2"/>
          </rPr>
          <t xml:space="preserve">E: Estimated value </t>
        </r>
      </text>
    </comment>
    <comment ref="I9" authorId="0" shapeId="0">
      <text>
        <r>
          <rPr>
            <sz val="9"/>
            <color indexed="81"/>
            <rFont val="Tahoma"/>
            <family val="2"/>
          </rPr>
          <t xml:space="preserve">E: Estimated value </t>
        </r>
      </text>
    </comment>
    <comment ref="J9" authorId="0" shapeId="0">
      <text>
        <r>
          <rPr>
            <sz val="9"/>
            <color indexed="81"/>
            <rFont val="Tahoma"/>
            <family val="2"/>
          </rPr>
          <t xml:space="preserve">E: Estimated value </t>
        </r>
      </text>
    </comment>
    <comment ref="K9" authorId="0" shapeId="0">
      <text>
        <r>
          <rPr>
            <sz val="9"/>
            <color indexed="81"/>
            <rFont val="Tahoma"/>
            <family val="2"/>
          </rPr>
          <t xml:space="preserve">E: Estimated value </t>
        </r>
      </text>
    </comment>
    <comment ref="L9" authorId="0" shapeId="0">
      <text>
        <r>
          <rPr>
            <sz val="9"/>
            <color indexed="81"/>
            <rFont val="Tahoma"/>
            <family val="2"/>
          </rPr>
          <t xml:space="preserve">E: Estimated value </t>
        </r>
      </text>
    </comment>
    <comment ref="M9" authorId="0" shapeId="0">
      <text>
        <r>
          <rPr>
            <sz val="9"/>
            <color indexed="81"/>
            <rFont val="Tahoma"/>
            <family val="2"/>
          </rPr>
          <t xml:space="preserve">E: Estimated value </t>
        </r>
      </text>
    </comment>
    <comment ref="N9" authorId="0" shapeId="0">
      <text>
        <r>
          <rPr>
            <sz val="9"/>
            <color indexed="81"/>
            <rFont val="Tahoma"/>
            <family val="2"/>
          </rPr>
          <t xml:space="preserve">E: Estimated value </t>
        </r>
      </text>
    </comment>
    <comment ref="O9" authorId="0" shapeId="0">
      <text>
        <r>
          <rPr>
            <sz val="9"/>
            <color indexed="81"/>
            <rFont val="Tahoma"/>
            <family val="2"/>
          </rPr>
          <t xml:space="preserve">E: Estimated value </t>
        </r>
      </text>
    </comment>
    <comment ref="P9" authorId="0" shapeId="0">
      <text>
        <r>
          <rPr>
            <sz val="9"/>
            <color indexed="81"/>
            <rFont val="Tahoma"/>
            <family val="2"/>
          </rPr>
          <t xml:space="preserve">E: Estimated value B: Break </t>
        </r>
      </text>
    </comment>
    <comment ref="Q9" authorId="0" shapeId="0">
      <text>
        <r>
          <rPr>
            <sz val="9"/>
            <color indexed="81"/>
            <rFont val="Tahoma"/>
            <family val="2"/>
          </rPr>
          <t xml:space="preserve">E: Estimated value </t>
        </r>
      </text>
    </comment>
    <comment ref="R9" authorId="0" shapeId="0">
      <text>
        <r>
          <rPr>
            <sz val="9"/>
            <color indexed="81"/>
            <rFont val="Tahoma"/>
            <family val="2"/>
          </rPr>
          <t xml:space="preserve">E: Estimated value B: Break </t>
        </r>
      </text>
    </comment>
    <comment ref="S9" authorId="0" shapeId="0">
      <text>
        <r>
          <rPr>
            <sz val="9"/>
            <color indexed="81"/>
            <rFont val="Tahoma"/>
            <family val="2"/>
          </rPr>
          <t xml:space="preserve">E: Estimated value </t>
        </r>
      </text>
    </comment>
    <comment ref="T9" authorId="0" shapeId="0">
      <text>
        <r>
          <rPr>
            <sz val="9"/>
            <color indexed="81"/>
            <rFont val="Tahoma"/>
            <family val="2"/>
          </rPr>
          <t xml:space="preserve">E: Estimated value </t>
        </r>
      </text>
    </comment>
    <comment ref="U9" authorId="0" shapeId="0">
      <text>
        <r>
          <rPr>
            <sz val="9"/>
            <color indexed="81"/>
            <rFont val="Tahoma"/>
            <family val="2"/>
          </rPr>
          <t xml:space="preserve">B: Break </t>
        </r>
      </text>
    </comment>
    <comment ref="M11" authorId="0" shapeId="0">
      <text>
        <r>
          <rPr>
            <sz val="9"/>
            <color indexed="81"/>
            <rFont val="Tahoma"/>
            <family val="2"/>
          </rPr>
          <t xml:space="preserve">E: Estimated value </t>
        </r>
      </text>
    </comment>
    <comment ref="N11" authorId="0" shapeId="0">
      <text>
        <r>
          <rPr>
            <sz val="9"/>
            <color indexed="81"/>
            <rFont val="Tahoma"/>
            <family val="2"/>
          </rPr>
          <t xml:space="preserve">E: Estimated value </t>
        </r>
      </text>
    </comment>
    <comment ref="R12" authorId="0" shapeId="0">
      <text>
        <r>
          <rPr>
            <sz val="9"/>
            <color indexed="81"/>
            <rFont val="Tahoma"/>
            <family val="2"/>
          </rPr>
          <t xml:space="preserve">E: Estimated value </t>
        </r>
      </text>
    </comment>
    <comment ref="S12" authorId="0" shapeId="0">
      <text>
        <r>
          <rPr>
            <sz val="9"/>
            <color indexed="81"/>
            <rFont val="Tahoma"/>
            <family val="2"/>
          </rPr>
          <t xml:space="preserve">E: Estimated value </t>
        </r>
      </text>
    </comment>
    <comment ref="R13" authorId="0" shapeId="0">
      <text>
        <r>
          <rPr>
            <sz val="9"/>
            <color indexed="81"/>
            <rFont val="Tahoma"/>
            <family val="2"/>
          </rPr>
          <t xml:space="preserve">B: Break </t>
        </r>
      </text>
    </comment>
    <comment ref="U15" authorId="0" shapeId="0">
      <text>
        <r>
          <rPr>
            <sz val="9"/>
            <color indexed="81"/>
            <rFont val="Tahoma"/>
            <family val="2"/>
          </rPr>
          <t xml:space="preserve">E: Estimated value </t>
        </r>
      </text>
    </comment>
    <comment ref="R20" authorId="0" shapeId="0">
      <text>
        <r>
          <rPr>
            <sz val="9"/>
            <color indexed="81"/>
            <rFont val="Tahoma"/>
            <family val="2"/>
          </rPr>
          <t xml:space="preserve">B: Break </t>
        </r>
      </text>
    </comment>
    <comment ref="U27" authorId="0" shapeId="0">
      <text>
        <r>
          <rPr>
            <sz val="9"/>
            <color indexed="81"/>
            <rFont val="Tahoma"/>
            <family val="2"/>
          </rPr>
          <t xml:space="preserve">P: Provisional value </t>
        </r>
      </text>
    </comment>
    <comment ref="T29" authorId="0" shapeId="0">
      <text>
        <r>
          <rPr>
            <sz val="9"/>
            <color indexed="81"/>
            <rFont val="Tahoma"/>
            <family val="2"/>
          </rPr>
          <t xml:space="preserve">B: Break </t>
        </r>
      </text>
    </comment>
    <comment ref="L31" authorId="0" shapeId="0">
      <text>
        <r>
          <rPr>
            <sz val="9"/>
            <color indexed="81"/>
            <rFont val="Tahoma"/>
            <family val="2"/>
          </rPr>
          <t xml:space="preserve">B: Break </t>
        </r>
      </text>
    </comment>
    <comment ref="V31" authorId="0" shapeId="0">
      <text>
        <r>
          <rPr>
            <sz val="9"/>
            <color indexed="81"/>
            <rFont val="Tahoma"/>
            <family val="2"/>
          </rPr>
          <t xml:space="preserve">E: Estimated value </t>
        </r>
      </text>
    </comment>
    <comment ref="K32" authorId="0" shapeId="0">
      <text>
        <r>
          <rPr>
            <sz val="9"/>
            <color indexed="81"/>
            <rFont val="Tahoma"/>
            <family val="2"/>
          </rPr>
          <t xml:space="preserve">D: Difference in methodology </t>
        </r>
      </text>
    </comment>
    <comment ref="L32" authorId="0" shapeId="0">
      <text>
        <r>
          <rPr>
            <sz val="9"/>
            <color indexed="81"/>
            <rFont val="Tahoma"/>
            <family val="2"/>
          </rPr>
          <t xml:space="preserve">D: Difference in methodology </t>
        </r>
      </text>
    </comment>
    <comment ref="M32" authorId="0" shapeId="0">
      <text>
        <r>
          <rPr>
            <sz val="9"/>
            <color indexed="81"/>
            <rFont val="Tahoma"/>
            <family val="2"/>
          </rPr>
          <t xml:space="preserve">D: Difference in methodology </t>
        </r>
      </text>
    </comment>
    <comment ref="N32" authorId="0" shapeId="0">
      <text>
        <r>
          <rPr>
            <sz val="9"/>
            <color indexed="81"/>
            <rFont val="Tahoma"/>
            <family val="2"/>
          </rPr>
          <t xml:space="preserve">D: Difference in methodology </t>
        </r>
      </text>
    </comment>
    <comment ref="O32" authorId="0" shapeId="0">
      <text>
        <r>
          <rPr>
            <sz val="9"/>
            <color indexed="81"/>
            <rFont val="Tahoma"/>
            <family val="2"/>
          </rPr>
          <t xml:space="preserve">D: Difference in methodology </t>
        </r>
      </text>
    </comment>
    <comment ref="P32" authorId="0" shapeId="0">
      <text>
        <r>
          <rPr>
            <sz val="9"/>
            <color indexed="81"/>
            <rFont val="Tahoma"/>
            <family val="2"/>
          </rPr>
          <t xml:space="preserve">D: Difference in methodology </t>
        </r>
      </text>
    </comment>
    <comment ref="Q32" authorId="0" shapeId="0">
      <text>
        <r>
          <rPr>
            <sz val="9"/>
            <color indexed="81"/>
            <rFont val="Tahoma"/>
            <family val="2"/>
          </rPr>
          <t xml:space="preserve">D: Difference in methodology </t>
        </r>
      </text>
    </comment>
    <comment ref="R32" authorId="0" shapeId="0">
      <text>
        <r>
          <rPr>
            <sz val="9"/>
            <color indexed="81"/>
            <rFont val="Tahoma"/>
            <family val="2"/>
          </rPr>
          <t xml:space="preserve">B: Break D: Difference in methodology </t>
        </r>
      </text>
    </comment>
    <comment ref="S32" authorId="0" shapeId="0">
      <text>
        <r>
          <rPr>
            <sz val="9"/>
            <color indexed="81"/>
            <rFont val="Tahoma"/>
            <family val="2"/>
          </rPr>
          <t xml:space="preserve">D: Difference in methodology </t>
        </r>
      </text>
    </comment>
    <comment ref="T32" authorId="0" shapeId="0">
      <text>
        <r>
          <rPr>
            <sz val="9"/>
            <color indexed="81"/>
            <rFont val="Tahoma"/>
            <family val="2"/>
          </rPr>
          <t xml:space="preserve">D: Difference in methodology </t>
        </r>
      </text>
    </comment>
    <comment ref="U32" authorId="0" shapeId="0">
      <text>
        <r>
          <rPr>
            <sz val="9"/>
            <color indexed="81"/>
            <rFont val="Tahoma"/>
            <family val="2"/>
          </rPr>
          <t xml:space="preserve">D: Difference in methodology </t>
        </r>
      </text>
    </comment>
    <comment ref="I34" authorId="0" shapeId="0">
      <text>
        <r>
          <rPr>
            <sz val="9"/>
            <color indexed="81"/>
            <rFont val="Tahoma"/>
            <family val="2"/>
          </rPr>
          <t xml:space="preserve">D: Difference in methodology </t>
        </r>
      </text>
    </comment>
    <comment ref="J34" authorId="0" shapeId="0">
      <text>
        <r>
          <rPr>
            <sz val="9"/>
            <color indexed="81"/>
            <rFont val="Tahoma"/>
            <family val="2"/>
          </rPr>
          <t xml:space="preserve">D: Difference in methodology </t>
        </r>
      </text>
    </comment>
    <comment ref="K34" authorId="0" shapeId="0">
      <text>
        <r>
          <rPr>
            <sz val="9"/>
            <color indexed="81"/>
            <rFont val="Tahoma"/>
            <family val="2"/>
          </rPr>
          <t xml:space="preserve">D: Difference in methodology </t>
        </r>
      </text>
    </comment>
    <comment ref="L34" authorId="0" shapeId="0">
      <text>
        <r>
          <rPr>
            <sz val="9"/>
            <color indexed="81"/>
            <rFont val="Tahoma"/>
            <family val="2"/>
          </rPr>
          <t xml:space="preserve">D: Difference in methodology </t>
        </r>
      </text>
    </comment>
    <comment ref="M34" authorId="0" shapeId="0">
      <text>
        <r>
          <rPr>
            <sz val="9"/>
            <color indexed="81"/>
            <rFont val="Tahoma"/>
            <family val="2"/>
          </rPr>
          <t xml:space="preserve">D: Difference in methodology </t>
        </r>
      </text>
    </comment>
    <comment ref="N34" authorId="0" shapeId="0">
      <text>
        <r>
          <rPr>
            <sz val="9"/>
            <color indexed="81"/>
            <rFont val="Tahoma"/>
            <family val="2"/>
          </rPr>
          <t xml:space="preserve">D: Difference in methodology </t>
        </r>
      </text>
    </comment>
    <comment ref="O34" authorId="0" shapeId="0">
      <text>
        <r>
          <rPr>
            <sz val="9"/>
            <color indexed="81"/>
            <rFont val="Tahoma"/>
            <family val="2"/>
          </rPr>
          <t xml:space="preserve">D: Difference in methodology </t>
        </r>
      </text>
    </comment>
    <comment ref="P34" authorId="0" shapeId="0">
      <text>
        <r>
          <rPr>
            <sz val="9"/>
            <color indexed="81"/>
            <rFont val="Tahoma"/>
            <family val="2"/>
          </rPr>
          <t xml:space="preserve">D: Difference in methodology </t>
        </r>
      </text>
    </comment>
    <comment ref="Q34" authorId="0" shapeId="0">
      <text>
        <r>
          <rPr>
            <sz val="9"/>
            <color indexed="81"/>
            <rFont val="Tahoma"/>
            <family val="2"/>
          </rPr>
          <t xml:space="preserve">D: Difference in methodology </t>
        </r>
      </text>
    </comment>
    <comment ref="R34" authorId="0" shapeId="0">
      <text>
        <r>
          <rPr>
            <sz val="9"/>
            <color indexed="81"/>
            <rFont val="Tahoma"/>
            <family val="2"/>
          </rPr>
          <t xml:space="preserve">D: Difference in methodology </t>
        </r>
      </text>
    </comment>
    <comment ref="S34" authorId="0" shapeId="0">
      <text>
        <r>
          <rPr>
            <sz val="9"/>
            <color indexed="81"/>
            <rFont val="Tahoma"/>
            <family val="2"/>
          </rPr>
          <t xml:space="preserve">D: Difference in methodology </t>
        </r>
      </text>
    </comment>
    <comment ref="T34" authorId="0" shapeId="0">
      <text>
        <r>
          <rPr>
            <sz val="9"/>
            <color indexed="81"/>
            <rFont val="Tahoma"/>
            <family val="2"/>
          </rPr>
          <t xml:space="preserve">D: Difference in methodology </t>
        </r>
      </text>
    </comment>
    <comment ref="U34" authorId="0" shapeId="0">
      <text>
        <r>
          <rPr>
            <sz val="9"/>
            <color indexed="81"/>
            <rFont val="Tahoma"/>
            <family val="2"/>
          </rPr>
          <t xml:space="preserve">D: Difference in methodology </t>
        </r>
      </text>
    </comment>
    <comment ref="O37" authorId="0" shapeId="0">
      <text>
        <r>
          <rPr>
            <sz val="9"/>
            <color indexed="81"/>
            <rFont val="Tahoma"/>
            <family val="2"/>
          </rPr>
          <t xml:space="preserve">B: Break </t>
        </r>
      </text>
    </comment>
    <comment ref="R37" authorId="0" shapeId="0">
      <text>
        <r>
          <rPr>
            <sz val="9"/>
            <color indexed="81"/>
            <rFont val="Tahoma"/>
            <family val="2"/>
          </rPr>
          <t xml:space="preserve">E: Estimated value B: Break </t>
        </r>
      </text>
    </comment>
    <comment ref="S37" authorId="0" shapeId="0">
      <text>
        <r>
          <rPr>
            <sz val="9"/>
            <color indexed="81"/>
            <rFont val="Tahoma"/>
            <family val="2"/>
          </rPr>
          <t xml:space="preserve">B: Break </t>
        </r>
      </text>
    </comment>
    <comment ref="K38" authorId="0" shapeId="0">
      <text>
        <r>
          <rPr>
            <sz val="9"/>
            <color indexed="81"/>
            <rFont val="Tahoma"/>
            <family val="2"/>
          </rPr>
          <t xml:space="preserve">B: Break </t>
        </r>
      </text>
    </comment>
    <comment ref="E40" authorId="0" shapeId="0">
      <text>
        <r>
          <rPr>
            <sz val="9"/>
            <color indexed="81"/>
            <rFont val="Tahoma"/>
            <family val="2"/>
          </rPr>
          <t xml:space="preserve">E: Estimated value </t>
        </r>
      </text>
    </comment>
    <comment ref="F40" authorId="0" shapeId="0">
      <text>
        <r>
          <rPr>
            <sz val="9"/>
            <color indexed="81"/>
            <rFont val="Tahoma"/>
            <family val="2"/>
          </rPr>
          <t xml:space="preserve">E: Estimated value </t>
        </r>
      </text>
    </comment>
    <comment ref="G40" authorId="0" shapeId="0">
      <text>
        <r>
          <rPr>
            <sz val="9"/>
            <color indexed="81"/>
            <rFont val="Tahoma"/>
            <family val="2"/>
          </rPr>
          <t xml:space="preserve">E: Estimated value </t>
        </r>
      </text>
    </comment>
    <comment ref="H40" authorId="0" shapeId="0">
      <text>
        <r>
          <rPr>
            <sz val="9"/>
            <color indexed="81"/>
            <rFont val="Tahoma"/>
            <family val="2"/>
          </rPr>
          <t xml:space="preserve">E: Estimated value </t>
        </r>
      </text>
    </comment>
    <comment ref="I40" authorId="0" shapeId="0">
      <text>
        <r>
          <rPr>
            <sz val="9"/>
            <color indexed="81"/>
            <rFont val="Tahoma"/>
            <family val="2"/>
          </rPr>
          <t xml:space="preserve">E: Estimated value </t>
        </r>
      </text>
    </comment>
    <comment ref="E41" authorId="0" shapeId="0">
      <text>
        <r>
          <rPr>
            <sz val="9"/>
            <color indexed="81"/>
            <rFont val="Tahoma"/>
            <family val="2"/>
          </rPr>
          <t xml:space="preserve">E: Estimated value </t>
        </r>
      </text>
    </comment>
    <comment ref="F41" authorId="0" shapeId="0">
      <text>
        <r>
          <rPr>
            <sz val="9"/>
            <color indexed="81"/>
            <rFont val="Tahoma"/>
            <family val="2"/>
          </rPr>
          <t xml:space="preserve">E: Estimated value </t>
        </r>
      </text>
    </comment>
    <comment ref="G41" authorId="0" shapeId="0">
      <text>
        <r>
          <rPr>
            <sz val="9"/>
            <color indexed="81"/>
            <rFont val="Tahoma"/>
            <family val="2"/>
          </rPr>
          <t xml:space="preserve">E: Estimated value </t>
        </r>
      </text>
    </comment>
    <comment ref="H41" authorId="0" shapeId="0">
      <text>
        <r>
          <rPr>
            <sz val="9"/>
            <color indexed="81"/>
            <rFont val="Tahoma"/>
            <family val="2"/>
          </rPr>
          <t xml:space="preserve">E: Estimated value </t>
        </r>
      </text>
    </comment>
    <comment ref="I41" authorId="0" shapeId="0">
      <text>
        <r>
          <rPr>
            <sz val="9"/>
            <color indexed="81"/>
            <rFont val="Tahoma"/>
            <family val="2"/>
          </rPr>
          <t xml:space="preserve">E: Estimated value </t>
        </r>
      </text>
    </comment>
    <comment ref="J41" authorId="0" shapeId="0">
      <text>
        <r>
          <rPr>
            <sz val="9"/>
            <color indexed="81"/>
            <rFont val="Tahoma"/>
            <family val="2"/>
          </rPr>
          <t xml:space="preserve">E: Estimated value </t>
        </r>
      </text>
    </comment>
    <comment ref="K41" authorId="0" shapeId="0">
      <text>
        <r>
          <rPr>
            <sz val="9"/>
            <color indexed="81"/>
            <rFont val="Tahoma"/>
            <family val="2"/>
          </rPr>
          <t xml:space="preserve">E: Estimated value </t>
        </r>
      </text>
    </comment>
    <comment ref="L41" authorId="0" shapeId="0">
      <text>
        <r>
          <rPr>
            <sz val="9"/>
            <color indexed="81"/>
            <rFont val="Tahoma"/>
            <family val="2"/>
          </rPr>
          <t xml:space="preserve">E: Estimated value </t>
        </r>
      </text>
    </comment>
    <comment ref="M41" authorId="0" shapeId="0">
      <text>
        <r>
          <rPr>
            <sz val="9"/>
            <color indexed="81"/>
            <rFont val="Tahoma"/>
            <family val="2"/>
          </rPr>
          <t xml:space="preserve">E: Estimated value </t>
        </r>
      </text>
    </comment>
    <comment ref="N41" authorId="0" shapeId="0">
      <text>
        <r>
          <rPr>
            <sz val="9"/>
            <color indexed="81"/>
            <rFont val="Tahoma"/>
            <family val="2"/>
          </rPr>
          <t xml:space="preserve">E: Estimated value </t>
        </r>
      </text>
    </comment>
    <comment ref="O41" authorId="0" shapeId="0">
      <text>
        <r>
          <rPr>
            <sz val="9"/>
            <color indexed="81"/>
            <rFont val="Tahoma"/>
            <family val="2"/>
          </rPr>
          <t xml:space="preserve">E: Estimated value </t>
        </r>
      </text>
    </comment>
    <comment ref="P41" authorId="0" shapeId="0">
      <text>
        <r>
          <rPr>
            <sz val="9"/>
            <color indexed="81"/>
            <rFont val="Tahoma"/>
            <family val="2"/>
          </rPr>
          <t xml:space="preserve">E: Estimated value </t>
        </r>
      </text>
    </comment>
  </commentList>
</comments>
</file>

<file path=xl/comments8.xml><?xml version="1.0" encoding="utf-8"?>
<comments xmlns="http://schemas.openxmlformats.org/spreadsheetml/2006/main">
  <authors>
    <author>MyOECD</author>
  </authors>
  <commentList>
    <comment ref="E6" authorId="0" shapeId="0">
      <text>
        <r>
          <rPr>
            <sz val="9"/>
            <color indexed="81"/>
            <rFont val="Tahoma"/>
            <family val="2"/>
          </rPr>
          <t xml:space="preserve">E: Estimated value </t>
        </r>
      </text>
    </comment>
    <comment ref="F6" authorId="0" shapeId="0">
      <text>
        <r>
          <rPr>
            <sz val="9"/>
            <color indexed="81"/>
            <rFont val="Tahoma"/>
            <family val="2"/>
          </rPr>
          <t xml:space="preserve">E: Estimated value </t>
        </r>
      </text>
    </comment>
    <comment ref="G6" authorId="0" shapeId="0">
      <text>
        <r>
          <rPr>
            <sz val="9"/>
            <color indexed="81"/>
            <rFont val="Tahoma"/>
            <family val="2"/>
          </rPr>
          <t xml:space="preserve">E: Estimated value </t>
        </r>
      </text>
    </comment>
    <comment ref="H6" authorId="0" shapeId="0">
      <text>
        <r>
          <rPr>
            <sz val="9"/>
            <color indexed="81"/>
            <rFont val="Tahoma"/>
            <family val="2"/>
          </rPr>
          <t xml:space="preserve">E: Estimated value </t>
        </r>
      </text>
    </comment>
    <comment ref="I6" authorId="0" shapeId="0">
      <text>
        <r>
          <rPr>
            <sz val="9"/>
            <color indexed="81"/>
            <rFont val="Tahoma"/>
            <family val="2"/>
          </rPr>
          <t xml:space="preserve">E: Estimated value </t>
        </r>
      </text>
    </comment>
    <comment ref="J6" authorId="0" shapeId="0">
      <text>
        <r>
          <rPr>
            <sz val="9"/>
            <color indexed="81"/>
            <rFont val="Tahoma"/>
            <family val="2"/>
          </rPr>
          <t xml:space="preserve">E: Estimated value </t>
        </r>
      </text>
    </comment>
    <comment ref="K6" authorId="0" shapeId="0">
      <text>
        <r>
          <rPr>
            <sz val="9"/>
            <color indexed="81"/>
            <rFont val="Tahoma"/>
            <family val="2"/>
          </rPr>
          <t xml:space="preserve">E: Estimated value </t>
        </r>
      </text>
    </comment>
    <comment ref="L6" authorId="0" shapeId="0">
      <text>
        <r>
          <rPr>
            <sz val="9"/>
            <color indexed="81"/>
            <rFont val="Tahoma"/>
            <family val="2"/>
          </rPr>
          <t xml:space="preserve">E: Estimated value B: Break </t>
        </r>
      </text>
    </comment>
    <comment ref="M6" authorId="0" shapeId="0">
      <text>
        <r>
          <rPr>
            <sz val="9"/>
            <color indexed="81"/>
            <rFont val="Tahoma"/>
            <family val="2"/>
          </rPr>
          <t xml:space="preserve">E: Estimated value B: Break </t>
        </r>
      </text>
    </comment>
    <comment ref="N6" authorId="0" shapeId="0">
      <text>
        <r>
          <rPr>
            <sz val="9"/>
            <color indexed="81"/>
            <rFont val="Tahoma"/>
            <family val="2"/>
          </rPr>
          <t xml:space="preserve">E: Estimated value </t>
        </r>
      </text>
    </comment>
    <comment ref="O6" authorId="0" shapeId="0">
      <text>
        <r>
          <rPr>
            <sz val="9"/>
            <color indexed="81"/>
            <rFont val="Tahoma"/>
            <family val="2"/>
          </rPr>
          <t xml:space="preserve">E: Estimated value </t>
        </r>
      </text>
    </comment>
    <comment ref="P6" authorId="0" shapeId="0">
      <text>
        <r>
          <rPr>
            <sz val="9"/>
            <color indexed="81"/>
            <rFont val="Tahoma"/>
            <family val="2"/>
          </rPr>
          <t xml:space="preserve">E: Estimated value </t>
        </r>
      </text>
    </comment>
    <comment ref="Q6" authorId="0" shapeId="0">
      <text>
        <r>
          <rPr>
            <sz val="9"/>
            <color indexed="81"/>
            <rFont val="Tahoma"/>
            <family val="2"/>
          </rPr>
          <t xml:space="preserve">E: Estimated value </t>
        </r>
      </text>
    </comment>
    <comment ref="R6" authorId="0" shapeId="0">
      <text>
        <r>
          <rPr>
            <sz val="9"/>
            <color indexed="81"/>
            <rFont val="Tahoma"/>
            <family val="2"/>
          </rPr>
          <t xml:space="preserve">E: Estimated value </t>
        </r>
      </text>
    </comment>
    <comment ref="S6" authorId="0" shapeId="0">
      <text>
        <r>
          <rPr>
            <sz val="9"/>
            <color indexed="81"/>
            <rFont val="Tahoma"/>
            <family val="2"/>
          </rPr>
          <t xml:space="preserve">E: Estimated value </t>
        </r>
      </text>
    </comment>
    <comment ref="T6" authorId="0" shapeId="0">
      <text>
        <r>
          <rPr>
            <sz val="9"/>
            <color indexed="81"/>
            <rFont val="Tahoma"/>
            <family val="2"/>
          </rPr>
          <t xml:space="preserve">E: Estimated value </t>
        </r>
      </text>
    </comment>
    <comment ref="U6" authorId="0" shapeId="0">
      <text>
        <r>
          <rPr>
            <sz val="9"/>
            <color indexed="81"/>
            <rFont val="Tahoma"/>
            <family val="2"/>
          </rPr>
          <t xml:space="preserve">E: Estimated value </t>
        </r>
      </text>
    </comment>
    <comment ref="V6" authorId="0" shapeId="0">
      <text>
        <r>
          <rPr>
            <sz val="9"/>
            <color indexed="81"/>
            <rFont val="Tahoma"/>
            <family val="2"/>
          </rPr>
          <t xml:space="preserve">E: Estimated value </t>
        </r>
      </text>
    </comment>
    <comment ref="Q7" authorId="0" shapeId="0">
      <text>
        <r>
          <rPr>
            <sz val="9"/>
            <color indexed="81"/>
            <rFont val="Tahoma"/>
            <family val="2"/>
          </rPr>
          <t xml:space="preserve">B: Break </t>
        </r>
      </text>
    </comment>
    <comment ref="O9" authorId="0" shapeId="0">
      <text>
        <r>
          <rPr>
            <sz val="9"/>
            <color indexed="81"/>
            <rFont val="Tahoma"/>
            <family val="2"/>
          </rPr>
          <t xml:space="preserve">E: Estimated value </t>
        </r>
      </text>
    </comment>
    <comment ref="P9" authorId="0" shapeId="0">
      <text>
        <r>
          <rPr>
            <sz val="9"/>
            <color indexed="81"/>
            <rFont val="Tahoma"/>
            <family val="2"/>
          </rPr>
          <t xml:space="preserve">E: Estimated value </t>
        </r>
      </text>
    </comment>
    <comment ref="Q9" authorId="0" shapeId="0">
      <text>
        <r>
          <rPr>
            <sz val="9"/>
            <color indexed="81"/>
            <rFont val="Tahoma"/>
            <family val="2"/>
          </rPr>
          <t xml:space="preserve">E: Estimated value </t>
        </r>
      </text>
    </comment>
    <comment ref="R9" authorId="0" shapeId="0">
      <text>
        <r>
          <rPr>
            <sz val="9"/>
            <color indexed="81"/>
            <rFont val="Tahoma"/>
            <family val="2"/>
          </rPr>
          <t xml:space="preserve">E: Estimated value </t>
        </r>
      </text>
    </comment>
    <comment ref="S9" authorId="0" shapeId="0">
      <text>
        <r>
          <rPr>
            <sz val="9"/>
            <color indexed="81"/>
            <rFont val="Tahoma"/>
            <family val="2"/>
          </rPr>
          <t xml:space="preserve">E: Estimated value </t>
        </r>
      </text>
    </comment>
    <comment ref="T9" authorId="0" shapeId="0">
      <text>
        <r>
          <rPr>
            <sz val="9"/>
            <color indexed="81"/>
            <rFont val="Tahoma"/>
            <family val="2"/>
          </rPr>
          <t xml:space="preserve">E: Estimated value </t>
        </r>
      </text>
    </comment>
    <comment ref="U9" authorId="0" shapeId="0">
      <text>
        <r>
          <rPr>
            <sz val="9"/>
            <color indexed="81"/>
            <rFont val="Tahoma"/>
            <family val="2"/>
          </rPr>
          <t xml:space="preserve">E: Estimated value B: Break </t>
        </r>
      </text>
    </comment>
    <comment ref="L11" authorId="0" shapeId="0">
      <text>
        <r>
          <rPr>
            <sz val="9"/>
            <color indexed="81"/>
            <rFont val="Tahoma"/>
            <family val="2"/>
          </rPr>
          <t xml:space="preserve">B: Break </t>
        </r>
      </text>
    </comment>
    <comment ref="U11" authorId="0" shapeId="0">
      <text>
        <r>
          <rPr>
            <sz val="9"/>
            <color indexed="81"/>
            <rFont val="Tahoma"/>
            <family val="2"/>
          </rPr>
          <t xml:space="preserve">B: Break </t>
        </r>
      </text>
    </comment>
    <comment ref="L19" authorId="0" shapeId="0">
      <text>
        <r>
          <rPr>
            <sz val="9"/>
            <color indexed="81"/>
            <rFont val="Tahoma"/>
            <family val="2"/>
          </rPr>
          <t xml:space="preserve">B: Break </t>
        </r>
      </text>
    </comment>
    <comment ref="N20" authorId="0" shapeId="0">
      <text>
        <r>
          <rPr>
            <sz val="9"/>
            <color indexed="81"/>
            <rFont val="Tahoma"/>
            <family val="2"/>
          </rPr>
          <t xml:space="preserve">B: Break </t>
        </r>
      </text>
    </comment>
    <comment ref="O20" authorId="0" shapeId="0">
      <text>
        <r>
          <rPr>
            <sz val="9"/>
            <color indexed="81"/>
            <rFont val="Tahoma"/>
            <family val="2"/>
          </rPr>
          <t xml:space="preserve">B: Break </t>
        </r>
      </text>
    </comment>
    <comment ref="S20" authorId="0" shapeId="0">
      <text>
        <r>
          <rPr>
            <sz val="9"/>
            <color indexed="81"/>
            <rFont val="Tahoma"/>
            <family val="2"/>
          </rPr>
          <t xml:space="preserve">B: Break </t>
        </r>
      </text>
    </comment>
    <comment ref="H22" authorId="0" shapeId="0">
      <text>
        <r>
          <rPr>
            <sz val="9"/>
            <color indexed="81"/>
            <rFont val="Tahoma"/>
            <family val="2"/>
          </rPr>
          <t xml:space="preserve">B: Break </t>
        </r>
      </text>
    </comment>
    <comment ref="N23" authorId="0" shapeId="0">
      <text>
        <r>
          <rPr>
            <sz val="9"/>
            <color indexed="81"/>
            <rFont val="Tahoma"/>
            <family val="2"/>
          </rPr>
          <t xml:space="preserve">B: Break </t>
        </r>
      </text>
    </comment>
    <comment ref="S25" authorId="0" shapeId="0">
      <text>
        <r>
          <rPr>
            <sz val="9"/>
            <color indexed="81"/>
            <rFont val="Tahoma"/>
            <family val="2"/>
          </rPr>
          <t xml:space="preserve">B: Break </t>
        </r>
      </text>
    </comment>
    <comment ref="Q27" authorId="0" shapeId="0">
      <text>
        <r>
          <rPr>
            <sz val="9"/>
            <color indexed="81"/>
            <rFont val="Tahoma"/>
            <family val="2"/>
          </rPr>
          <t xml:space="preserve">E: Estimated value </t>
        </r>
      </text>
    </comment>
    <comment ref="S27" authorId="0" shapeId="0">
      <text>
        <r>
          <rPr>
            <sz val="9"/>
            <color indexed="81"/>
            <rFont val="Tahoma"/>
            <family val="2"/>
          </rPr>
          <t xml:space="preserve">B: Break </t>
        </r>
      </text>
    </comment>
    <comment ref="Q29" authorId="0" shapeId="0">
      <text>
        <r>
          <rPr>
            <sz val="9"/>
            <color indexed="81"/>
            <rFont val="Tahoma"/>
            <family val="2"/>
          </rPr>
          <t xml:space="preserve">B: Break </t>
        </r>
      </text>
    </comment>
    <comment ref="M32" authorId="0" shapeId="0">
      <text>
        <r>
          <rPr>
            <sz val="9"/>
            <color indexed="81"/>
            <rFont val="Tahoma"/>
            <family val="2"/>
          </rPr>
          <t xml:space="preserve">B: Break </t>
        </r>
      </text>
    </comment>
    <comment ref="R35" authorId="0" shapeId="0">
      <text>
        <r>
          <rPr>
            <sz val="9"/>
            <color indexed="81"/>
            <rFont val="Tahoma"/>
            <family val="2"/>
          </rPr>
          <t xml:space="preserve">E: Estimated value </t>
        </r>
      </text>
    </comment>
    <comment ref="S35" authorId="0" shapeId="0">
      <text>
        <r>
          <rPr>
            <sz val="9"/>
            <color indexed="81"/>
            <rFont val="Tahoma"/>
            <family val="2"/>
          </rPr>
          <t xml:space="preserve">E: Estimated value </t>
        </r>
      </text>
    </comment>
    <comment ref="T35" authorId="0" shapeId="0">
      <text>
        <r>
          <rPr>
            <sz val="9"/>
            <color indexed="81"/>
            <rFont val="Tahoma"/>
            <family val="2"/>
          </rPr>
          <t xml:space="preserve">E: Estimated value </t>
        </r>
      </text>
    </comment>
    <comment ref="G36" authorId="0" shapeId="0">
      <text>
        <r>
          <rPr>
            <sz val="9"/>
            <color indexed="81"/>
            <rFont val="Tahoma"/>
            <family val="2"/>
          </rPr>
          <t xml:space="preserve">D: Difference in methodology </t>
        </r>
      </text>
    </comment>
    <comment ref="H36" authorId="0" shapeId="0">
      <text>
        <r>
          <rPr>
            <sz val="9"/>
            <color indexed="81"/>
            <rFont val="Tahoma"/>
            <family val="2"/>
          </rPr>
          <t xml:space="preserve">D: Difference in methodology </t>
        </r>
      </text>
    </comment>
    <comment ref="I36" authorId="0" shapeId="0">
      <text>
        <r>
          <rPr>
            <sz val="9"/>
            <color indexed="81"/>
            <rFont val="Tahoma"/>
            <family val="2"/>
          </rPr>
          <t xml:space="preserve">D: Difference in methodology </t>
        </r>
      </text>
    </comment>
    <comment ref="J36" authorId="0" shapeId="0">
      <text>
        <r>
          <rPr>
            <sz val="9"/>
            <color indexed="81"/>
            <rFont val="Tahoma"/>
            <family val="2"/>
          </rPr>
          <t xml:space="preserve">D: Difference in methodology </t>
        </r>
      </text>
    </comment>
    <comment ref="K36" authorId="0" shapeId="0">
      <text>
        <r>
          <rPr>
            <sz val="9"/>
            <color indexed="81"/>
            <rFont val="Tahoma"/>
            <family val="2"/>
          </rPr>
          <t xml:space="preserve">D: Difference in methodology </t>
        </r>
      </text>
    </comment>
    <comment ref="L36" authorId="0" shapeId="0">
      <text>
        <r>
          <rPr>
            <sz val="9"/>
            <color indexed="81"/>
            <rFont val="Tahoma"/>
            <family val="2"/>
          </rPr>
          <t xml:space="preserve">D: Difference in methodology </t>
        </r>
      </text>
    </comment>
    <comment ref="M36" authorId="0" shapeId="0">
      <text>
        <r>
          <rPr>
            <sz val="9"/>
            <color indexed="81"/>
            <rFont val="Tahoma"/>
            <family val="2"/>
          </rPr>
          <t xml:space="preserve">D: Difference in methodology </t>
        </r>
      </text>
    </comment>
    <comment ref="N36" authorId="0" shapeId="0">
      <text>
        <r>
          <rPr>
            <sz val="9"/>
            <color indexed="81"/>
            <rFont val="Tahoma"/>
            <family val="2"/>
          </rPr>
          <t xml:space="preserve">D: Difference in methodology </t>
        </r>
      </text>
    </comment>
    <comment ref="O36" authorId="0" shapeId="0">
      <text>
        <r>
          <rPr>
            <sz val="9"/>
            <color indexed="81"/>
            <rFont val="Tahoma"/>
            <family val="2"/>
          </rPr>
          <t xml:space="preserve">D: Difference in methodology </t>
        </r>
      </text>
    </comment>
    <comment ref="P36" authorId="0" shapeId="0">
      <text>
        <r>
          <rPr>
            <sz val="9"/>
            <color indexed="81"/>
            <rFont val="Tahoma"/>
            <family val="2"/>
          </rPr>
          <t xml:space="preserve">B: Break D: Difference in methodology </t>
        </r>
      </text>
    </comment>
    <comment ref="Q36" authorId="0" shapeId="0">
      <text>
        <r>
          <rPr>
            <sz val="9"/>
            <color indexed="81"/>
            <rFont val="Tahoma"/>
            <family val="2"/>
          </rPr>
          <t xml:space="preserve">D: Difference in methodology </t>
        </r>
      </text>
    </comment>
    <comment ref="R36" authorId="0" shapeId="0">
      <text>
        <r>
          <rPr>
            <sz val="9"/>
            <color indexed="81"/>
            <rFont val="Tahoma"/>
            <family val="2"/>
          </rPr>
          <t xml:space="preserve">D: Difference in methodology </t>
        </r>
      </text>
    </comment>
    <comment ref="S36" authorId="0" shapeId="0">
      <text>
        <r>
          <rPr>
            <sz val="9"/>
            <color indexed="81"/>
            <rFont val="Tahoma"/>
            <family val="2"/>
          </rPr>
          <t xml:space="preserve">D: Difference in methodology </t>
        </r>
      </text>
    </comment>
    <comment ref="T36" authorId="0" shapeId="0">
      <text>
        <r>
          <rPr>
            <sz val="9"/>
            <color indexed="81"/>
            <rFont val="Tahoma"/>
            <family val="2"/>
          </rPr>
          <t xml:space="preserve">D: Difference in methodology </t>
        </r>
      </text>
    </comment>
    <comment ref="U36" authorId="0" shapeId="0">
      <text>
        <r>
          <rPr>
            <sz val="9"/>
            <color indexed="81"/>
            <rFont val="Tahoma"/>
            <family val="2"/>
          </rPr>
          <t xml:space="preserve">D: Difference in methodology </t>
        </r>
      </text>
    </comment>
    <comment ref="O37" authorId="0" shapeId="0">
      <text>
        <r>
          <rPr>
            <sz val="9"/>
            <color indexed="81"/>
            <rFont val="Tahoma"/>
            <family val="2"/>
          </rPr>
          <t xml:space="preserve">D: Difference in methodology </t>
        </r>
      </text>
    </comment>
    <comment ref="R37" authorId="0" shapeId="0">
      <text>
        <r>
          <rPr>
            <sz val="9"/>
            <color indexed="81"/>
            <rFont val="Tahoma"/>
            <family val="2"/>
          </rPr>
          <t xml:space="preserve">B: Break </t>
        </r>
      </text>
    </comment>
    <comment ref="S37" authorId="0" shapeId="0">
      <text>
        <r>
          <rPr>
            <sz val="9"/>
            <color indexed="81"/>
            <rFont val="Tahoma"/>
            <family val="2"/>
          </rPr>
          <t xml:space="preserve">B: Break </t>
        </r>
      </text>
    </comment>
    <comment ref="V39" authorId="0" shapeId="0">
      <text>
        <r>
          <rPr>
            <sz val="9"/>
            <color indexed="81"/>
            <rFont val="Tahoma"/>
            <family val="2"/>
          </rPr>
          <t xml:space="preserve">P: Provisional value </t>
        </r>
      </text>
    </comment>
  </commentList>
</comments>
</file>

<file path=xl/comments9.xml><?xml version="1.0" encoding="utf-8"?>
<comments xmlns="http://schemas.openxmlformats.org/spreadsheetml/2006/main">
  <authors>
    <author>MyOECD</author>
  </authors>
  <commentList>
    <comment ref="R7" authorId="0" shapeId="0">
      <text>
        <r>
          <rPr>
            <sz val="9"/>
            <color indexed="81"/>
            <rFont val="Segoe UI"/>
            <family val="2"/>
          </rPr>
          <t xml:space="preserve">B: Break </t>
        </r>
      </text>
    </comment>
    <comment ref="S17" authorId="0" shapeId="0">
      <text>
        <r>
          <rPr>
            <sz val="9"/>
            <color indexed="81"/>
            <rFont val="Segoe UI"/>
            <family val="2"/>
          </rPr>
          <t xml:space="preserve">B: Break </t>
        </r>
      </text>
    </comment>
    <comment ref="P20" authorId="0" shapeId="0">
      <text>
        <r>
          <rPr>
            <sz val="9"/>
            <color indexed="81"/>
            <rFont val="Segoe UI"/>
            <family val="2"/>
          </rPr>
          <t xml:space="preserve">B: Break </t>
        </r>
      </text>
    </comment>
    <comment ref="S26" authorId="0" shapeId="0">
      <text>
        <r>
          <rPr>
            <sz val="9"/>
            <color indexed="81"/>
            <rFont val="Segoe UI"/>
            <family val="2"/>
          </rPr>
          <t xml:space="preserve">B: Break </t>
        </r>
      </text>
    </comment>
    <comment ref="W29" authorId="0" shapeId="0">
      <text>
        <r>
          <rPr>
            <sz val="9"/>
            <color indexed="81"/>
            <rFont val="Segoe UI"/>
            <family val="2"/>
          </rPr>
          <t xml:space="preserve">E: Estimated value </t>
        </r>
      </text>
    </comment>
    <comment ref="G31" authorId="0" shapeId="0">
      <text>
        <r>
          <rPr>
            <sz val="9"/>
            <color indexed="81"/>
            <rFont val="Segoe UI"/>
            <family val="2"/>
          </rPr>
          <t xml:space="preserve">B: Break </t>
        </r>
      </text>
    </comment>
    <comment ref="P31" authorId="0" shapeId="0">
      <text>
        <r>
          <rPr>
            <sz val="9"/>
            <color indexed="81"/>
            <rFont val="Segoe UI"/>
            <family val="2"/>
          </rPr>
          <t xml:space="preserve">B: Break </t>
        </r>
      </text>
    </comment>
    <comment ref="O34" authorId="0" shapeId="0">
      <text>
        <r>
          <rPr>
            <sz val="9"/>
            <color indexed="81"/>
            <rFont val="Segoe UI"/>
            <family val="2"/>
          </rPr>
          <t xml:space="preserve">B: Break </t>
        </r>
      </text>
    </comment>
    <comment ref="R37" authorId="0" shapeId="0">
      <text>
        <r>
          <rPr>
            <sz val="9"/>
            <color indexed="81"/>
            <rFont val="Segoe UI"/>
            <family val="2"/>
          </rPr>
          <t xml:space="preserve">B: Break </t>
        </r>
      </text>
    </comment>
    <comment ref="T38" authorId="0" shapeId="0">
      <text>
        <r>
          <rPr>
            <sz val="9"/>
            <color indexed="81"/>
            <rFont val="Segoe UI"/>
            <family val="2"/>
          </rPr>
          <t xml:space="preserve">B: Break </t>
        </r>
      </text>
    </comment>
    <comment ref="U43" authorId="0" shapeId="0">
      <text>
        <r>
          <rPr>
            <sz val="9"/>
            <color indexed="81"/>
            <rFont val="Segoe UI"/>
            <family val="2"/>
          </rPr>
          <t xml:space="preserve">B: Break </t>
        </r>
      </text>
    </comment>
    <comment ref="R47" authorId="0" shapeId="0">
      <text>
        <r>
          <rPr>
            <sz val="9"/>
            <color indexed="81"/>
            <rFont val="Segoe UI"/>
            <family val="2"/>
          </rPr>
          <t xml:space="preserve">B: Break </t>
        </r>
      </text>
    </comment>
    <comment ref="S57" authorId="0" shapeId="0">
      <text>
        <r>
          <rPr>
            <sz val="9"/>
            <color indexed="81"/>
            <rFont val="Segoe UI"/>
            <family val="2"/>
          </rPr>
          <t xml:space="preserve">B: Break </t>
        </r>
      </text>
    </comment>
    <comment ref="P60" authorId="0" shapeId="0">
      <text>
        <r>
          <rPr>
            <sz val="9"/>
            <color indexed="81"/>
            <rFont val="Segoe UI"/>
            <family val="2"/>
          </rPr>
          <t xml:space="preserve">B: Break </t>
        </r>
      </text>
    </comment>
    <comment ref="S66" authorId="0" shapeId="0">
      <text>
        <r>
          <rPr>
            <sz val="9"/>
            <color indexed="81"/>
            <rFont val="Segoe UI"/>
            <family val="2"/>
          </rPr>
          <t xml:space="preserve">B: Break </t>
        </r>
      </text>
    </comment>
    <comment ref="W69" authorId="0" shapeId="0">
      <text>
        <r>
          <rPr>
            <sz val="9"/>
            <color indexed="81"/>
            <rFont val="Segoe UI"/>
            <family val="2"/>
          </rPr>
          <t xml:space="preserve">E: Estimated value </t>
        </r>
      </text>
    </comment>
    <comment ref="G71" authorId="0" shapeId="0">
      <text>
        <r>
          <rPr>
            <sz val="9"/>
            <color indexed="81"/>
            <rFont val="Segoe UI"/>
            <family val="2"/>
          </rPr>
          <t xml:space="preserve">B: Break </t>
        </r>
      </text>
    </comment>
    <comment ref="P71" authorId="0" shapeId="0">
      <text>
        <r>
          <rPr>
            <sz val="9"/>
            <color indexed="81"/>
            <rFont val="Segoe UI"/>
            <family val="2"/>
          </rPr>
          <t xml:space="preserve">B: Break </t>
        </r>
      </text>
    </comment>
    <comment ref="O74" authorId="0" shapeId="0">
      <text>
        <r>
          <rPr>
            <sz val="9"/>
            <color indexed="81"/>
            <rFont val="Segoe UI"/>
            <family val="2"/>
          </rPr>
          <t xml:space="preserve">B: Break </t>
        </r>
      </text>
    </comment>
    <comment ref="R77" authorId="0" shapeId="0">
      <text>
        <r>
          <rPr>
            <sz val="9"/>
            <color indexed="81"/>
            <rFont val="Segoe UI"/>
            <family val="2"/>
          </rPr>
          <t xml:space="preserve">B: Break </t>
        </r>
      </text>
    </comment>
    <comment ref="T78" authorId="0" shapeId="0">
      <text>
        <r>
          <rPr>
            <sz val="9"/>
            <color indexed="81"/>
            <rFont val="Segoe UI"/>
            <family val="2"/>
          </rPr>
          <t xml:space="preserve">B: Break </t>
        </r>
      </text>
    </comment>
    <comment ref="U83" authorId="0" shapeId="0">
      <text>
        <r>
          <rPr>
            <sz val="9"/>
            <color indexed="81"/>
            <rFont val="Segoe UI"/>
            <family val="2"/>
          </rPr>
          <t xml:space="preserve">B: Break </t>
        </r>
      </text>
    </comment>
  </commentList>
</comments>
</file>

<file path=xl/sharedStrings.xml><?xml version="1.0" encoding="utf-8"?>
<sst xmlns="http://schemas.openxmlformats.org/spreadsheetml/2006/main" count="13462" uniqueCount="2484">
  <si>
    <t>Dataset: Long-Term Care Resources and Utilisation</t>
  </si>
  <si>
    <t>Measure</t>
  </si>
  <si>
    <t>Per 100 population aged 65 years old and over</t>
  </si>
  <si>
    <t>Year</t>
  </si>
  <si>
    <t>2000</t>
  </si>
  <si>
    <t>2001</t>
  </si>
  <si>
    <t>2002</t>
  </si>
  <si>
    <t>2003</t>
  </si>
  <si>
    <t>2004</t>
  </si>
  <si>
    <t>2005</t>
  </si>
  <si>
    <t>2006</t>
  </si>
  <si>
    <t>2007</t>
  </si>
  <si>
    <t>2008</t>
  </si>
  <si>
    <t>2009</t>
  </si>
  <si>
    <t>2010</t>
  </si>
  <si>
    <t>2011</t>
  </si>
  <si>
    <t>2012</t>
  </si>
  <si>
    <t>2013</t>
  </si>
  <si>
    <t>2014</t>
  </si>
  <si>
    <t>2015</t>
  </si>
  <si>
    <t>2016</t>
  </si>
  <si>
    <t>2017</t>
  </si>
  <si>
    <t>Variable</t>
  </si>
  <si>
    <t>Country</t>
  </si>
  <si>
    <t/>
  </si>
  <si>
    <t>Formal LTC workers (Head counts)</t>
  </si>
  <si>
    <t>Australia</t>
  </si>
  <si>
    <t>..</t>
  </si>
  <si>
    <t>Austria</t>
  </si>
  <si>
    <t>Belgium</t>
  </si>
  <si>
    <t>Canada</t>
  </si>
  <si>
    <t>Chile</t>
  </si>
  <si>
    <t>Czech Republic</t>
  </si>
  <si>
    <t>Denmark</t>
  </si>
  <si>
    <t>Estonia</t>
  </si>
  <si>
    <t>Finland</t>
  </si>
  <si>
    <t>France</t>
  </si>
  <si>
    <t>Germany</t>
  </si>
  <si>
    <t>Greece</t>
  </si>
  <si>
    <t>Hungary</t>
  </si>
  <si>
    <t>Iceland</t>
  </si>
  <si>
    <t>Ireland</t>
  </si>
  <si>
    <t>Israel</t>
  </si>
  <si>
    <t>Italy</t>
  </si>
  <si>
    <t>Japan</t>
  </si>
  <si>
    <t>Korea</t>
  </si>
  <si>
    <t>Latvia</t>
  </si>
  <si>
    <t>Lithuania</t>
  </si>
  <si>
    <t>Luxembourg</t>
  </si>
  <si>
    <t>Mexico</t>
  </si>
  <si>
    <t>Netherlands</t>
  </si>
  <si>
    <t>New Zealand</t>
  </si>
  <si>
    <t>Norway</t>
  </si>
  <si>
    <t>Poland</t>
  </si>
  <si>
    <t>Portugal</t>
  </si>
  <si>
    <t>Slovak Republic</t>
  </si>
  <si>
    <t>Slovenia</t>
  </si>
  <si>
    <t>Spain</t>
  </si>
  <si>
    <t>Sweden</t>
  </si>
  <si>
    <t>Switzerland</t>
  </si>
  <si>
    <t>Turkey</t>
  </si>
  <si>
    <t>United Kingdom</t>
  </si>
  <si>
    <t>United States</t>
  </si>
  <si>
    <t>Non-OECD Economies</t>
  </si>
  <si>
    <t>Brazil</t>
  </si>
  <si>
    <t>China (People's Republic of)</t>
  </si>
  <si>
    <t>Colombia</t>
  </si>
  <si>
    <t>Costa Rica</t>
  </si>
  <si>
    <t>India</t>
  </si>
  <si>
    <t>Indonesia</t>
  </si>
  <si>
    <t>Russia</t>
  </si>
  <si>
    <t>South Africa</t>
  </si>
  <si>
    <t>Data extracted on 06 Dec 2018 17:53 UTC (GMT) from OECD.Stat</t>
  </si>
  <si>
    <t>Legend:</t>
  </si>
  <si>
    <t>B:</t>
  </si>
  <si>
    <t>Break</t>
  </si>
  <si>
    <t>E:</t>
  </si>
  <si>
    <t>Estimated value</t>
  </si>
  <si>
    <t>extracted at  06 Dec 2018 18:53</t>
  </si>
  <si>
    <t>i</t>
  </si>
  <si>
    <t>US Dollar</t>
  </si>
  <si>
    <t>Unit</t>
  </si>
  <si>
    <t>Provisional value</t>
  </si>
  <si>
    <t>P:</t>
  </si>
  <si>
    <t>Difference in methodology</t>
  </si>
  <si>
    <t>D:</t>
  </si>
  <si>
    <t>Data extracted on 06 Dec 2018 18:38 UTC (GMT) from OECD.Stat</t>
  </si>
  <si>
    <t>Per capita, current prices, current PPPs</t>
  </si>
  <si>
    <t>All providers</t>
  </si>
  <si>
    <t>Provider</t>
  </si>
  <si>
    <t>Long-term care (health)</t>
  </si>
  <si>
    <t>Function</t>
  </si>
  <si>
    <t>All financing schemes</t>
  </si>
  <si>
    <t>Financing scheme</t>
  </si>
  <si>
    <t>Dataset: Health expenditure and financing</t>
  </si>
  <si>
    <t>&lt;?xml version="1.0" encoding="utf-16"?&gt;&lt;WebTableParameter xmlns:xsd="http://www.w3.org/2001/XMLSchema" xmlns:xsi="http://www.w3.org/2001/XMLSchema-instance" xmlns="http://stats.oecd.org/OECDStatWS/2004/03/01/"&gt;&lt;DataTable Code="SHA" HasMetadata="true"&gt;&lt;Name LocaleIsoCode="en"&gt;Health expenditure and financing&lt;/Name&gt;&lt;Name LocaleIsoCode="fr"&gt;Dépenses de santé et financement&lt;/Name&gt;&lt;Dimension Code="HF" HasMetadata="false" Display="labels"&gt;&lt;Name LocaleIsoCode="en"&gt;Financing scheme&lt;/Name&gt;&lt;Name LocaleIsoCode="fr"&gt;Régime de financement&lt;/Name&gt;&lt;Member Code="HFTOT" HasMetadata="false" HasOnlyUnitMetadata="false" HasChild="1"&gt;&lt;Name LocaleIsoCode="en"&gt;All financing schemes&lt;/Name&gt;&lt;Name LocaleIsoCode="fr"&gt;Tous les régimes de financement&lt;/Name&gt;&lt;ChildMember Code="HF1" HasMetadata="false" HasOnlyUnitMetadata="false" HasChild="0"&gt;&lt;Name LocaleIsoCode="en"&gt;Government/compulsory schemes&lt;/Name&gt;&lt;Name LocaleIsoCode="fr"&gt;Régimes publics/obligatoires&lt;/Name&gt;&lt;/ChildMember&gt;&lt;ChildMember Code="HF2HF3" HasMetadata="false" HasOnlyUnitMetadata="false" HasChild="0"&gt;&lt;Name LocaleIsoCode="en"&gt;Voluntary schemes/household out-of-pocket payments&lt;/Name&gt;&lt;Name LocaleIsoCode="fr"&gt;Régimes facultatifs/Paiement direct des ménages&lt;/Name&gt;&lt;/ChildMember&gt;&lt;/Member&gt;&lt;/Dimension&gt;&lt;Dimension Code="HC" HasMetadata="false" Display="labels"&gt;&lt;Name LocaleIsoCode="en"&gt;Function&lt;/Name&gt;&lt;Name LocaleIsoCode="fr"&gt;Fonction&lt;/Name&gt;&lt;Member Code="HCTOT" HasMetadata="false" HasOnlyUnitMetadata="false" HasChild="1"&gt;&lt;Name LocaleIsoCode="en"&gt;Current expenditure on health (all functions)&lt;/Name&gt;&lt;Name LocaleIsoCode="fr"&gt;Dépenses courantes de santé (toutes les fonctions)&lt;/Name&gt;&lt;ChildMember Code="HC1HC2" HasMetadata="false" HasOnlyUnitMetadata="false" HasChild="1"&gt;&lt;Name LocaleIsoCode="en"&gt;Curative and rehabilitative care&lt;/Name&gt;&lt;Name LocaleIsoCode="fr"&gt;Soins curatifs et de réadaptation&lt;/Name&gt;&lt;ChildMember Code="HC11HC21" HasMetadata="false" HasOnlyUnitMetadata="false" HasChild="0"&gt;&lt;Name LocaleIsoCode="en"&gt;Inpatient curative and rehabilitative care&lt;/Name&gt;&lt;Name LocaleIsoCode="fr"&gt;Soins curatifs et de réadaptation en milieu hospitalier&lt;/Name&gt;&lt;/ChildMember&gt;&lt;ChildMember Code="HC12HC22" HasMetadata="false" HasOnlyUnitMetadata="false" HasChild="0"&gt;&lt;Name LocaleIsoCode="en"&gt;Day curative and rehabilitative care&lt;/Name&gt;&lt;Name LocaleIsoCode="fr"&gt;Soins curatifs et de réadaptation en hospitalisation de jour&lt;/Name&gt;&lt;/ChildMember&gt;&lt;ChildMember Code="HC13HC23" HasMetadata="false" HasOnlyUnitMetadata="false" HasChild="0"&gt;&lt;Name LocaleIsoCode="en"&gt;Outpatient curative and rehabilitative care&lt;/Name&gt;&lt;Name LocaleIsoCode="fr"&gt;Soins curatifs et de réadaptation ambulatoires&lt;/Name&gt;&lt;/ChildMember&gt;&lt;ChildMember Code="HC14HC24" HasMetadata="false" HasOnlyUnitMetadata="false" HasChild="0"&gt;&lt;Name LocaleIsoCode="en"&gt;Home-based curative and rehabilitative care&lt;/Name&gt;&lt;Name LocaleIsoCode="fr"&gt;Soins curatifs et de réadaptation à domicile&lt;/Name&gt;&lt;/ChildMember&gt;&lt;/ChildMember&gt;&lt;ChildMember Code="HC3" HasMetadata="false" HasOnlyUnitMetadata="false" HasChild="0" IsDisplayed="true"&gt;&lt;Name LocaleIsoCode="en"&gt;Long-term care (health)&lt;/Name&gt;&lt;Name LocaleIsoCode="fr"&gt;Soins (de santé) de longue durée&lt;/Name&gt;&lt;/ChildMember&gt;&lt;ChildMember Code="HC4" HasMetadata="false" HasOnlyUnitMetadata="false" HasChild="0"&gt;&lt;Name LocaleIsoCode="en"&gt;Ancillary services (non-specified by function)&lt;/Name&gt;&lt;Name LocaleIsoCode="fr"&gt;Services auxiliaires (non-spécifiés par fonction)&lt;/Name&gt;&lt;/ChildMember&gt;&lt;ChildMember Code="HC5" HasMetadata="false" HasOnlyUnitMetadata="false" HasChild="0"&gt;&lt;Name LocaleIsoCode="en"&gt;Medical goods (non-specified by function)&lt;/Name&gt;&lt;Name LocaleIsoCode="fr"&gt;Biens médicaux (non-spécifiés par fonction)&lt;/Name&gt;&lt;/ChildMember&gt;&lt;ChildMember Code="HC6" HasMetadata="false" HasOnlyUnitMetadata="false" HasChild="0"&gt;&lt;Name LocaleIsoCode="en"&gt;Preventive care&lt;/Name&gt;&lt;Name LocaleIsoCode="fr"&gt;Soins préventifs&lt;/Name&gt;&lt;/ChildMember&gt;&lt;ChildMember Code="HC7" HasMetadata="false" HasOnlyUnitMetadata="false" HasChild="0"&gt;&lt;Name LocaleIsoCode="en"&gt;Governance and health system and financing administration&lt;/Name&gt;&lt;Name LocaleIsoCode="fr"&gt;Gouvernance, administration du système de santé et des financements&lt;/Name&gt;&lt;/ChildMember&gt;&lt;/Member&gt;&lt;/Dimension&gt;&lt;Dimension Code="HP" HasMetadata="false" Display="labels"&gt;&lt;Name LocaleIsoCode="en"&gt;Provider&lt;/Name&gt;&lt;Name LocaleIsoCode="fr"&gt;Prestataire&lt;/Name&gt;&lt;Member Code="HPTOT" HasMetadata="false" HasOnlyUnitMetadata="false" HasChild="1"&gt;&lt;Name LocaleIsoCode="en"&gt;All providers&lt;/Name&gt;&lt;Name LocaleIsoCode="fr"&gt;Tous les prestataires&lt;/Name&gt;&lt;ChildMember Code="HP1" HasMetadata="false" HasOnlyUnitMetadata="false" HasChild="0"&gt;&lt;Name LocaleIsoCode="en"&gt;Hospitals&lt;/Name&gt;&lt;Name LocaleIsoCode="fr"&gt;Hôpitaux&lt;/Name&gt;&lt;/ChildMember&gt;&lt;ChildMember Code="HP2" HasMetadata="false" HasOnlyUnitMetadata="false" HasChild="0"&gt;&lt;Name LocaleIsoCode="en"&gt;Residential long-term care facilities&lt;/Name&gt;&lt;Name LocaleIsoCode="fr"&gt;Etablissements résidentiels de soins de longue durée&lt;/Name&gt;&lt;/ChildMember&gt;&lt;ChildMember Code="HP3" HasMetadata="false" HasOnlyUnitMetadata="false" HasChild="0"&gt;&lt;Name LocaleIsoCode="en"&gt;Providers of ambulatory health care&lt;/Name&gt;&lt;Name LocaleIsoCode="fr"&gt;Prestataires de soins de santé ambulatoire&lt;/Name&gt;&lt;/ChildMember&gt;&lt;ChildMember Code="HP4" HasMetadata="false" HasOnlyUnitMetadata="false" HasChild="0"&gt;&lt;Name LocaleIsoCode="en"&gt;Providers of ancillary services&lt;/Name&gt;&lt;Name LocaleIsoCode="fr"&gt;Prestataires de services auxiliaires&lt;/Name&gt;&lt;/ChildMember&gt;&lt;ChildMember Code="HP5" HasMetadata="false" HasOnlyUnitMetadata="false" HasChild="0"&gt;&lt;Name LocaleIsoCode="en"&gt;Retailers and other providers of medical goods&lt;/Name&gt;&lt;Name LocaleIsoCode="fr"&gt;Détaillants et autres prestataires de biens médicaux&lt;/Name&gt;&lt;/ChildMember&gt;&lt;ChildMember Code="HP6" HasMetadata="false" HasOnlyUnitMetadata="false" HasChild="0"&gt;&lt;Name LocaleIsoCode="en"&gt;Providers of preventive care&lt;/Name&gt;&lt;Name LocaleIsoCode="fr"&gt;Prestataires de soins préventifs&lt;/Name&gt;&lt;/ChildMember&gt;&lt;ChildMember Code="HP7" HasMetadata="false" HasOnlyUnitMetadata="false" HasChild="0"&gt;&lt;Name LocaleIsoCode="en"&gt;Providers of health care system administration and financing&lt;/Name&gt;&lt;Name LocaleIsoCode="fr"&gt;Prestataires de services administratifs et de financement du système de soins de santé&lt;/Name&gt;&lt;/ChildMember&gt;&lt;ChildMember Code="HP8" HasMetadata="false" HasOnlyUnitMetadata="false" HasChild="0"&gt;&lt;Name LocaleIsoCode="en"&gt;Rest of the economy&lt;/Name&gt;&lt;Name LocaleIsoCode="fr"&gt;Reste de l’économie&lt;/Name&gt;&lt;/ChildMember&gt;&lt;ChildMember Code="HP9" HasMetadata="false" HasOnlyUnitMetadata="false" HasChild="0"&gt;&lt;Name LocaleIsoCode="en"&gt;Rest of the world&lt;/Name&gt;&lt;Name LocaleIsoCode="fr"&gt;Reste du monde&lt;/Name&gt;&lt;/ChildMember&gt;&lt;/Member&gt;&lt;/Dimension&gt;&lt;Dimension Code="MEASURE" HasMetadata="false" Display="labels"&gt;&lt;Name LocaleIsoCode="en"&gt;Measure&lt;/Name&gt;&lt;Name LocaleIsoCode="fr"&gt;Mesure&lt;/Name&gt;&lt;Member Code="PARPIB" HasMetadata="false" HasOnlyUnitMetadata="false" HasChild="0"&gt;&lt;Name LocaleIsoCode="en"&gt;Share of gross domestic product&lt;/Name&gt;&lt;Name LocaleIsoCode="fr"&gt;Pourcentage du produit intérieur brut&lt;/Name&gt;&lt;/Member&gt;&lt;Member Code="PARCUR" HasMetadata="false" HasOnlyUnitMetadata="false" HasChild="0"&gt;&lt;Name LocaleIsoCode="en"&gt;Share of current expenditure on health&lt;/Name&gt;&lt;Name LocaleIsoCode="fr"&gt;Pourcentage des dépenses courantes de santé&lt;/Name&gt;&lt;/Member&gt;&lt;Member Code="MLLNCU" HasMetadata="false" HasOnlyUnitMetadata="false" HasChild="0"&gt;&lt;Name LocaleIsoCode="en"&gt;Current prices&lt;/Name&gt;&lt;Name LocaleIsoCode="fr"&gt;Prix courants&lt;/Name&gt;&lt;/Member&gt;&lt;Member Code="MTMOPP" HasMetadata="false" HasOnlyUnitMetadata="false" HasChild="0"&gt;&lt;Name LocaleIsoCode="en"&gt;Current prices, current PPPs&lt;/Name&gt;&lt;Name LocaleIsoCode="fr"&gt;Prix courants, PPA courantes&lt;/Name&gt;&lt;/Member&gt;&lt;Member Code="VALREL" HasMetadata="false" HasOnlyUnitMetadata="false" HasChild="0"&gt;&lt;Name LocaleIsoCode="en"&gt;Constant prices, OECD base year&lt;/Name&gt;&lt;Name LocaleIsoCode="fr"&gt;Prix constants, année de base OCDE&lt;/Name&gt;&lt;/Member&gt;&lt;Member Code="VRPPPT" HasMetadata="false" HasOnlyUnitMetadata="false" HasChild="0"&gt;&lt;Name LocaleIsoCode="en"&gt;Constant prices, constant PPPs, OECD base year&lt;/Name&gt;&lt;Name LocaleIsoCode="fr"&gt;Prix constants, PPA constants, année de base OCDE&lt;/Name&gt;&lt;/Member&gt;&lt;Member Code="UNPPER" HasMetadata="false" HasOnlyUnitMetadata="false" HasChild="0"&gt;&lt;Name LocaleIsoCode="en"&gt;Per capita, current prices&lt;/Name&gt;&lt;Name LocaleIsoCode="fr"&gt;Par tête, prix courants&lt;/Name&gt;&lt;/Member&gt;&lt;Member Code="PPPPER" HasMetadata="false" HasOnlyUnitMetadata="false" HasChild="0" IsDisplayed="true"&gt;&lt;Name LocaleIsoCode="en"&gt;Per capita, current prices, current PPPs&lt;/Name&gt;&lt;Name LocaleIsoCode="fr"&gt;Par tête, prix courants, PPA courantes&lt;/Name&gt;&lt;/Member&gt;&lt;Member Code="REPPER" HasMetadata="false" HasOnlyUnitMetadata="false" HasChild="0"&gt;&lt;Name LocaleIsoCode="en"&gt;Per capita, constant prices, OECD base year&lt;/Name&gt;&lt;Name LocaleIsoCode="fr"&gt;Par tête, prix constants, année de base OCDE&lt;/Name&gt;&lt;/Member&gt;&lt;Member Code="VRPPPR" HasMetadata="false" HasOnlyUnitMetadata="false" HasChild="0"&gt;&lt;Name LocaleIsoCode="en"&gt;Per capita, constant prices, constant PPPs, OECD base year&lt;/Name&gt;&lt;Name LocaleIsoCode="fr"&gt;Par tête, prix constants, PPA constants, année de base OCDE&lt;/Name&gt;&lt;/Member&gt;&lt;Member Code="PARHC" HasMetadata="false" HasOnlyUnitMetadata="false" HasChild="0"&gt;&lt;Name LocaleIsoCode="en"&gt;Share of function&lt;/Name&gt;&lt;Name LocaleIsoCode="fr"&gt;Pourcentage de fonction&lt;/Name&gt;&lt;/Member&gt;&lt;Member Code="PARHP" HasMetadata="false" HasOnlyUnitMetadata="false" HasChild="0"&gt;&lt;Name LocaleIsoCode="en"&gt;Share of provider&lt;/Name&gt;&lt;Name LocaleIsoCode="fr"&gt;Pourcentage de prestataire&lt;/Name&gt;&lt;/Member&gt;&lt;Member Code="PARHF" HasMetadata="false" HasOnlyUnitMetadata="false" HasChild="0"&gt;&lt;Name LocaleIsoCode="en"&gt;Share of financing scheme&lt;/Name&gt;&lt;Name LocaleIsoCode="fr"&gt;Pourcentage de régime de financement&lt;/Name&gt;&lt;/Member&gt;&lt;/Dimension&gt;&lt;Dimension Code="LOCATION" HasMetadata="false" CommonCode="LOCATION" Display="labels"&gt;&lt;Name LocaleIsoCode="en"&gt;Country&lt;/Name&gt;&lt;Name LocaleIsoCode="fr"&gt;Pays&lt;/Name&gt;&lt;Member Code="AUS" HasMetadata="true" HasOnlyUnitMetadata="false" HasChild="0"&gt;&lt;Name LocaleIsoCode="en"&gt;Australia&lt;/Name&gt;&lt;Name LocaleIsoCode="fr"&gt;Australie&lt;/Name&gt;&lt;/Member&gt;&lt;Member Code="AUT" HasMetadata="true" HasOnlyUnitMetadata="false" HasChild="0"&gt;&lt;Name LocaleIsoCode="en"&gt;Austria&lt;/Name&gt;&lt;Name LocaleIsoCode="fr"&gt;Autriche&lt;/Name&gt;&lt;/Member&gt;&lt;Member Code="BEL" HasMetadata="true" HasOnlyUnitMetadata="false" HasChild="0"&gt;&lt;Name LocaleIsoCode="en"&gt;Belgium&lt;/Name&gt;&lt;Name LocaleIsoCode="fr"&gt;Belgique&lt;/Name&gt;&lt;/Member&gt;&lt;Member Code="CAN" HasMetadata="true" HasOnlyUnitMetadata="false" HasChild="0"&gt;&lt;Name LocaleIsoCode="en"&gt;Canada&lt;/Name&gt;&lt;Name LocaleIsoCode="fr"&gt;Canada&lt;/Name&gt;&lt;/Member&gt;&lt;Member Code="CHL" HasMetadata="true" HasOnlyUnitMetadata="false" HasChild="0"&gt;&lt;Name LocaleIsoCode="en"&gt;Chile&lt;/Name&gt;&lt;Name LocaleIsoCode="fr"&gt;Chili&lt;/Name&gt;&lt;/Member&gt;&lt;Member Code="CZE" HasMetadata="true" HasOnlyUnitMetadata="false" HasChild="0"&gt;&lt;Name LocaleIsoCode="en"&gt;Czech Republic&lt;/Name&gt;&lt;Name LocaleIsoCode="fr"&gt;République tchèque&lt;/Name&gt;&lt;/Member&gt;&lt;Member Code="DNK" HasMetadata="true" HasOnlyUnitMetadata="false" HasChild="0"&gt;&lt;Name LocaleIsoCode="en"&gt;Denmark&lt;/Name&gt;&lt;Name LocaleIsoCode="fr"&gt;Danemark&lt;/Name&gt;&lt;/Member&gt;&lt;Member Code="EST" HasMetadata="true" HasOnlyUnitMetadata="false" HasChild="0"&gt;&lt;Name LocaleIsoCode="en"&gt;Estonia&lt;/Name&gt;&lt;Name LocaleIsoCode="fr"&gt;Estonie&lt;/Name&gt;&lt;/Member&gt;&lt;Member Code="FIN" HasMetadata="true" HasOnlyUnitMetadata="false" HasChild="0"&gt;&lt;Name LocaleIsoCode="en"&gt;Finland&lt;/Name&gt;&lt;Name LocaleIsoCode="fr"&gt;Finlande&lt;/Name&gt;&lt;/Member&gt;&lt;Member Code="FRA" HasMetadata="true" HasOnlyUnitMetadata="false" HasChild="0"&gt;&lt;Name LocaleIsoCode="en"&gt;France&lt;/Name&gt;&lt;Name LocaleIsoCode="fr"&gt;France&lt;/Name&gt;&lt;/Member&gt;&lt;Member Code="DEU" HasMetadata="true" HasOnlyUnitMetadata="false" HasChild="0"&gt;&lt;Name LocaleIsoCode="en"&gt;Germany&lt;/Name&gt;&lt;Name LocaleIsoCode="fr"&gt;Allemagne&lt;/Name&gt;&lt;/Member&gt;&lt;Member Code="GRC" HasMetadata="true" HasOnlyUnitMetadata="false" HasChild="0"&gt;&lt;Name LocaleIsoCode="en"&gt;Greece&lt;/Name&gt;&lt;Name LocaleIsoCode="fr"&gt;Grèce&lt;/Name&gt;&lt;/Member&gt;&lt;Member Code="HUN" HasMetadata="true" HasOnlyUnitMetadata="false" HasChild="0"&gt;&lt;Name LocaleIsoCode="en"&gt;Hungary&lt;/Name&gt;&lt;Name LocaleIsoCode="fr"&gt;Hongrie&lt;/Name&gt;&lt;/Member&gt;&lt;Member Code="ISL" HasMetadata="true" HasOnlyUnitMetadata="false" HasChild="0"&gt;&lt;Name LocaleIsoCode="en"&gt;Iceland&lt;/Name&gt;&lt;Name LocaleIsoCode="fr"&gt;Islande&lt;/Name&gt;&lt;/Member&gt;&lt;Member Code="IRL" HasMetadata="true" HasOnlyUnitMetadata="false" HasChild="0"&gt;&lt;Name LocaleIsoCode="en"&gt;Ireland&lt;/Name&gt;&lt;Name LocaleIsoCode="fr"&gt;Irlande&lt;/Name&gt;&lt;/Member&gt;&lt;Member Code="ISR" HasMetadata="true" HasOnlyUnitMetadata="false" HasChild="0"&gt;&lt;Name LocaleIsoCode="en"&gt;Israel&lt;/Name&gt;&lt;Name LocaleIsoCode="fr"&gt;Israël&lt;/Name&gt;&lt;/Member&gt;&lt;Member Code="ITA" HasMetadata="true" HasOnlyUnitMetadata="false" HasChild="0"&gt;&lt;Name LocaleIsoCode="en"&gt;Italy&lt;/Name&gt;&lt;Name LocaleIsoCode="fr"&gt;Italie&lt;/Name&gt;&lt;/Member&gt;&lt;Member Code="JPN" HasMetadata="true" HasOnlyUnitMetadata="false" HasChild="0"&gt;&lt;Name LocaleIsoCode="en"&gt;Japan&lt;/Name&gt;&lt;Name LocaleIsoCode="fr"&gt;Japon&lt;/Name&gt;&lt;/Member&gt;&lt;Member Code="KOR" HasMetadata="true" HasOnlyUnitMetadata="false" HasChild="0"&gt;&lt;Name LocaleIsoCode="en"&gt;Korea&lt;/Name&gt;&lt;Name LocaleIsoCode="fr"&gt;Corée&lt;/Name&gt;&lt;/Member&gt;&lt;Member Code="LVA" HasMetadata="true" HasOnlyUnitMetadata="false" HasChild="0"&gt;&lt;Name LocaleIsoCode="en"&gt;Latvia&lt;/Name&gt;&lt;Name LocaleIsoCode="fr"&gt;Lettonie&lt;/Name&gt;&lt;/Member&gt;&lt;Member Code="LTU" HasMetadata="true" HasOnlyUnitMetadata="false" HasChild="0"&gt;&lt;Name LocaleIsoCode="en"&gt;Lithuania&lt;/Name&gt;&lt;Name LocaleIsoCode="fr"&gt;Lituanie&lt;/Name&gt;&lt;/Member&gt;&lt;Member Code="LUX" HasMetadata="true" HasOnlyUnitMetadata="false" HasChild="0"&gt;&lt;Name LocaleIsoCode="en"&gt;Luxembourg&lt;/Name&gt;&lt;Name LocaleIsoCode="fr"&gt;Luxembourg&lt;/Name&gt;&lt;/Member&gt;&lt;Member Code="MEX" HasMetadata="true" HasOnlyUnitMetadata="false" HasChild="0"&gt;&lt;Name LocaleIsoCode="en"&gt;Mexico&lt;/Name&gt;&lt;Name LocaleIsoCode="fr"&gt;Mexique&lt;/Name&gt;&lt;/Member&gt;&lt;Member Code="NLD" HasMetadata="true" HasOnlyUnitMetadata="false" HasChild="0"&gt;&lt;Name LocaleIsoCode="en"&gt;Netherlands&lt;/Name&gt;&lt;Name LocaleIsoCode="fr"&gt;Pays-Bas&lt;/Name&gt;&lt;/Member&gt;&lt;Member Code="NZL" HasMetadata="true" HasOnlyUnitMetadata="false" HasChild="0"&gt;&lt;Name LocaleIsoCode="en"&gt;New Zealand&lt;/Name&gt;&lt;Name LocaleIsoCode="fr"&gt;Nouvelle-Zélande&lt;/Name&gt;&lt;/Member&gt;&lt;Member Code="NOR" HasMetadata="true" HasOnlyUnitMetadata="false" HasChild="0"&gt;&lt;Name LocaleIsoCode="en"&gt;Norway&lt;/Name&gt;&lt;Name LocaleIsoCode="fr"&gt;Norvège&lt;/Name&gt;&lt;/Member&gt;&lt;Member Code="POL" HasMetadata="true" HasOnlyUnitMetadata="false" HasChild="0"&gt;&lt;Name LocaleIsoCode="en"&gt;Poland&lt;/Name&gt;&lt;Name LocaleIsoCode="fr"&gt;Pologne&lt;/Name&gt;&lt;/Member&gt;&lt;Member Code="PRT" HasMetadata="true" HasOnlyUnitMetadata="false" HasChild="0"&gt;&lt;Name LocaleIsoCode="en"&gt;Portugal&lt;/Name&gt;&lt;Name LocaleIsoCode="fr"&gt;Portugal&lt;/Name&gt;&lt;/Member&gt;&lt;Member Code="SVK" HasMetadata="true" HasOnlyUnitMetadata="false" HasChild="0"&gt;&lt;Name LocaleIsoCode="en"&gt;Slovak Republic&lt;/Name&gt;&lt;Name LocaleIsoCode="fr"&gt;République slovaque&lt;/Name&gt;&lt;/Member&gt;&lt;Member Code="SVN" HasMetadata="true" HasOnlyUnitMetadata="false" HasChild="0"&gt;&lt;Name LocaleIsoCode="en"&gt;Slovenia&lt;/Name&gt;&lt;Name LocaleIsoCode="fr"&gt;Slovénie&lt;/Name&gt;&lt;/Member&gt;&lt;Member Code="ESP" HasMetadata="true" HasOnlyUnitMetadata="false" HasChild="0"&gt;&lt;Name LocaleIsoCode="en"&gt;Spain&lt;/Name&gt;&lt;Name LocaleIsoCode="fr"&gt;Espagne&lt;/Name&gt;&lt;/Member&gt;&lt;Member Code="SWE" HasMetadata="true" HasOnlyUnitMetadata="false" HasChild="0"&gt;&lt;Name LocaleIsoCode="en"&gt;Sweden&lt;/Name&gt;&lt;Name LocaleIsoCode="fr"&gt;Suède&lt;/Name&gt;&lt;/Member&gt;&lt;Member Code="CHE" HasMetadata="true" HasOnlyUnitMetadata="false" HasChild="0"&gt;&lt;Name LocaleIsoCode="en"&gt;Switzerland&lt;/Name&gt;&lt;Name LocaleIsoCode="fr"&gt;Suisse&lt;/Name&gt;&lt;/Member&gt;&lt;Member Code="TUR" HasMetadata="true" HasOnlyUnitMetadata="false" HasChild="0"&gt;&lt;Name LocaleIsoCode="en"&gt;Turkey&lt;/Name&gt;&lt;Name LocaleIsoCode="fr"&gt;Turquie&lt;/Name&gt;&lt;/Member&gt;&lt;Member Code="GBR" HasMetadata="true" HasOnlyUnitMetadata="false" HasChild="0"&gt;&lt;Name LocaleIsoCode="en"&gt;United Kingdom&lt;/Name&gt;&lt;Name LocaleIsoCode="fr"&gt;Royaume-Uni&lt;/Name&gt;&lt;/Member&gt;&lt;Member Code="USA" HasMetadata="true" HasOnlyUnitMetadata="false" HasChild="0"&gt;&lt;Name LocaleIsoCode="en"&gt;United States&lt;/Name&gt;&lt;Name LocaleIsoCode="fr"&gt;États-Unis&lt;/Name&gt;&lt;/Member&gt;&lt;/Dimension&gt;&lt;Dimension Code="TIME" HasMetadata="false" CommonCode="TIME" Display="labels"&gt;&lt;Name LocaleIsoCode="en"&gt;Year&lt;/Name&gt;&lt;Name LocaleIsoCode="fr"&gt;Année&lt;/Name&gt;&lt;Member Code="2000" HasMetadata="false"&gt;&lt;Name LocaleIsoCode="en"&gt;2000&lt;/Name&gt;&lt;Name LocaleIsoCode="fr"&gt;2000&lt;/Name&gt;&lt;/Member&gt;&lt;Member Code="2001" HasMetadata="false"&gt;&lt;Name LocaleIsoCode="en"&gt;2001&lt;/Name&gt;&lt;Name LocaleIsoCode="fr"&gt;2001&lt;/Name&gt;&lt;/Member&gt;&lt;Member Code="2002" HasMetadata="false"&gt;&lt;Name LocaleIsoCode="en"&gt;2002&lt;/Name&gt;&lt;Name LocaleIsoCode="fr"&gt;2002&lt;/Name&gt;&lt;/Member&gt;&lt;Member Code="2003" HasMetadata="false"&gt;&lt;Name LocaleIsoCode="en"&gt;2003&lt;/Name&gt;&lt;Name LocaleIsoCode="fr"&gt;2003&lt;/Name&gt;&lt;/Member&gt;&lt;Member Code="2004" HasMetadata="false"&gt;&lt;Name LocaleIsoCode="en"&gt;2004&lt;/Name&gt;&lt;Name LocaleIsoCode="fr"&gt;2004&lt;/Name&gt;&lt;/Member&gt;&lt;Member Code="2005" HasMetadata="false"&gt;&lt;Name LocaleIsoCode="en"&gt;2005&lt;/Name&gt;&lt;Name LocaleIsoCode="fr"&gt;2005&lt;/Name&gt;&lt;/Member&gt;&lt;Member Code="2006" HasMetadata="false"&gt;&lt;Name LocaleIsoCode="en"&gt;2006&lt;/Name&gt;&lt;Name LocaleIsoCode="fr"&gt;2006&lt;/Name&gt;&lt;/Member&gt;&lt;Member Code="2007" HasMetadata="false"&gt;&lt;Name LocaleIsoCode="en"&gt;2007&lt;/Name&gt;&lt;Name LocaleIsoCode="fr"&gt;2007&lt;/Name&gt;&lt;/Member&gt;&lt;Member Code="2008" HasMetadata="false"&gt;&lt;Name LocaleIsoCode="en"&gt;2008&lt;/Name&gt;&lt;Name LocaleIsoCode="fr"&gt;2008&lt;/Name&gt;&lt;/Member&gt;&lt;Member Code="2009" HasMetadata="false"&gt;&lt;Name LocaleIsoCode="en"&gt;2009&lt;/Name&gt;&lt;Name LocaleIsoCode="fr"&gt;2009&lt;/Name&gt;&lt;/Member&gt;&lt;Member Code="2010" HasMetadata="false"&gt;&lt;Name LocaleIsoCode="en"&gt;2010&lt;/Name&gt;&lt;Name LocaleIsoCode="fr"&gt;2010&lt;/Name&gt;&lt;/Member&gt;&lt;Member Code="2011" HasMetadata="false"&gt;&lt;Name LocaleIsoCode="en"&gt;2011&lt;/Name&gt;&lt;Name LocaleIsoCode="fr"&gt;2011&lt;/Name&gt;&lt;/Member&gt;&lt;Member Code="2012" HasMetadata="false"&gt;&lt;Name LocaleIsoCode="en"&gt;2012&lt;/Name&gt;&lt;Name LocaleIsoCode="fr"&gt;2012&lt;/Name&gt;&lt;/Member&gt;&lt;Member Code="2013" HasMetadata="false"&gt;&lt;Name LocaleIsoCode="en"&gt;2013&lt;/Name&gt;&lt;Name LocaleIsoCode="fr"&gt;2013&lt;/Name&gt;&lt;/Member&gt;&lt;Member Code="2014" HasMetadata="false"&gt;&lt;Name LocaleIsoCode="en"&gt;2014&lt;/Name&gt;&lt;Name LocaleIsoCode="fr"&gt;2014&lt;/Name&gt;&lt;/Member&gt;&lt;Member Code="2015" HasMetadata="false"&gt;&lt;Name LocaleIsoCode="en"&gt;2015&lt;/Name&gt;&lt;Name LocaleIsoCode="fr"&gt;2015&lt;/Name&gt;&lt;/Member&gt;&lt;Member Code="2016" HasMetadata="false"&gt;&lt;Name LocaleIsoCode="en"&gt;2016&lt;/Name&gt;&lt;Name LocaleIsoCode="fr"&gt;2016&lt;/Name&gt;&lt;/Member&gt;&lt;Member Code="2017" HasMetadata="false"&gt;&lt;Name LocaleIsoCode="en"&gt;2017&lt;/Name&gt;&lt;Name LocaleIsoCode="fr"&gt;2017&lt;/Name&gt;&lt;/Member&gt;&lt;/Dimension&gt;&lt;WBOSInformations&gt;&lt;TimeDimension WebTreeWasUsed="false"&gt;&lt;StartCodes Annual="2000" /&gt;&lt;/TimeDimension&gt;&lt;/WBOSInformations&gt;&lt;Tabulation Axis="horizontal"&gt;&lt;Dimension Code="TIME" CommonCode="TIME" /&gt;&lt;/Tabulation&gt;&lt;Tabulation Axis="vertical"&gt;&lt;Dimension Code="LOCATION" CommonCode="LOCATION" /&gt;&lt;/Tabulation&gt;&lt;Tabulation Axis="page"&gt;&lt;Dimension Code="HF" /&gt;&lt;Dimension Code="HC" /&gt;&lt;Dimension Code="HP" /&gt;&lt;Dimension Code="MEASURE" /&gt;&lt;/Tabulation&gt;&lt;Formatting&gt;&lt;Labels LocaleIsoCode="en" /&gt;&lt;Power&gt;0&lt;/Power&gt;&lt;Decimals&gt;1&lt;/Decimals&gt;&lt;SkipEmptyLines&gt;true&lt;/SkipEmptyLines&gt;&lt;SkipEmptyCols&gt;false&lt;/SkipEmptyCols&gt;&lt;SkipLineHierarchy&gt;false&lt;/SkipLineHierarchy&gt;&lt;SkipColHierarchy&gt;true&lt;/SkipColHierarchy&gt;&lt;Page&gt;1&lt;/Page&gt;&lt;/Formatting&gt;&lt;/DataTable&gt;&lt;Format&gt;&lt;ShowEmptyAxes&gt;true&lt;/ShowEmptyAxes&gt;&lt;Page&gt;1&lt;/Page&gt;&lt;EnableSort&gt;true&lt;/EnableSort&gt;&lt;IncludeFlagColumn&gt;false&lt;/IncludeFlagColumn&gt;&lt;DoBarChart&gt;false&lt;/DoBarChart&gt;&lt;FreezePanes&gt;true&lt;/FreezePanes&gt;&lt;MaxBarChartLen&gt;65&lt;/MaxBarChartLen&gt;&lt;/Format&gt;&lt;Query&gt;&lt;AbsoluteUri&gt;http://stats.oecd.org//View.aspx?QueryId=&amp;amp;QueryType=Public&amp;amp;Lang=en&lt;/AbsoluteUri&gt;&lt;/Query&gt;&lt;/WebTableParameter&gt;</t>
  </si>
  <si>
    <t>extracted on 06 Dec 2018 19:38</t>
  </si>
  <si>
    <t>Data extracted on 10 Dec 2018 11:31 UTC (GMT) from OECD.Stat</t>
  </si>
  <si>
    <t>Percentage</t>
  </si>
  <si>
    <t>Share of function</t>
  </si>
  <si>
    <t>Voluntary schemes/household out-of-pocket payments</t>
  </si>
  <si>
    <t>&lt;?xml version="1.0" encoding="utf-16"?&gt;&lt;WebTableParameter xmlns:xsd="http://www.w3.org/2001/XMLSchema" xmlns:xsi="http://www.w3.org/2001/XMLSchema-instance" xmlns="http://stats.oecd.org/OECDStatWS/2004/03/01/"&gt;&lt;DataTable Code="SHA" HasMetadata="true"&gt;&lt;Name LocaleIsoCode="en"&gt;Health expenditure and financing&lt;/Name&gt;&lt;Name LocaleIsoCode="fr"&gt;Dépenses de santé et financement&lt;/Name&gt;&lt;Dimension Code="HF" HasMetadata="false" Display="labels"&gt;&lt;Name LocaleIsoCode="en"&gt;Financing scheme&lt;/Name&gt;&lt;Name LocaleIsoCode="fr"&gt;Régime de financement&lt;/Name&gt;&lt;Member Code="HFTOT" HasMetadata="false" HasOnlyUnitMetadata="false" HasChild="1"&gt;&lt;Name LocaleIsoCode="en"&gt;All financing schemes&lt;/Name&gt;&lt;Name LocaleIsoCode="fr"&gt;Tous les régimes de financement&lt;/Name&gt;&lt;ChildMember Code="HF1" HasMetadata="false" HasOnlyUnitMetadata="false" HasChild="0"&gt;&lt;Name LocaleIsoCode="en"&gt;Government/compulsory schemes&lt;/Name&gt;&lt;Name LocaleIsoCode="fr"&gt;Régimes publics/obligatoires&lt;/Name&gt;&lt;/ChildMember&gt;&lt;ChildMember Code="HF2HF3" HasMetadata="false" HasOnlyUnitMetadata="false" HasChild="0" IsDisplayed="true"&gt;&lt;Name LocaleIsoCode="en"&gt;Voluntary schemes/household out-of-pocket payments&lt;/Name&gt;&lt;Name LocaleIsoCode="fr"&gt;Régimes facultatifs/Paiement direct des ménages&lt;/Name&gt;&lt;/ChildMember&gt;&lt;/Member&gt;&lt;/Dimension&gt;&lt;Dimension Code="HC" HasMetadata="false" Display="labels"&gt;&lt;Name LocaleIsoCode="en"&gt;Function&lt;/Name&gt;&lt;Name LocaleIsoCode="fr"&gt;Fonction&lt;/Name&gt;&lt;Member Code="HCTOT" HasMetadata="false" HasOnlyUnitMetadata="false" HasChild="1"&gt;&lt;Name LocaleIsoCode="en"&gt;Current expenditure on health (all functions)&lt;/Name&gt;&lt;Name LocaleIsoCode="fr"&gt;Dépenses courantes de santé (toutes les fonctions)&lt;/Name&gt;&lt;ChildMember Code="HC1HC2" HasMetadata="false" HasOnlyUnitMetadata="false" HasChild="1"&gt;&lt;Name LocaleIsoCode="en"&gt;Curative and rehabilitative care&lt;/Name&gt;&lt;Name LocaleIsoCode="fr"&gt;Soins curatifs et de réadaptation&lt;/Name&gt;&lt;ChildMember Code="HC11HC21" HasMetadata="false" HasOnlyUnitMetadata="false" HasChild="0"&gt;&lt;Name LocaleIsoCode="en"&gt;Inpatient curative and rehabilitative care&lt;/Name&gt;&lt;Name LocaleIsoCode="fr"&gt;Soins curatifs et de réadaptation en milieu hospitalier&lt;/Name&gt;&lt;/ChildMember&gt;&lt;ChildMember Code="HC12HC22" HasMetadata="false" HasOnlyUnitMetadata="false" HasChild="0"&gt;&lt;Name LocaleIsoCode="en"&gt;Day curative and rehabilitative care&lt;/Name&gt;&lt;Name LocaleIsoCode="fr"&gt;Soins curatifs et de réadaptation en hospitalisation de jour&lt;/Name&gt;&lt;/ChildMember&gt;&lt;ChildMember Code="HC13HC23" HasMetadata="false" HasOnlyUnitMetadata="false" HasChild="0"&gt;&lt;Name LocaleIsoCode="en"&gt;Outpatient curative and rehabilitative care&lt;/Name&gt;&lt;Name LocaleIsoCode="fr"&gt;Soins curatifs et de réadaptation ambulatoires&lt;/Name&gt;&lt;/ChildMember&gt;&lt;ChildMember Code="HC14HC24" HasMetadata="false" HasOnlyUnitMetadata="false" HasChild="0"&gt;&lt;Name LocaleIsoCode="en"&gt;Home-based curative and rehabilitative care&lt;/Name&gt;&lt;Name LocaleIsoCode="fr"&gt;Soins curatifs et de réadaptation à domicile&lt;/Name&gt;&lt;/ChildMember&gt;&lt;/ChildMember&gt;&lt;ChildMember Code="HC3" HasMetadata="false" HasOnlyUnitMetadata="false" HasChild="0" IsDisplayed="true"&gt;&lt;Name LocaleIsoCode="en"&gt;Long-term care (health)&lt;/Name&gt;&lt;Name LocaleIsoCode="fr"&gt;Soins (de santé) de longue durée&lt;/Name&gt;&lt;/ChildMember&gt;&lt;ChildMember Code="HC4" HasMetadata="false" HasOnlyUnitMetadata="false" HasChild="0"&gt;&lt;Name LocaleIsoCode="en"&gt;Ancillary services (non-specified by function)&lt;/Name&gt;&lt;Name LocaleIsoCode="fr"&gt;Services auxiliaires (non-spécifiés par fonction)&lt;/Name&gt;&lt;/ChildMember&gt;&lt;ChildMember Code="HC5" HasMetadata="false" HasOnlyUnitMetadata="false" HasChild="0"&gt;&lt;Name LocaleIsoCode="en"&gt;Medical goods (non-specified by function)&lt;/Name&gt;&lt;Name LocaleIsoCode="fr"&gt;Biens médicaux (non-spécifiés par fonction)&lt;/Name&gt;&lt;/ChildMember&gt;&lt;ChildMember Code="HC6" HasMetadata="false" HasOnlyUnitMetadata="false" HasChild="0"&gt;&lt;Name LocaleIsoCode="en"&gt;Preventive care&lt;/Name&gt;&lt;Name LocaleIsoCode="fr"&gt;Soins préventifs&lt;/Name&gt;&lt;/ChildMember&gt;&lt;ChildMember Code="HC7" HasMetadata="false" HasOnlyUnitMetadata="false" HasChild="0"&gt;&lt;Name LocaleIsoCode="en"&gt;Governance and health system and financing administration&lt;/Name&gt;&lt;Name LocaleIsoCode="fr"&gt;Gouvernance, administration du système de santé et des financements&lt;/Name&gt;&lt;/ChildMember&gt;&lt;/Member&gt;&lt;/Dimension&gt;&lt;Dimension Code="HP" HasMetadata="false" Display="labels"&gt;&lt;Name LocaleIsoCode="en"&gt;Provider&lt;/Name&gt;&lt;Name LocaleIsoCode="fr"&gt;Prestataire&lt;/Name&gt;&lt;Member Code="HPTOT" HasMetadata="false" HasOnlyUnitMetadata="false" HasChild="1"&gt;&lt;Name LocaleIsoCode="en"&gt;All providers&lt;/Name&gt;&lt;Name LocaleIsoCode="fr"&gt;Tous les prestataires&lt;/Name&gt;&lt;ChildMember Code="HP1" HasMetadata="false" HasOnlyUnitMetadata="false" HasChild="0"&gt;&lt;Name LocaleIsoCode="en"&gt;Hospitals&lt;/Name&gt;&lt;Name LocaleIsoCode="fr"&gt;Hôpitaux&lt;/Name&gt;&lt;/ChildMember&gt;&lt;ChildMember Code="HP2" HasMetadata="false" HasOnlyUnitMetadata="false" HasChild="0"&gt;&lt;Name LocaleIsoCode="en"&gt;Residential long-term care facilities&lt;/Name&gt;&lt;Name LocaleIsoCode="fr"&gt;Etablissements résidentiels de soins de longue durée&lt;/Name&gt;&lt;/ChildMember&gt;&lt;ChildMember Code="HP3" HasMetadata="false" HasOnlyUnitMetadata="false" HasChild="0"&gt;&lt;Name LocaleIsoCode="en"&gt;Providers of ambulatory health care&lt;/Name&gt;&lt;Name LocaleIsoCode="fr"&gt;Prestataires de soins de santé ambulatoire&lt;/Name&gt;&lt;/ChildMember&gt;&lt;ChildMember Code="HP4" HasMetadata="false" HasOnlyUnitMetadata="false" HasChild="0"&gt;&lt;Name LocaleIsoCode="en"&gt;Providers of ancillary services&lt;/Name&gt;&lt;Name LocaleIsoCode="fr"&gt;Prestataires de services auxiliaires&lt;/Name&gt;&lt;/ChildMember&gt;&lt;ChildMember Code="HP5" HasMetadata="false" HasOnlyUnitMetadata="false" HasChild="0"&gt;&lt;Name LocaleIsoCode="en"&gt;Retailers and other providers of medical goods&lt;/Name&gt;&lt;Name LocaleIsoCode="fr"&gt;Détaillants et autres prestataires de biens médicaux&lt;/Name&gt;&lt;/ChildMember&gt;&lt;ChildMember Code="HP6" HasMetadata="false" HasOnlyUnitMetadata="false" HasChild="0"&gt;&lt;Name LocaleIsoCode="en"&gt;Providers of preventive care&lt;/Name&gt;&lt;Name LocaleIsoCode="fr"&gt;Prestataires de soins préventifs&lt;/Name&gt;&lt;/ChildMember&gt;&lt;ChildMember Code="HP7" HasMetadata="false" HasOnlyUnitMetadata="false" HasChild="0"&gt;&lt;Name LocaleIsoCode="en"&gt;Providers of health care system administration and financing&lt;/Name&gt;&lt;Name LocaleIsoCode="fr"&gt;Prestataires de services administratifs et de financement du système de soins de santé&lt;/Name&gt;&lt;/ChildMember&gt;&lt;ChildMember Code="HP8" HasMetadata="false" HasOnlyUnitMetadata="false" HasChild="0"&gt;&lt;Name LocaleIsoCode="en"&gt;Rest of the economy&lt;/Name&gt;&lt;Name LocaleIsoCode="fr"&gt;Reste de l’économie&lt;/Name&gt;&lt;/ChildMember&gt;&lt;ChildMember Code="HP9" HasMetadata="false" HasOnlyUnitMetadata="false" HasChild="0"&gt;&lt;Name LocaleIsoCode="en"&gt;Rest of the world&lt;/Name&gt;&lt;Name LocaleIsoCode="fr"&gt;Reste du monde&lt;/Name&gt;&lt;/ChildMember&gt;&lt;/Member&gt;&lt;/Dimension&gt;&lt;Dimension Code="MEASURE" HasMetadata="false" Display="labels"&gt;&lt;Name LocaleIsoCode="en"&gt;Measure&lt;/Name&gt;&lt;Name LocaleIsoCode="fr"&gt;Mesure&lt;/Name&gt;&lt;Member Code="PARPIB" HasMetadata="false" HasOnlyUnitMetadata="false" HasChild="0"&gt;&lt;Name LocaleIsoCode="en"&gt;Share of gross domestic product&lt;/Name&gt;&lt;Name LocaleIsoCode="fr"&gt;Pourcentage du produit intérieur brut&lt;/Name&gt;&lt;/Member&gt;&lt;Member Code="PARCUR" HasMetadata="false" HasOnlyUnitMetadata="false" HasChild="0"&gt;&lt;Name LocaleIsoCode="en"&gt;Share of current expenditure on health&lt;/Name&gt;&lt;Name LocaleIsoCode="fr"&gt;Pourcentage des dépenses courantes de santé&lt;/Name&gt;&lt;/Member&gt;&lt;Member Code="MLLNCU" HasMetadata="false" HasOnlyUnitMetadata="false" HasChild="0"&gt;&lt;Name LocaleIsoCode="en"&gt;Current prices&lt;/Name&gt;&lt;Name LocaleIsoCode="fr"&gt;Prix courants&lt;/Name&gt;&lt;/Member&gt;&lt;Member Code="MTMOPP" HasMetadata="false" HasOnlyUnitMetadata="false" HasChild="0"&gt;&lt;Name LocaleIsoCode="en"&gt;Current prices, current PPPs&lt;/Name&gt;&lt;Name LocaleIsoCode="fr"&gt;Prix courants, PPA courantes&lt;/Name&gt;&lt;/Member&gt;&lt;Member Code="VALREL" HasMetadata="false" HasOnlyUnitMetadata="false" HasChild="0"&gt;&lt;Name LocaleIsoCode="en"&gt;Constant prices, OECD base year&lt;/Name&gt;&lt;Name LocaleIsoCode="fr"&gt;Prix constants, année de base OCDE&lt;/Name&gt;&lt;/Member&gt;&lt;Member Code="VRPPPT" HasMetadata="false" HasOnlyUnitMetadata="false" HasChild="0"&gt;&lt;Name LocaleIsoCode="en"&gt;Constant prices, constant PPPs, OECD base year&lt;/Name&gt;&lt;Name LocaleIsoCode="fr"&gt;Prix constants, PPA constants, année de base OCDE&lt;/Name&gt;&lt;/Member&gt;&lt;Member Code="UNPPER" HasMetadata="false" HasOnlyUnitMetadata="false" HasChild="0"&gt;&lt;Name LocaleIsoCode="en"&gt;Per capita, current prices&lt;/Name&gt;&lt;Name LocaleIsoCode="fr"&gt;Par tête, prix courants&lt;/Name&gt;&lt;/Member&gt;&lt;Member Code="PPPPER" HasMetadata="false" HasOnlyUnitMetadata="false" HasChild="0"&gt;&lt;Name LocaleIsoCode="en"&gt;Per capita, current prices, current PPPs&lt;/Name&gt;&lt;Name LocaleIsoCode="fr"&gt;Par tête, prix courants, PPA courantes&lt;/Name&gt;&lt;/Member&gt;&lt;Member Code="REPPER" HasMetadata="false" HasOnlyUnitMetadata="false" HasChild="0"&gt;&lt;Name LocaleIsoCode="en"&gt;Per capita, constant prices, OECD base year&lt;/Name&gt;&lt;Name LocaleIsoCode="fr"&gt;Par tête, prix constants, année de base OCDE&lt;/Name&gt;&lt;/Member&gt;&lt;Member Code="VRPPPR" HasMetadata="false" HasOnlyUnitMetadata="false" HasChild="0"&gt;&lt;Name LocaleIsoCode="en"&gt;Per capita, constant prices, constant PPPs, OECD base year&lt;/Name&gt;&lt;Name LocaleIsoCode="fr"&gt;Par tête, prix constants, PPA constants, année de base OCDE&lt;/Name&gt;&lt;/Member&gt;&lt;Member Code="PARHC" HasMetadata="false" HasOnlyUnitMetadata="false" HasChild="0" IsDisplayed="true"&gt;&lt;Name LocaleIsoCode="en"&gt;Share of function&lt;/Name&gt;&lt;Name LocaleIsoCode="fr"&gt;Pourcentage de fonction&lt;/Name&gt;&lt;/Member&gt;&lt;Member Code="PARHP" HasMetadata="false" HasOnlyUnitMetadata="false" HasChild="0"&gt;&lt;Name LocaleIsoCode="en"&gt;Share of provider&lt;/Name&gt;&lt;Name LocaleIsoCode="fr"&gt;Pourcentage de prestataire&lt;/Name&gt;&lt;/Member&gt;&lt;Member Code="PARHF" HasMetadata="false" HasOnlyUnitMetadata="false" HasChild="0"&gt;&lt;Name LocaleIsoCode="en"&gt;Share of financing scheme&lt;/Name&gt;&lt;Name LocaleIsoCode="fr"&gt;Pourcentage de régime de financement&lt;/Name&gt;&lt;/Member&gt;&lt;/Dimension&gt;&lt;Dimension Code="LOCATION" HasMetadata="false" CommonCode="LOCATION" Display="labels"&gt;&lt;Name LocaleIsoCode="en"&gt;Country&lt;/Name&gt;&lt;Name LocaleIsoCode="fr"&gt;Pays&lt;/Name&gt;&lt;Member Code="AUS" HasMetadata="true" HasOnlyUnitMetadata="false" HasChild="0"&gt;&lt;Name LocaleIsoCode="en"&gt;Australia&lt;/Name&gt;&lt;Name LocaleIsoCode="fr"&gt;Australie&lt;/Name&gt;&lt;/Member&gt;&lt;Member Code="AUT" HasMetadata="true" HasOnlyUnitMetadata="false" HasChild="0"&gt;&lt;Name LocaleIsoCode="en"&gt;Austria&lt;/Name&gt;&lt;Name LocaleIsoCode="fr"&gt;Autriche&lt;/Name&gt;&lt;/Member&gt;&lt;Member Code="BEL" HasMetadata="true" HasOnlyUnitMetadata="false" HasChild="0"&gt;&lt;Name LocaleIsoCode="en"&gt;Belgium&lt;/Name&gt;&lt;Name LocaleIsoCode="fr"&gt;Belgique&lt;/Name&gt;&lt;/Member&gt;&lt;Member Code="CAN" HasMetadata="true" HasOnlyUnitMetadata="false" HasChild="0"&gt;&lt;Name LocaleIsoCode="en"&gt;Canada&lt;/Name&gt;&lt;Name LocaleIsoCode="fr"&gt;Canada&lt;/Name&gt;&lt;/Member&gt;&lt;Member Code="CHL" HasMetadata="true" HasOnlyUnitMetadata="false" HasChild="0"&gt;&lt;Name LocaleIsoCode="en"&gt;Chile&lt;/Name&gt;&lt;Name LocaleIsoCode="fr"&gt;Chili&lt;/Name&gt;&lt;/Member&gt;&lt;Member Code="CZE" HasMetadata="true" HasOnlyUnitMetadata="false" HasChild="0"&gt;&lt;Name LocaleIsoCode="en"&gt;Czech Republic&lt;/Name&gt;&lt;Name LocaleIsoCode="fr"&gt;République tchèque&lt;/Name&gt;&lt;/Member&gt;&lt;Member Code="DNK" HasMetadata="true" HasOnlyUnitMetadata="false" HasChild="0"&gt;&lt;Name LocaleIsoCode="en"&gt;Denmark&lt;/Name&gt;&lt;Name LocaleIsoCode="fr"&gt;Danemark&lt;/Name&gt;&lt;/Member&gt;&lt;Member Code="EST" HasMetadata="true" HasOnlyUnitMetadata="false" HasChild="0"&gt;&lt;Name LocaleIsoCode="en"&gt;Estonia&lt;/Name&gt;&lt;Name LocaleIsoCode="fr"&gt;Estonie&lt;/Name&gt;&lt;/Member&gt;&lt;Member Code="FIN" HasMetadata="true" HasOnlyUnitMetadata="false" HasChild="0"&gt;&lt;Name LocaleIsoCode="en"&gt;Finland&lt;/Name&gt;&lt;Name LocaleIsoCode="fr"&gt;Finlande&lt;/Name&gt;&lt;/Member&gt;&lt;Member Code="FRA" HasMetadata="true" HasOnlyUnitMetadata="false" HasChild="0"&gt;&lt;Name LocaleIsoCode="en"&gt;France&lt;/Name&gt;&lt;Name LocaleIsoCode="fr"&gt;France&lt;/Name&gt;&lt;/Member&gt;&lt;Member Code="DEU" HasMetadata="true" HasOnlyUnitMetadata="false" HasChild="0"&gt;&lt;Name LocaleIsoCode="en"&gt;Germany&lt;/Name&gt;&lt;Name LocaleIsoCode="fr"&gt;Allemagne&lt;/Name&gt;&lt;/Member&gt;&lt;Member Code="GRC" HasMetadata="true" HasOnlyUnitMetadata="false" HasChild="0"&gt;&lt;Name LocaleIsoCode="en"&gt;Greece&lt;/Name&gt;&lt;Name LocaleIsoCode="fr"&gt;Grèce&lt;/Name&gt;&lt;/Member&gt;&lt;Member Code="HUN" HasMetadata="true" HasOnlyUnitMetadata="false" HasChild="0"&gt;&lt;Name LocaleIsoCode="en"&gt;Hungary&lt;/Name&gt;&lt;Name LocaleIsoCode="fr"&gt;Hongrie&lt;/Name&gt;&lt;/Member&gt;&lt;Member Code="ISL" HasMetadata="true" HasOnlyUnitMetadata="false" HasChild="0"&gt;&lt;Name LocaleIsoCode="en"&gt;Iceland&lt;/Name&gt;&lt;Name LocaleIsoCode="fr"&gt;Islande&lt;/Name&gt;&lt;/Member&gt;&lt;Member Code="IRL" HasMetadata="true" HasOnlyUnitMetadata="false" HasChild="0"&gt;&lt;Name LocaleIsoCode="en"&gt;Ireland&lt;/Name&gt;&lt;Name LocaleIsoCode="fr"&gt;Irlande&lt;/Name&gt;&lt;/Member&gt;&lt;Member Code="ISR" HasMetadata="true" HasOnlyUnitMetadata="false" HasChild="0"&gt;&lt;Name LocaleIsoCode="en"&gt;Israel&lt;/Name&gt;&lt;Name LocaleIsoCode="fr"&gt;Israël&lt;/Name&gt;&lt;/Member&gt;&lt;Member Code="ITA" HasMetadata="true" HasOnlyUnitMetadata="false" HasChild="0"&gt;&lt;Name LocaleIsoCode="en"&gt;Italy&lt;/Name&gt;&lt;Name LocaleIsoCode="fr"&gt;Italie&lt;/Name&gt;&lt;/Member&gt;&lt;Member Code="JPN" HasMetadata="true" HasOnlyUnitMetadata="false" HasChild="0"&gt;&lt;Name LocaleIsoCode="en"&gt;Japan&lt;/Name&gt;&lt;Name LocaleIsoCode="fr"&gt;Japon&lt;/Name&gt;&lt;/Member&gt;&lt;Member Code="KOR" HasMetadata="true" HasOnlyUnitMetadata="false" HasChild="0"&gt;&lt;Name LocaleIsoCode="en"&gt;Korea&lt;/Name&gt;&lt;Name LocaleIsoCode="fr"&gt;Corée&lt;/Name&gt;&lt;/Member&gt;&lt;Member Code="LVA" HasMetadata="true" HasOnlyUnitMetadata="false" HasChild="0"&gt;&lt;Name LocaleIsoCode="en"&gt;Latvia&lt;/Name&gt;&lt;Name LocaleIsoCode="fr"&gt;Lettonie&lt;/Name&gt;&lt;/Member&gt;&lt;Member Code="LTU" HasMetadata="true" HasOnlyUnitMetadata="false" HasChild="0"&gt;&lt;Name LocaleIsoCode="en"&gt;Lithuania&lt;/Name&gt;&lt;Name LocaleIsoCode="fr"&gt;Lituanie&lt;/Name&gt;&lt;/Member&gt;&lt;Member Code="LUX" HasMetadata="true" HasOnlyUnitMetadata="false" HasChild="0"&gt;&lt;Name LocaleIsoCode="en"&gt;Luxembourg&lt;/Name&gt;&lt;Name LocaleIsoCode="fr"&gt;Luxembourg&lt;/Name&gt;&lt;/Member&gt;&lt;Member Code="MEX" HasMetadata="true" HasOnlyUnitMetadata="false" HasChild="0"&gt;&lt;Name LocaleIsoCode="en"&gt;Mexico&lt;/Name&gt;&lt;Name LocaleIsoCode="fr"&gt;Mexique&lt;/Name&gt;&lt;/Member&gt;&lt;Member Code="NLD" HasMetadata="true" HasOnlyUnitMetadata="false" HasChild="0"&gt;&lt;Name LocaleIsoCode="en"&gt;Netherlands&lt;/Name&gt;&lt;Name LocaleIsoCode="fr"&gt;Pays-Bas&lt;/Name&gt;&lt;/Member&gt;&lt;Member Code="NZL" HasMetadata="true" HasOnlyUnitMetadata="false" HasChild="0"&gt;&lt;Name LocaleIsoCode="en"&gt;New Zealand&lt;/Name&gt;&lt;Name LocaleIsoCode="fr"&gt;Nouvelle-Zélande&lt;/Name&gt;&lt;/Member&gt;&lt;Member Code="NOR" HasMetadata="true" HasOnlyUnitMetadata="false" HasChild="0"&gt;&lt;Name LocaleIsoCode="en"&gt;Norway&lt;/Name&gt;&lt;Name LocaleIsoCode="fr"&gt;Norvège&lt;/Name&gt;&lt;/Member&gt;&lt;Member Code="POL" HasMetadata="true" HasOnlyUnitMetadata="false" HasChild="0"&gt;&lt;Name LocaleIsoCode="en"&gt;Poland&lt;/Name&gt;&lt;Name LocaleIsoCode="fr"&gt;Pologne&lt;/Name&gt;&lt;/Member&gt;&lt;Member Code="PRT" HasMetadata="true" HasOnlyUnitMetadata="false" HasChild="0"&gt;&lt;Name LocaleIsoCode="en"&gt;Portugal&lt;/Name&gt;&lt;Name LocaleIsoCode="fr"&gt;Portugal&lt;/Name&gt;&lt;/Member&gt;&lt;Member Code="SVK" HasMetadata="true" HasOnlyUnitMetadata="false" HasChild="0"&gt;&lt;Name LocaleIsoCode="en"&gt;Slovak Republic&lt;/Name&gt;&lt;Name LocaleIsoCode="fr"&gt;République slovaque&lt;/Name&gt;&lt;/Member&gt;&lt;Member Code="SVN" HasMetadata="true" HasOnlyUnitMetadata="false" HasChild="0"&gt;&lt;Name LocaleIsoCode="en"&gt;Slovenia&lt;/Name&gt;&lt;Name LocaleIsoCode="fr"&gt;Slovénie&lt;/Name&gt;&lt;/Member&gt;&lt;Member Code="ESP" HasMetadata="true" HasOnlyUnitMetadata="false" HasChild="0"&gt;&lt;Name LocaleIsoCode="en"&gt;Spain&lt;/Name&gt;&lt;Name LocaleIsoCode="fr"&gt;Espagne&lt;/Name&gt;&lt;/Member&gt;&lt;Member Code="SWE" HasMetadata="true" HasOnlyUnitMetadata="false" HasChild="0"&gt;&lt;Name LocaleIsoCode="en"&gt;Sweden&lt;/Name&gt;&lt;Name LocaleIsoCode="fr"&gt;Suède&lt;/Name&gt;&lt;/Member&gt;&lt;Member Code="CHE" HasMetadata="true" HasOnlyUnitMetadata="false" HasChild="0"&gt;&lt;Name LocaleIsoCode="en"&gt;Switzerland&lt;/Name&gt;&lt;Name LocaleIsoCode="fr"&gt;Suisse&lt;/Name&gt;&lt;/Member&gt;&lt;Member Code="TUR" HasMetadata="true" HasOnlyUnitMetadata="false" HasChild="0"&gt;&lt;Name LocaleIsoCode="en"&gt;Turkey&lt;/Name&gt;&lt;Name LocaleIsoCode="fr"&gt;Turquie&lt;/Name&gt;&lt;/Member&gt;&lt;Member Code="GBR" HasMetadata="true" HasOnlyUnitMetadata="false" HasChild="0"&gt;&lt;Name LocaleIsoCode="en"&gt;United Kingdom&lt;/Name&gt;&lt;Name LocaleIsoCode="fr"&gt;Royaume-Uni&lt;/Name&gt;&lt;/Member&gt;&lt;Member Code="USA" HasMetadata="true" HasOnlyUnitMetadata="false" HasChild="0"&gt;&lt;Name LocaleIsoCode="en"&gt;United States&lt;/Name&gt;&lt;Name LocaleIsoCode="fr"&gt;États-Unis&lt;/Name&gt;&lt;/Member&gt;&lt;/Dimension&gt;&lt;Dimension Code="TIME" HasMetadata="false" CommonCode="TIME" Display="labels"&gt;&lt;Name LocaleIsoCode="en"&gt;Year&lt;/Name&gt;&lt;Name LocaleIsoCode="fr"&gt;Année&lt;/Name&gt;&lt;Member Code="2000" HasMetadata="false"&gt;&lt;Name LocaleIsoCode="en"&gt;2000&lt;/Name&gt;&lt;Name LocaleIsoCode="fr"&gt;2000&lt;/Name&gt;&lt;/Member&gt;&lt;Member Code="2001" HasMetadata="false"&gt;&lt;Name LocaleIsoCode="en"&gt;2001&lt;/Name&gt;&lt;Name LocaleIsoCode="fr"&gt;2001&lt;/Name&gt;&lt;/Member&gt;&lt;Member Code="2002" HasMetadata="false"&gt;&lt;Name LocaleIsoCode="en"&gt;2002&lt;/Name&gt;&lt;Name LocaleIsoCode="fr"&gt;2002&lt;/Name&gt;&lt;/Member&gt;&lt;Member Code="2003" HasMetadata="false"&gt;&lt;Name LocaleIsoCode="en"&gt;2003&lt;/Name&gt;&lt;Name LocaleIsoCode="fr"&gt;2003&lt;/Name&gt;&lt;/Member&gt;&lt;Member Code="2004" HasMetadata="false"&gt;&lt;Name LocaleIsoCode="en"&gt;2004&lt;/Name&gt;&lt;Name LocaleIsoCode="fr"&gt;2004&lt;/Name&gt;&lt;/Member&gt;&lt;Member Code="2005" HasMetadata="false"&gt;&lt;Name LocaleIsoCode="en"&gt;2005&lt;/Name&gt;&lt;Name LocaleIsoCode="fr"&gt;2005&lt;/Name&gt;&lt;/Member&gt;&lt;Member Code="2006" HasMetadata="false"&gt;&lt;Name LocaleIsoCode="en"&gt;2006&lt;/Name&gt;&lt;Name LocaleIsoCode="fr"&gt;2006&lt;/Name&gt;&lt;/Member&gt;&lt;Member Code="2007" HasMetadata="false"&gt;&lt;Name LocaleIsoCode="en"&gt;2007&lt;/Name&gt;&lt;Name LocaleIsoCode="fr"&gt;2007&lt;/Name&gt;&lt;/Member&gt;&lt;Member Code="2008" HasMetadata="false"&gt;&lt;Name LocaleIsoCode="en"&gt;2008&lt;/Name&gt;&lt;Name LocaleIsoCode="fr"&gt;2008&lt;/Name&gt;&lt;/Member&gt;&lt;Member Code="2009" HasMetadata="false"&gt;&lt;Name LocaleIsoCode="en"&gt;2009&lt;/Name&gt;&lt;Name LocaleIsoCode="fr"&gt;2009&lt;/Name&gt;&lt;/Member&gt;&lt;Member Code="2010" HasMetadata="false"&gt;&lt;Name LocaleIsoCode="en"&gt;2010&lt;/Name&gt;&lt;Name LocaleIsoCode="fr"&gt;2010&lt;/Name&gt;&lt;/Member&gt;&lt;Member Code="2011" HasMetadata="false"&gt;&lt;Name LocaleIsoCode="en"&gt;2011&lt;/Name&gt;&lt;Name LocaleIsoCode="fr"&gt;2011&lt;/Name&gt;&lt;/Member&gt;&lt;Member Code="2012" HasMetadata="false"&gt;&lt;Name LocaleIsoCode="en"&gt;2012&lt;/Name&gt;&lt;Name LocaleIsoCode="fr"&gt;2012&lt;/Name&gt;&lt;/Member&gt;&lt;Member Code="2013" HasMetadata="false"&gt;&lt;Name LocaleIsoCode="en"&gt;2013&lt;/Name&gt;&lt;Name LocaleIsoCode="fr"&gt;2013&lt;/Name&gt;&lt;/Member&gt;&lt;Member Code="2014" HasMetadata="false"&gt;&lt;Name LocaleIsoCode="en"&gt;2014&lt;/Name&gt;&lt;Name LocaleIsoCode="fr"&gt;2014&lt;/Name&gt;&lt;/Member&gt;&lt;Member Code="2015" HasMetadata="false"&gt;&lt;Name LocaleIsoCode="en"&gt;2015&lt;/Name&gt;&lt;Name LocaleIsoCode="fr"&gt;2015&lt;/Name&gt;&lt;/Member&gt;&lt;Member Code="2016" HasMetadata="false"&gt;&lt;Name LocaleIsoCode="en"&gt;2016&lt;/Name&gt;&lt;Name LocaleIsoCode="fr"&gt;2016&lt;/Name&gt;&lt;/Member&gt;&lt;Member Code="2017" HasMetadata="false"&gt;&lt;Name LocaleIsoCode="en"&gt;2017&lt;/Name&gt;&lt;Name LocaleIsoCode="fr"&gt;2017&lt;/Name&gt;&lt;/Member&gt;&lt;/Dimension&gt;&lt;WBOSInformations&gt;&lt;TimeDimension WebTreeWasUsed="false"&gt;&lt;StartCodes Annual="2000" /&gt;&lt;/TimeDimension&gt;&lt;/WBOSInformations&gt;&lt;Tabulation Axis="horizontal"&gt;&lt;Dimension Code="TIME" CommonCode="TIME" /&gt;&lt;/Tabulation&gt;&lt;Tabulation Axis="vertical"&gt;&lt;Dimension Code="LOCATION" CommonCode="LOCATION" /&gt;&lt;/Tabulation&gt;&lt;Tabulation Axis="page"&gt;&lt;Dimension Code="HF" /&gt;&lt;Dimension Code="HC" /&gt;&lt;Dimension Code="HP" /&gt;&lt;Dimension Code="MEASURE" /&gt;&lt;/Tabulation&gt;&lt;Formatting&gt;&lt;Labels LocaleIsoCode="en" /&gt;&lt;Power&gt;0&lt;/Power&gt;&lt;Decimals&gt;1&lt;/Decimals&gt;&lt;SkipEmptyLines&gt;true&lt;/SkipEmptyLines&gt;&lt;SkipEmptyCols&gt;false&lt;/SkipEmptyCols&gt;&lt;SkipLineHierarchy&gt;false&lt;/SkipLineHierarchy&gt;&lt;SkipColHierarchy&gt;true&lt;/SkipColHierarchy&gt;&lt;Page&gt;1&lt;/Page&gt;&lt;/Formatting&gt;&lt;/DataTable&gt;&lt;Format&gt;&lt;ShowEmptyAxes&gt;true&lt;/ShowEmptyAxes&gt;&lt;Page&gt;1&lt;/Page&gt;&lt;EnableSort&gt;true&lt;/EnableSort&gt;&lt;IncludeFlagColumn&gt;false&lt;/IncludeFlagColumn&gt;&lt;IncludeTimeSeriesId&gt;false&lt;/IncludeTimeSeriesId&gt;&lt;DoBarChart&gt;false&lt;/DoBarChart&gt;&lt;FreezePanes&gt;true&lt;/FreezePanes&gt;&lt;MaxBarChartLen&gt;65&lt;/MaxBarChartLen&gt;&lt;/Format&gt;&lt;Query&gt;&lt;AbsoluteUri&gt;http://stats.oecd.org//View.aspx?QueryId=&amp;amp;QueryType=Public&amp;amp;Lang=en&lt;/AbsoluteUri&gt;&lt;/Query&gt;&lt;/WebTableParameter&gt;</t>
  </si>
  <si>
    <t>extracted at  10 Dec 2018 12:31</t>
  </si>
  <si>
    <t>Data extracted on 10 Dec 2018 11:44 UTC (GMT) from OECD.Stat</t>
  </si>
  <si>
    <t>Per 1 000 population aged 65 years old and over</t>
  </si>
  <si>
    <t>Beds in residential long-term care facilities</t>
  </si>
  <si>
    <t>&lt;?xml version="1.0" encoding="utf-16"?&gt;&lt;WebTableParameter xmlns:xsd="http://www.w3.org/2001/XMLSchema" xmlns:xsi="http://www.w3.org/2001/XMLSchema-instance" xmlns="http://stats.oecd.org/OECDStatWS/2004/03/01/"&gt;&lt;DataTable Code="HEALTH_LTCR" HasMetadata="true"&gt;&lt;Name LocaleIsoCode="en"&gt;Long-Term Care Resources and Utilisation&lt;/Name&gt;&lt;Name LocaleIsoCode="fr"&gt;Ressources et Utilisation des Soins de Longue Durée&lt;/Name&gt;&lt;Dimension Code="VAR" HasMetadata="false" Display="labels"&gt;&lt;Name LocaleIsoCode="en"&gt;Variable&lt;/Name&gt;&lt;Name LocaleIsoCode="fr"&gt;Variable&lt;/Name&gt;&lt;Member Code="BLTCLTCN" HasMetadata="true" HasOnlyUnitMetadata="false" HasChild="0"&gt;&lt;Name LocaleIsoCode="en"&gt;Beds in residential long-term care facilities&lt;/Name&gt;&lt;Name LocaleIsoCode="fr"&gt;Lits en maisons médicalisées de soins de longue durée&lt;/Name&gt;&lt;/Member&gt;&lt;/Dimension&gt;&lt;Dimension Code="UNIT" HasMetadata="false" Display="labels"&gt;&lt;Name LocaleIsoCode="en"&gt;Measure&lt;/Name&gt;&lt;Name LocaleIsoCode="fr"&gt;Mesure&lt;/Name&gt;&lt;Member Code="LTCOVRNB" HasMetadata="false" HasOnlyUnitMetadata="false" HasChild="0"&gt;&lt;Name LocaleIsoCode="en"&gt;Per 1 000 population aged 65 years old and over&lt;/Name&gt;&lt;Name LocaleIsoCode="fr"&gt;Pour 1 000 personnes âgées de 65 ans et plus&lt;/Name&gt;&lt;/Member&gt;&lt;/Dimension&gt;&lt;Dimension Code="COU" HasMetadata="false" CommonCode="LOCATION" Display="labels"&gt;&lt;Name LocaleIsoCode="en"&gt;Country&lt;/Name&gt;&lt;Name LocaleIsoCode="fr"&gt;Pays&lt;/Name&gt;&lt;Member Code="AUS" HasMetadata="false" HasOnlyUnitMetadata="false" HasChild="0"&gt;&lt;Name LocaleIsoCode="en"&gt;Australia&lt;/Name&gt;&lt;Name LocaleIsoCode="fr"&gt;Australie&lt;/Name&gt;&lt;/Member&gt;&lt;Member Code="AUT" HasMetadata="false" HasOnlyUnitMetadata="false" HasChild="0"&gt;&lt;Name LocaleIsoCode="en"&gt;Austria&lt;/Name&gt;&lt;Name LocaleIsoCode="fr"&gt;Autriche&lt;/Name&gt;&lt;/Member&gt;&lt;Member Code="BEL" HasMetadata="false" HasOnlyUnitMetadata="false" HasChild="0"&gt;&lt;Name LocaleIsoCode="en"&gt;Belgium&lt;/Name&gt;&lt;Name LocaleIsoCode="fr"&gt;Belgique&lt;/Name&gt;&lt;/Member&gt;&lt;Member Code="CAN" HasMetadata="false" HasOnlyUnitMetadata="false" HasChild="0"&gt;&lt;Name LocaleIsoCode="en"&gt;Canada&lt;/Name&gt;&lt;Name LocaleIsoCode="fr"&gt;Canada&lt;/Name&gt;&lt;/Member&gt;&lt;Member Code="CHL" HasMetadata="false" HasOnlyUnitMetadata="false" HasChild="0"&gt;&lt;Name LocaleIsoCode="en"&gt;Chile&lt;/Name&gt;&lt;Name LocaleIsoCode="fr"&gt;Chili&lt;/Name&gt;&lt;/Member&gt;&lt;Member Code="CZE" HasMetadata="false" HasOnlyUnitMetadata="false" HasChild="0"&gt;&lt;Name LocaleIsoCode="en"&gt;Czech Republic&lt;/Name&gt;&lt;Name LocaleIsoCode="fr"&gt;République tchèque&lt;/Name&gt;&lt;/Member&gt;&lt;Member Code="DNK" HasMetadata="false" HasOnlyUnitMetadata="false" HasChild="0"&gt;&lt;Name LocaleIsoCode="en"&gt;Denmark&lt;/Name&gt;&lt;Name LocaleIsoCode="fr"&gt;Danemark&lt;/Name&gt;&lt;/Member&gt;&lt;Member Code="EST" HasMetadata="false" HasOnlyUnitMetadata="false" HasChild="0"&gt;&lt;Name LocaleIsoCode="en"&gt;Estonia&lt;/Name&gt;&lt;Name LocaleIsoCode="fr"&gt;Estonie&lt;/Name&gt;&lt;/Member&gt;&lt;Member Code="FIN" HasMetadata="false" HasOnlyUnitMetadata="false" HasChild="0"&gt;&lt;Name LocaleIsoCode="en"&gt;Finland&lt;/Name&gt;&lt;Name LocaleIsoCode="fr"&gt;Finlande&lt;/Name&gt;&lt;/Member&gt;&lt;Member Code="FRA" HasMetadata="false" HasOnlyUnitMetadata="false" HasChild="0"&gt;&lt;Name LocaleIsoCode="en"&gt;France&lt;/Name&gt;&lt;Name LocaleIsoCode="fr"&gt;France&lt;/Name&gt;&lt;/Member&gt;&lt;Member Code="DEU" HasMetadata="true" HasOnlyUnitMetadata="false" HasChild="0"&gt;&lt;Name LocaleIsoCode="en"&gt;Germany&lt;/Name&gt;&lt;Name LocaleIsoCode="fr"&gt;Allemagne&lt;/Name&gt;&lt;/Member&gt;&lt;Member Code="GRC" HasMetadata="false" HasOnlyUnitMetadata="false" HasChild="0"&gt;&lt;Name LocaleIsoCode="en"&gt;Greece&lt;/Name&gt;&lt;Name LocaleIsoCode="fr"&gt;Grèce&lt;/Name&gt;&lt;/Member&gt;&lt;Member Code="HUN" HasMetadata="false" HasOnlyUnitMetadata="false" HasChild="0"&gt;&lt;Name LocaleIsoCode="en"&gt;Hungary&lt;/Name&gt;&lt;Name LocaleIsoCode="fr"&gt;Hongrie&lt;/Name&gt;&lt;/Member&gt;&lt;Member Code="ISL" HasMetadata="false" HasOnlyUnitMetadata="false" HasChild="0"&gt;&lt;Name LocaleIsoCode="en"&gt;Iceland&lt;/Name&gt;&lt;Name LocaleIsoCode="fr"&gt;Islande&lt;/Name&gt;&lt;/Member&gt;&lt;Member Code="IRL" HasMetadata="false" HasOnlyUnitMetadata="false" HasChild="0"&gt;&lt;Name LocaleIsoCode="en"&gt;Ireland&lt;/Name&gt;&lt;Name LocaleIsoCode="fr"&gt;Irlande&lt;/Name&gt;&lt;/Member&gt;&lt;Member Code="ISR" HasMetadata="true" HasOnlyUnitMetadata="false" HasChild="0"&gt;&lt;Name LocaleIsoCode="en"&gt;Israel&lt;/Name&gt;&lt;Name LocaleIsoCode="fr"&gt;Israël&lt;/Name&gt;&lt;/Member&gt;&lt;Member Code="ITA" HasMetadata="false" HasOnlyUnitMetadata="false" HasChild="0"&gt;&lt;Name LocaleIsoCode="en"&gt;Italy&lt;/Name&gt;&lt;Name LocaleIsoCode="fr"&gt;Italie&lt;/Name&gt;&lt;/Member&gt;&lt;Member Code="JPN" HasMetadata="false" HasOnlyUnitMetadata="false" HasChild="0"&gt;&lt;Name LocaleIsoCode="en"&gt;Japan&lt;/Name&gt;&lt;Name LocaleIsoCode="fr"&gt;Japon&lt;/Name&gt;&lt;/Member&gt;&lt;Member Code="KOR" HasMetadata="false" HasOnlyUnitMetadata="false" HasChild="0"&gt;&lt;Name LocaleIsoCode="en"&gt;Korea&lt;/Name&gt;&lt;Name LocaleIsoCode="fr"&gt;Corée&lt;/Name&gt;&lt;/Member&gt;&lt;Member Code="LVA" HasMetadata="false" HasOnlyUnitMetadata="true" HasChild="0"&gt;&lt;Name LocaleIsoCode="en"&gt;Latvia&lt;/Name&gt;&lt;Name LocaleIsoCode="fr"&gt;Lettonie&lt;/Name&gt;&lt;/Member&gt;&lt;Member Code="LTU" HasMetadata="false" HasOnlyUnitMetadata="true" HasChild="0"&gt;&lt;Name LocaleIsoCode="en"&gt;Lithuania&lt;/Name&gt;&lt;Name LocaleIsoCode="fr"&gt;Lituanie&lt;/Name&gt;&lt;/Member&gt;&lt;Member Code="LUX" HasMetadata="false" HasOnlyUnitMetadata="false" HasChild="0"&gt;&lt;Name LocaleIsoCode="en"&gt;Luxembourg&lt;/Name&gt;&lt;Name LocaleIsoCode="fr"&gt;Luxembourg&lt;/Name&gt;&lt;/Member&gt;&lt;Member Code="MEX" HasMetadata="false" HasOnlyUnitMetadata="false" HasChild="0"&gt;&lt;Name LocaleIsoCode="en"&gt;Mexico&lt;/Name&gt;&lt;Name LocaleIsoCode="fr"&gt;Mexique&lt;/Name&gt;&lt;/Member&gt;&lt;Member Code="NLD" HasMetadata="false" HasOnlyUnitMetadata="false" HasChild="0"&gt;&lt;Name LocaleIsoCode="en"&gt;Netherlands&lt;/Name&gt;&lt;Name LocaleIsoCode="fr"&gt;Pays-Bas&lt;/Name&gt;&lt;/Member&gt;&lt;Member Code="NZL" HasMetadata="false" HasOnlyUnitMetadata="false" HasChild="0"&gt;&lt;Name LocaleIsoCode="en"&gt;New Zealand&lt;/Name&gt;&lt;Name LocaleIsoCode="fr"&gt;Nouvelle-Zélande&lt;/Name&gt;&lt;/Member&gt;&lt;Member Code="NOR" HasMetadata="false" HasOnlyUnitMetadata="false" HasChild="0"&gt;&lt;Name LocaleIsoCode="en"&gt;Norway&lt;/Name&gt;&lt;Name LocaleIsoCode="fr"&gt;Norvège&lt;/Name&gt;&lt;/Member&gt;&lt;Member Code="POL" HasMetadata="false" HasOnlyUnitMetadata="false" HasChild="0"&gt;&lt;Name LocaleIsoCode="en"&gt;Poland&lt;/Name&gt;&lt;Name LocaleIsoCode="fr"&gt;Pologne&lt;/Name&gt;&lt;/Member&gt;&lt;Member Code="PRT" HasMetadata="false" HasOnlyUnitMetadata="false" HasChild="0"&gt;&lt;Name LocaleIsoCode="en"&gt;Portugal&lt;/Name&gt;&lt;Name LocaleIsoCode="fr"&gt;Portugal&lt;/Name&gt;&lt;/Member&gt;&lt;Member Code="SVK" HasMetadata="false" HasOnlyUnitMetadata="false" HasChild="0"&gt;&lt;Name LocaleIsoCode="en"&gt;Slovak Republic&lt;/Name&gt;&lt;Name LocaleIsoCode="fr"&gt;République slovaque&lt;/Name&gt;&lt;/Member&gt;&lt;Member Code="SVN" HasMetadata="false" HasOnlyUnitMetadata="false" HasChild="0"&gt;&lt;Name LocaleIsoCode="en"&gt;Slovenia&lt;/Name&gt;&lt;Name LocaleIsoCode="fr"&gt;Slovénie&lt;/Name&gt;&lt;/Member&gt;&lt;Member Code="ESP" HasMetadata="false" HasOnlyUnitMetadata="false" HasChild="0"&gt;&lt;Name LocaleIsoCode="en"&gt;Spain&lt;/Name&gt;&lt;Name LocaleIsoCode="fr"&gt;Espagne&lt;/Name&gt;&lt;/Member&gt;&lt;Member Code="SWE" HasMetadata="false" HasOnlyUnitMetadata="false" HasChild="0"&gt;&lt;Name LocaleIsoCode="en"&gt;Sweden&lt;/Name&gt;&lt;Name LocaleIsoCode="fr"&gt;Suède&lt;/Name&gt;&lt;/Member&gt;&lt;Member Code="CHE" HasMetadata="false" HasOnlyUnitMetadata="false" HasChild="0"&gt;&lt;Name LocaleIsoCode="en"&gt;Switzerland&lt;/Name&gt;&lt;Name LocaleIsoCode="fr"&gt;Suisse&lt;/Name&gt;&lt;/Member&gt;&lt;Member Code="TUR" HasMetadata="false" HasOnlyUnitMetadata="false" HasChild="0"&gt;&lt;Name LocaleIsoCode="en"&gt;Turkey&lt;/Name&gt;&lt;Name LocaleIsoCode="fr"&gt;Turquie&lt;/Name&gt;&lt;/Member&gt;&lt;Member Code="GBR" HasMetadata="false" HasOnlyUnitMetadata="false" HasChild="0"&gt;&lt;Name LocaleIsoCode="en"&gt;United Kingdom&lt;/Name&gt;&lt;Name LocaleIsoCode="fr"&gt;Royaume-Uni&lt;/Name&gt;&lt;/Member&gt;&lt;Member Code="USA" HasMetadata="false" HasOnlyUnitMetadata="false" HasChild="0"&gt;&lt;Name LocaleIsoCode="en"&gt;United States&lt;/Name&gt;&lt;Name LocaleIsoCode="fr"&gt;États-Unis&lt;/Name&gt;&lt;/Member&gt;&lt;Member Code="NMEC" HasMetadata="false" HasOnlyUnitMetadata="false" HasChild="1"&gt;&lt;Name LocaleIsoCode="en"&gt;Non-OECD Economies&lt;/Name&gt;&lt;Name LocaleIsoCode="fr"&gt;Économies non-OCDE&lt;/Name&gt;&lt;ChildMember Code="BRA" HasMetadata="false" HasOnlyUnitMetadata="false" HasChild="0"&gt;&lt;Name LocaleIsoCode="en"&gt;Brazil&lt;/Name&gt;&lt;Name LocaleIsoCode="fr"&gt;Brésil&lt;/Name&gt;&lt;/ChildMember&gt;&lt;ChildMember Code="CHN" HasMetadata="false" HasOnlyUnitMetadata="false" HasChild="0"&gt;&lt;Name LocaleIsoCode="en"&gt;China (People's Republic of)&lt;/Name&gt;&lt;Name LocaleIsoCode="fr"&gt;Chine (République populaire de)&lt;/Name&gt;&lt;/ChildMember&gt;&lt;ChildMember Code="COL" HasMetadata="false" HasOnlyUnitMetadata="false" HasChild="0"&gt;&lt;Name LocaleIsoCode="en"&gt;Colombia&lt;/Name&gt;&lt;Name LocaleIsoCode="fr"&gt;Colombie&lt;/Name&gt;&lt;/ChildMember&gt;&lt;ChildMember Code="CRI" HasMetadata="false" HasOnlyUnitMetadata="false" HasChild="0"&gt;&lt;Name LocaleIsoCode="en"&gt;Costa Rica&lt;/Name&gt;&lt;Name LocaleIsoCode="fr"&gt;Costa Rica&lt;/Name&gt;&lt;/ChildMember&gt;&lt;ChildMember Code="IND" HasMetadata="false" HasOnlyUnitMetadata="false" HasChild="0"&gt;&lt;Name LocaleIsoCode="en"&gt;India&lt;/Name&gt;&lt;Name LocaleIsoCode="fr"&gt;Inde&lt;/Name&gt;&lt;/ChildMember&gt;&lt;ChildMember Code="IDN" HasMetadata="false" HasOnlyUnitMetadata="false" HasChild="0"&gt;&lt;Name LocaleIsoCode="en"&gt;Indonesia&lt;/Name&gt;&lt;Name LocaleIsoCode="fr"&gt;Indonésie&lt;/Name&gt;&lt;/ChildMember&gt;&lt;ChildMember Code="RUS" HasMetadata="false" HasOnlyUnitMetadata="false" HasChild="0"&gt;&lt;Name LocaleIsoCode="en"&gt;Russia&lt;/Name&gt;&lt;Name LocaleIsoCode="fr"&gt;Russie&lt;/Name&gt;&lt;/ChildMember&gt;&lt;ChildMember Code="ZAF" HasMetadata="false" HasOnlyUnitMetadata="false" HasChild="0"&gt;&lt;Name LocaleIsoCode="en"&gt;South Africa&lt;/Name&gt;&lt;Name LocaleIsoCode="fr"&gt;Afrique du Sud&lt;/Name&gt;&lt;/ChildMember&gt;&lt;/Member&gt;&lt;/Dimension&gt;&lt;Dimension Code="YEA" HasMetadata="false" CommonCode="TIME" Display="labels"&gt;&lt;Name LocaleIsoCode="en"&gt;Year&lt;/Name&gt;&lt;Name LocaleIsoCode="fr"&gt;Année&lt;/Name&gt;&lt;Member Code="2000" HasMetadata="false"&gt;&lt;Name LocaleIsoCode="en"&gt;2000&lt;/Name&gt;&lt;Name LocaleIsoCode="fr"&gt;2000&lt;/Name&gt;&lt;/Member&gt;&lt;Member Code="2001" HasMetadata="false"&gt;&lt;Name LocaleIsoCode="en"&gt;2001&lt;/Name&gt;&lt;Name LocaleIsoCode="fr"&gt;2001&lt;/Name&gt;&lt;/Member&gt;&lt;Member Code="2002" HasMetadata="false"&gt;&lt;Name LocaleIsoCode="en"&gt;2002&lt;/Name&gt;&lt;Name LocaleIsoCode="fr"&gt;2002&lt;/Name&gt;&lt;/Member&gt;&lt;Member Code="2003" HasMetadata="false"&gt;&lt;Name LocaleIsoCode="en"&gt;2003&lt;/Name&gt;&lt;Name LocaleIsoCode="fr"&gt;2003&lt;/Name&gt;&lt;/Member&gt;&lt;Member Code="2004" HasMetadata="false"&gt;&lt;Name LocaleIsoCode="en"&gt;2004&lt;/Name&gt;&lt;Name LocaleIsoCode="fr"&gt;2004&lt;/Name&gt;&lt;/Member&gt;&lt;Member Code="2005" HasMetadata="false"&gt;&lt;Name LocaleIsoCode="en"&gt;2005&lt;/Name&gt;&lt;Name LocaleIsoCode="fr"&gt;2005&lt;/Name&gt;&lt;/Member&gt;&lt;Member Code="2006" HasMetadata="false"&gt;&lt;Name LocaleIsoCode="en"&gt;2006&lt;/Name&gt;&lt;Name LocaleIsoCode="fr"&gt;2006&lt;/Name&gt;&lt;/Member&gt;&lt;Member Code="2007" HasMetadata="false"&gt;&lt;Name LocaleIsoCode="en"&gt;2007&lt;/Name&gt;&lt;Name LocaleIsoCode="fr"&gt;2007&lt;/Name&gt;&lt;/Member&gt;&lt;Member Code="2008" HasMetadata="false"&gt;&lt;Name LocaleIsoCode="en"&gt;2008&lt;/Name&gt;&lt;Name LocaleIsoCode="fr"&gt;2008&lt;/Name&gt;&lt;/Member&gt;&lt;Member Code="2009" HasMetadata="false"&gt;&lt;Name LocaleIsoCode="en"&gt;2009&lt;/Name&gt;&lt;Name LocaleIsoCode="fr"&gt;2009&lt;/Name&gt;&lt;/Member&gt;&lt;Member Code="2010" HasMetadata="false"&gt;&lt;Name LocaleIsoCode="en"&gt;2010&lt;/Name&gt;&lt;Name LocaleIsoCode="fr"&gt;2010&lt;/Name&gt;&lt;/Member&gt;&lt;Member Code="2011" HasMetadata="false"&gt;&lt;Name LocaleIsoCode="en"&gt;2011&lt;/Name&gt;&lt;Name LocaleIsoCode="fr"&gt;2011&lt;/Name&gt;&lt;/Member&gt;&lt;Member Code="2012" HasMetadata="false"&gt;&lt;Name LocaleIsoCode="en"&gt;2012&lt;/Name&gt;&lt;Name LocaleIsoCode="fr"&gt;2012&lt;/Name&gt;&lt;/Member&gt;&lt;Member Code="2013" HasMetadata="false"&gt;&lt;Name LocaleIsoCode="en"&gt;2013&lt;/Name&gt;&lt;Name LocaleIsoCode="fr"&gt;2013&lt;/Name&gt;&lt;/Member&gt;&lt;Member Code="2014" HasMetadata="false"&gt;&lt;Name LocaleIsoCode="en"&gt;2014&lt;/Name&gt;&lt;Name LocaleIsoCode="fr"&gt;2014&lt;/Name&gt;&lt;/Member&gt;&lt;Member Code="2015" HasMetadata="false"&gt;&lt;Name LocaleIsoCode="en"&gt;2015&lt;/Name&gt;&lt;Name LocaleIsoCode="fr"&gt;2015&lt;/Name&gt;&lt;/Member&gt;&lt;Member Code="2016" HasMetadata="false"&gt;&lt;Name LocaleIsoCode="en"&gt;2016&lt;/Name&gt;&lt;Name LocaleIsoCode="fr"&gt;2016&lt;/Name&gt;&lt;/Member&gt;&lt;Member Code="2017" HasMetadata="false"&gt;&lt;Name LocaleIsoCode="en"&gt;2017&lt;/Name&gt;&lt;Name LocaleIsoCode="fr"&gt;2017&lt;/Name&gt;&lt;/Member&gt;&lt;/Dimension&gt;&lt;WBOSInformations&gt;&lt;TimeDimension WebTreeWasUsed="false"&gt;&lt;StartCodes Annual="2000" /&gt;&lt;/TimeDimension&gt;&lt;/WBOSInformations&gt;&lt;Tabulation Axis="horizontal"&gt;&lt;Dimension Code="YEA" CommonCode="TIME" /&gt;&lt;/Tabulation&gt;&lt;Tabulation Axis="vertical"&gt;&lt;Dimension Code="VAR" /&gt;&lt;Dimension Code="UNIT" /&gt;&lt;Dimension Code="COU" CommonCode="LOCATION" /&gt;&lt;/Tabulation&gt;&lt;Tabulation Axis="page" /&gt;&lt;Formatting&gt;&lt;Labels LocaleIsoCode="en" /&gt;&lt;Power&gt;0&lt;/Power&gt;&lt;Decimals&gt;-1&lt;/Decimals&gt;&lt;SkipEmptyLines&gt;true&lt;/SkipEmptyLines&gt;&lt;SkipEmptyCols&gt;false&lt;/SkipEmptyCols&gt;&lt;SkipLineHierarchy&gt;false&lt;/SkipLineHierarchy&gt;&lt;SkipColHierarchy&gt;false&lt;/SkipColHierarchy&gt;&lt;Page&gt;1&lt;/Page&gt;&lt;/Formatting&gt;&lt;/DataTable&gt;&lt;Format&gt;&lt;ShowEmptyAxes&gt;true&lt;/ShowEmptyAxes&gt;&lt;Page&gt;1&lt;/Page&gt;&lt;EnableSort&gt;true&lt;/EnableSort&gt;&lt;IncludeFlagColumn&gt;false&lt;/IncludeFlagColumn&gt;&lt;IncludeTimeSeriesId&gt;false&lt;/IncludeTimeSeriesId&gt;&lt;DoBarChart&gt;false&lt;/DoBarChart&gt;&lt;FreezePanes&gt;true&lt;/FreezePanes&gt;&lt;MaxBarChartLen&gt;65&lt;/MaxBarChartLen&gt;&lt;/Format&gt;&lt;Query&gt;&lt;Name LocaleIsoCode="en"&gt;Beds in nursing and residential care facilities&lt;/Name&gt;&lt;AbsoluteUri&gt;http://stats.oecd.org//View.aspx?QueryId=30142&amp;amp;QueryType=Public&amp;amp;Lang=en&lt;/AbsoluteUri&gt;&lt;/Query&gt;&lt;/WebTableParameter&gt;</t>
  </si>
  <si>
    <t>extracted at  10 Dec 2018 12:44</t>
  </si>
  <si>
    <t>Data extracted on 10 Dec 2018 11:50 UTC (GMT) from OECD.Stat</t>
  </si>
  <si>
    <t>% of total, aged 65 years old and over</t>
  </si>
  <si>
    <t>LTC recipients at home</t>
  </si>
  <si>
    <t>&lt;?xml version="1.0" encoding="utf-16"?&gt;&lt;WebTableParameter xmlns:xsd="http://www.w3.org/2001/XMLSchema" xmlns:xsi="http://www.w3.org/2001/XMLSchema-instance" xmlns="http://stats.oecd.org/OECDStatWS/2004/03/01/"&gt;&lt;DataTable Code="HEALTH_LTCR" HasMetadata="true"&gt;&lt;Name LocaleIsoCode="en"&gt;Long-Term Care Resources and Utilisation&lt;/Name&gt;&lt;Name LocaleIsoCode="fr"&gt;Ressources et Utilisation des Soins de Longue Durée&lt;/Name&gt;&lt;Dimension Code="VAR" HasMetadata="false" Display="labels"&gt;&lt;Name LocaleIsoCode="en"&gt;Variable&lt;/Name&gt;&lt;Name LocaleIsoCode="fr"&gt;Variable&lt;/Name&gt;&lt;Member Code="LTCILTHT" HasMetadata="true" HasOnlyUnitMetadata="false" HasChild="0"&gt;&lt;Name LocaleIsoCode="en"&gt;LTC recipients at home&lt;/Name&gt;&lt;Name LocaleIsoCode="fr"&gt;Bénéficiaires de SLD à domicile&lt;/Name&gt;&lt;/Member&gt;&lt;/Dimension&gt;&lt;Dimension Code="UNIT" HasMetadata="false" Display="labels"&gt;&lt;Name LocaleIsoCode="en"&gt;Measure&lt;/Name&gt;&lt;Name LocaleIsoCode="fr"&gt;Mesure&lt;/Name&gt;&lt;Member Code="PRTT65QT" HasMetadata="false" HasOnlyUnitMetadata="false" HasChild="0"&gt;&lt;Name LocaleIsoCode="en"&gt;% of total, aged 65 years old and over&lt;/Name&gt;&lt;Name LocaleIsoCode="fr"&gt;% population totale, 65 ans et plus&lt;/Name&gt;&lt;/Member&gt;&lt;/Dimension&gt;&lt;Dimension Code="COU" HasMetadata="false" CommonCode="LOCATION" Display="labels"&gt;&lt;Name LocaleIsoCode="en"&gt;Country&lt;/Name&gt;&lt;Name LocaleIsoCode="fr"&gt;Pays&lt;/Name&gt;&lt;Member Code="AUS" HasMetadata="false" HasOnlyUnitMetadata="false" HasChild="0"&gt;&lt;Name LocaleIsoCode="en"&gt;Australia&lt;/Name&gt;&lt;Name LocaleIsoCode="fr"&gt;Australie&lt;/Name&gt;&lt;/Member&gt;&lt;Member Code="AUT" HasMetadata="false" HasOnlyUnitMetadata="false" HasChild="0"&gt;&lt;Name LocaleIsoCode="en"&gt;Austria&lt;/Name&gt;&lt;Name LocaleIsoCode="fr"&gt;Autriche&lt;/Name&gt;&lt;/Member&gt;&lt;Member Code="BEL" HasMetadata="false" HasOnlyUnitMetadata="false" HasChild="0"&gt;&lt;Name LocaleIsoCode="en"&gt;Belgium&lt;/Name&gt;&lt;Name LocaleIsoCode="fr"&gt;Belgique&lt;/Name&gt;&lt;/Member&gt;&lt;Member Code="CAN" HasMetadata="false" HasOnlyUnitMetadata="false" HasChild="0"&gt;&lt;Name LocaleIsoCode="en"&gt;Canada&lt;/Name&gt;&lt;Name LocaleIsoCode="fr"&gt;Canada&lt;/Name&gt;&lt;/Member&gt;&lt;Member Code="CHL" HasMetadata="false" HasOnlyUnitMetadata="false" HasChild="0"&gt;&lt;Name LocaleIsoCode="en"&gt;Chile&lt;/Name&gt;&lt;Name LocaleIsoCode="fr"&gt;Chili&lt;/Name&gt;&lt;/Member&gt;&lt;Member Code="CZE" HasMetadata="false" HasOnlyUnitMetadata="false" HasChild="0"&gt;&lt;Name LocaleIsoCode="en"&gt;Czech Republic&lt;/Name&gt;&lt;Name LocaleIsoCode="fr"&gt;République tchèque&lt;/Name&gt;&lt;/Member&gt;&lt;Member Code="DNK" HasMetadata="false" HasOnlyUnitMetadata="false" HasChild="0"&gt;&lt;Name LocaleIsoCode="en"&gt;Denmark&lt;/Name&gt;&lt;Name LocaleIsoCode="fr"&gt;Danemark&lt;/Name&gt;&lt;/Member&gt;&lt;Member Code="EST" HasMetadata="false" HasOnlyUnitMetadata="false" HasChild="0"&gt;&lt;Name LocaleIsoCode="en"&gt;Estonia&lt;/Name&gt;&lt;Name LocaleIsoCode="fr"&gt;Estonie&lt;/Name&gt;&lt;/Member&gt;&lt;Member Code="FIN" HasMetadata="false" HasOnlyUnitMetadata="false" HasChild="0"&gt;&lt;Name LocaleIsoCode="en"&gt;Finland&lt;/Name&gt;&lt;Name LocaleIsoCode="fr"&gt;Finlande&lt;/Name&gt;&lt;/Member&gt;&lt;Member Code="FRA" HasMetadata="false" HasOnlyUnitMetadata="false" HasChild="0"&gt;&lt;Name LocaleIsoCode="en"&gt;France&lt;/Name&gt;&lt;Name LocaleIsoCode="fr"&gt;France&lt;/Name&gt;&lt;/Member&gt;&lt;Member Code="DEU" HasMetadata="true" HasOnlyUnitMetadata="false" HasChild="0"&gt;&lt;Name LocaleIsoCode="en"&gt;Germany&lt;/Name&gt;&lt;Name LocaleIsoCode="fr"&gt;Allemagne&lt;/Name&gt;&lt;/Member&gt;&lt;Member Code="GRC" HasMetadata="false" HasOnlyUnitMetadata="false" HasChild="0"&gt;&lt;Name LocaleIsoCode="en"&gt;Greece&lt;/Name&gt;&lt;Name LocaleIsoCode="fr"&gt;Grèce&lt;/Name&gt;&lt;/Member&gt;&lt;Member Code="HUN" HasMetadata="false" HasOnlyUnitMetadata="false" HasChild="0"&gt;&lt;Name LocaleIsoCode="en"&gt;Hungary&lt;/Name&gt;&lt;Name LocaleIsoCode="fr"&gt;Hongrie&lt;/Name&gt;&lt;/Member&gt;&lt;Member Code="ISL" HasMetadata="false" HasOnlyUnitMetadata="false" HasChild="0"&gt;&lt;Name LocaleIsoCode="en"&gt;Iceland&lt;/Name&gt;&lt;Name LocaleIsoCode="fr"&gt;Islande&lt;/Name&gt;&lt;/Member&gt;&lt;Member Code="IRL" HasMetadata="false" HasOnlyUnitMetadata="false" HasChild="0"&gt;&lt;Name LocaleIsoCode="en"&gt;Ireland&lt;/Name&gt;&lt;Name LocaleIsoCode="fr"&gt;Irlande&lt;/Name&gt;&lt;/Member&gt;&lt;Member Code="ISR" HasMetadata="true" HasOnlyUnitMetadata="false" HasChild="0"&gt;&lt;Name LocaleIsoCode="en"&gt;Israel&lt;/Name&gt;&lt;Name LocaleIsoCode="fr"&gt;Israël&lt;/Name&gt;&lt;/Member&gt;&lt;Member Code="ITA" HasMetadata="false" HasOnlyUnitMetadata="false" HasChild="0"&gt;&lt;Name LocaleIsoCode="en"&gt;Italy&lt;/Name&gt;&lt;Name LocaleIsoCode="fr"&gt;Italie&lt;/Name&gt;&lt;/Member&gt;&lt;Member Code="JPN" HasMetadata="false" HasOnlyUnitMetadata="false" HasChild="0"&gt;&lt;Name LocaleIsoCode="en"&gt;Japan&lt;/Name&gt;&lt;Name LocaleIsoCode="fr"&gt;Japon&lt;/Name&gt;&lt;/Member&gt;&lt;Member Code="KOR" HasMetadata="false" HasOnlyUnitMetadata="false" HasChild="0"&gt;&lt;Name LocaleIsoCode="en"&gt;Korea&lt;/Name&gt;&lt;Name LocaleIsoCode="fr"&gt;Corée&lt;/Name&gt;&lt;/Member&gt;&lt;Member Code="LVA" HasMetadata="false" HasOnlyUnitMetadata="true" HasChild="0"&gt;&lt;Name LocaleIsoCode="en"&gt;Latvia&lt;/Name&gt;&lt;Name LocaleIsoCode="fr"&gt;Lettonie&lt;/Name&gt;&lt;/Member&gt;&lt;Member Code="LTU" HasMetadata="false" HasOnlyUnitMetadata="true" HasChild="0"&gt;&lt;Name LocaleIsoCode="en"&gt;Lithuania&lt;/Name&gt;&lt;Name LocaleIsoCode="fr"&gt;Lituanie&lt;/Name&gt;&lt;/Member&gt;&lt;Member Code="LUX" HasMetadata="false" HasOnlyUnitMetadata="false" HasChild="0"&gt;&lt;Name LocaleIsoCode="en"&gt;Luxembourg&lt;/Name&gt;&lt;Name LocaleIsoCode="fr"&gt;Luxembourg&lt;/Name&gt;&lt;/Member&gt;&lt;Member Code="MEX" HasMetadata="false" HasOnlyUnitMetadata="false" HasChild="0"&gt;&lt;Name LocaleIsoCode="en"&gt;Mexico&lt;/Name&gt;&lt;Name LocaleIsoCode="fr"&gt;Mexique&lt;/Name&gt;&lt;/Member&gt;&lt;Member Code="NLD" HasMetadata="false" HasOnlyUnitMetadata="false" HasChild="0"&gt;&lt;Name LocaleIsoCode="en"&gt;Netherlands&lt;/Name&gt;&lt;Name LocaleIsoCode="fr"&gt;Pays-Bas&lt;/Name&gt;&lt;/Member&gt;&lt;Member Code="NZL" HasMetadata="false" HasOnlyUnitMetadata="false" HasChild="0"&gt;&lt;Name LocaleIsoCode="en"&gt;New Zealand&lt;/Name&gt;&lt;Name LocaleIsoCode="fr"&gt;Nouvelle-Zélande&lt;/Name&gt;&lt;/Member&gt;&lt;Member Code="NOR" HasMetadata="false" HasOnlyUnitMetadata="false" HasChild="0"&gt;&lt;Name LocaleIsoCode="en"&gt;Norway&lt;/Name&gt;&lt;Name LocaleIsoCode="fr"&gt;Norvège&lt;/Name&gt;&lt;/Member&gt;&lt;Member Code="POL" HasMetadata="false" HasOnlyUnitMetadata="false" HasChild="0"&gt;&lt;Name LocaleIsoCode="en"&gt;Poland&lt;/Name&gt;&lt;Name LocaleIsoCode="fr"&gt;Pologne&lt;/Name&gt;&lt;/Member&gt;&lt;Member Code="PRT" HasMetadata="false" HasOnlyUnitMetadata="false" HasChild="0"&gt;&lt;Name LocaleIsoCode="en"&gt;Portugal&lt;/Name&gt;&lt;Name LocaleIsoCode="fr"&gt;Portugal&lt;/Name&gt;&lt;/Member&gt;&lt;Member Code="SVK" HasMetadata="false" HasOnlyUnitMetadata="false" HasChild="0"&gt;&lt;Name LocaleIsoCode="en"&gt;Slovak Republic&lt;/Name&gt;&lt;Name LocaleIsoCode="fr"&gt;République slovaque&lt;/Name&gt;&lt;/Member&gt;&lt;Member Code="SVN" HasMetadata="false" HasOnlyUnitMetadata="false" HasChild="0"&gt;&lt;Name LocaleIsoCode="en"&gt;Slovenia&lt;/Name&gt;&lt;Name LocaleIsoCode="fr"&gt;Slovénie&lt;/Name&gt;&lt;/Member&gt;&lt;Member Code="ESP" HasMetadata="false" HasOnlyUnitMetadata="false" HasChild="0"&gt;&lt;Name LocaleIsoCode="en"&gt;Spain&lt;/Name&gt;&lt;Name LocaleIsoCode="fr"&gt;Espagne&lt;/Name&gt;&lt;/Member&gt;&lt;Member Code="SWE" HasMetadata="false" HasOnlyUnitMetadata="false" HasChild="0"&gt;&lt;Name LocaleIsoCode="en"&gt;Sweden&lt;/Name&gt;&lt;Name LocaleIsoCode="fr"&gt;Suède&lt;/Name&gt;&lt;/Member&gt;&lt;Member Code="CHE" HasMetadata="false" HasOnlyUnitMetadata="false" HasChild="0"&gt;&lt;Name LocaleIsoCode="en"&gt;Switzerland&lt;/Name&gt;&lt;Name LocaleIsoCode="fr"&gt;Suisse&lt;/Name&gt;&lt;/Member&gt;&lt;Member Code="TUR" HasMetadata="false" HasOnlyUnitMetadata="false" HasChild="0"&gt;&lt;Name LocaleIsoCode="en"&gt;Turkey&lt;/Name&gt;&lt;Name LocaleIsoCode="fr"&gt;Turquie&lt;/Name&gt;&lt;/Member&gt;&lt;Member Code="GBR" HasMetadata="false" HasOnlyUnitMetadata="false" HasChild="0"&gt;&lt;Name LocaleIsoCode="en"&gt;United Kingdom&lt;/Name&gt;&lt;Name LocaleIsoCode="fr"&gt;Royaume-Uni&lt;/Name&gt;&lt;/Member&gt;&lt;Member Code="USA" HasMetadata="false" HasOnlyUnitMetadata="false" HasChild="0"&gt;&lt;Name LocaleIsoCode="en"&gt;United States&lt;/Name&gt;&lt;Name LocaleIsoCode="fr"&gt;États-Unis&lt;/Name&gt;&lt;/Member&gt;&lt;Member Code="NMEC" HasMetadata="false" HasOnlyUnitMetadata="false" HasChild="1"&gt;&lt;Name LocaleIsoCode="en"&gt;Non-OECD Economies&lt;/Name&gt;&lt;Name LocaleIsoCode="fr"&gt;Économies non-OCDE&lt;/Name&gt;&lt;ChildMember Code="BRA" HasMetadata="false" HasOnlyUnitMetadata="false" HasChild="0"&gt;&lt;Name LocaleIsoCode="en"&gt;Brazil&lt;/Name&gt;&lt;Name LocaleIsoCode="fr"&gt;Brésil&lt;/Name&gt;&lt;/ChildMember&gt;&lt;ChildMember Code="CHN" HasMetadata="false" HasOnlyUnitMetadata="false" HasChild="0"&gt;&lt;Name LocaleIsoCode="en"&gt;China (People's Republic of)&lt;/Name&gt;&lt;Name LocaleIsoCode="fr"&gt;Chine (République populaire de)&lt;/Name&gt;&lt;/ChildMember&gt;&lt;ChildMember Code="COL" HasMetadata="false" HasOnlyUnitMetadata="false" HasChild="0"&gt;&lt;Name LocaleIsoCode="en"&gt;Colombia&lt;/Name&gt;&lt;Name LocaleIsoCode="fr"&gt;Colombie&lt;/Name&gt;&lt;/ChildMember&gt;&lt;ChildMember Code="CRI" HasMetadata="false" HasOnlyUnitMetadata="false" HasChild="0"&gt;&lt;Name LocaleIsoCode="en"&gt;Costa Rica&lt;/Name&gt;&lt;Name LocaleIsoCode="fr"&gt;Costa Rica&lt;/Name&gt;&lt;/ChildMember&gt;&lt;ChildMember Code="IND" HasMetadata="false" HasOnlyUnitMetadata="false" HasChild="0"&gt;&lt;Name LocaleIsoCode="en"&gt;India&lt;/Name&gt;&lt;Name LocaleIsoCode="fr"&gt;Inde&lt;/Name&gt;&lt;/ChildMember&gt;&lt;ChildMember Code="IDN" HasMetadata="false" HasOnlyUnitMetadata="false" HasChild="0"&gt;&lt;Name LocaleIsoCode="en"&gt;Indonesia&lt;/Name&gt;&lt;Name LocaleIsoCode="fr"&gt;Indonésie&lt;/Name&gt;&lt;/ChildMember&gt;&lt;ChildMember Code="RUS" HasMetadata="false" HasOnlyUnitMetadata="false" HasChild="0"&gt;&lt;Name LocaleIsoCode="en"&gt;Russia&lt;/Name&gt;&lt;Name LocaleIsoCode="fr"&gt;Russie&lt;/Name&gt;&lt;/ChildMember&gt;&lt;ChildMember Code="ZAF" HasMetadata="false" HasOnlyUnitMetadata="false" HasChild="0"&gt;&lt;Name LocaleIsoCode="en"&gt;South Africa&lt;/Name&gt;&lt;Name LocaleIsoCode="fr"&gt;Afrique du Sud&lt;/Name&gt;&lt;/ChildMember&gt;&lt;/Member&gt;&lt;/Dimension&gt;&lt;Dimension Code="YEA" HasMetadata="false" CommonCode="TIME" Display="labels"&gt;&lt;Name LocaleIsoCode="en"&gt;Year&lt;/Name&gt;&lt;Name LocaleIsoCode="fr"&gt;Année&lt;/Name&gt;&lt;Member Code="2000" HasMetadata="false"&gt;&lt;Name LocaleIsoCode="en"&gt;2000&lt;/Name&gt;&lt;Name LocaleIsoCode="fr"&gt;2000&lt;/Name&gt;&lt;/Member&gt;&lt;Member Code="2001" HasMetadata="false"&gt;&lt;Name LocaleIsoCode="en"&gt;2001&lt;/Name&gt;&lt;Name LocaleIsoCode="fr"&gt;2001&lt;/Name&gt;&lt;/Member&gt;&lt;Member Code="2002" HasMetadata="false"&gt;&lt;Name LocaleIsoCode="en"&gt;2002&lt;/Name&gt;&lt;Name LocaleIsoCode="fr"&gt;2002&lt;/Name&gt;&lt;/Member&gt;&lt;Member Code="2003" HasMetadata="false"&gt;&lt;Name LocaleIsoCode="en"&gt;2003&lt;/Name&gt;&lt;Name LocaleIsoCode="fr"&gt;2003&lt;/Name&gt;&lt;/Member&gt;&lt;Member Code="2004" HasMetadata="false"&gt;&lt;Name LocaleIsoCode="en"&gt;2004&lt;/Name&gt;&lt;Name LocaleIsoCode="fr"&gt;2004&lt;/Name&gt;&lt;/Member&gt;&lt;Member Code="2005" HasMetadata="false"&gt;&lt;Name LocaleIsoCode="en"&gt;2005&lt;/Name&gt;&lt;Name LocaleIsoCode="fr"&gt;2005&lt;/Name&gt;&lt;/Member&gt;&lt;Member Code="2006" HasMetadata="false"&gt;&lt;Name LocaleIsoCode="en"&gt;2006&lt;/Name&gt;&lt;Name LocaleIsoCode="fr"&gt;2006&lt;/Name&gt;&lt;/Member&gt;&lt;Member Code="2007" HasMetadata="false"&gt;&lt;Name LocaleIsoCode="en"&gt;2007&lt;/Name&gt;&lt;Name LocaleIsoCode="fr"&gt;2007&lt;/Name&gt;&lt;/Member&gt;&lt;Member Code="2008" HasMetadata="false"&gt;&lt;Name LocaleIsoCode="en"&gt;2008&lt;/Name&gt;&lt;Name LocaleIsoCode="fr"&gt;2008&lt;/Name&gt;&lt;/Member&gt;&lt;Member Code="2009" HasMetadata="false"&gt;&lt;Name LocaleIsoCode="en"&gt;2009&lt;/Name&gt;&lt;Name LocaleIsoCode="fr"&gt;2009&lt;/Name&gt;&lt;/Member&gt;&lt;Member Code="2010" HasMetadata="false"&gt;&lt;Name LocaleIsoCode="en"&gt;2010&lt;/Name&gt;&lt;Name LocaleIsoCode="fr"&gt;2010&lt;/Name&gt;&lt;/Member&gt;&lt;Member Code="2011" HasMetadata="false"&gt;&lt;Name LocaleIsoCode="en"&gt;2011&lt;/Name&gt;&lt;Name LocaleIsoCode="fr"&gt;2011&lt;/Name&gt;&lt;/Member&gt;&lt;Member Code="2012" HasMetadata="false"&gt;&lt;Name LocaleIsoCode="en"&gt;2012&lt;/Name&gt;&lt;Name LocaleIsoCode="fr"&gt;2012&lt;/Name&gt;&lt;/Member&gt;&lt;Member Code="2013" HasMetadata="false"&gt;&lt;Name LocaleIsoCode="en"&gt;2013&lt;/Name&gt;&lt;Name LocaleIsoCode="fr"&gt;2013&lt;/Name&gt;&lt;/Member&gt;&lt;Member Code="2014" HasMetadata="false"&gt;&lt;Name LocaleIsoCode="en"&gt;2014&lt;/Name&gt;&lt;Name LocaleIsoCode="fr"&gt;2014&lt;/Name&gt;&lt;/Member&gt;&lt;Member Code="2015" HasMetadata="false"&gt;&lt;Name LocaleIsoCode="en"&gt;2015&lt;/Name&gt;&lt;Name LocaleIsoCode="fr"&gt;2015&lt;/Name&gt;&lt;/Member&gt;&lt;Member Code="2016" HasMetadata="false"&gt;&lt;Name LocaleIsoCode="en"&gt;2016&lt;/Name&gt;&lt;Name LocaleIsoCode="fr"&gt;2016&lt;/Name&gt;&lt;/Member&gt;&lt;Member Code="2017" HasMetadata="false"&gt;&lt;Name LocaleIsoCode="en"&gt;2017&lt;/Name&gt;&lt;Name LocaleIsoCode="fr"&gt;2017&lt;/Name&gt;&lt;/Member&gt;&lt;/Dimension&gt;&lt;WBOSInformations&gt;&lt;TimeDimension WebTreeWasUsed="false"&gt;&lt;StartCodes Annual="2000" /&gt;&lt;/TimeDimension&gt;&lt;/WBOSInformations&gt;&lt;Tabulation Axis="horizontal"&gt;&lt;Dimension Code="YEA" CommonCode="TIME" /&gt;&lt;/Tabulation&gt;&lt;Tabulation Axis="vertical"&gt;&lt;Dimension Code="VAR" /&gt;&lt;Dimension Code="UNIT" /&gt;&lt;Dimension Code="COU" CommonCode="LOCATION" /&gt;&lt;/Tabulation&gt;&lt;Tabulation Axis="page" /&gt;&lt;Formatting&gt;&lt;Labels LocaleIsoCode="en" /&gt;&lt;Power&gt;0&lt;/Power&gt;&lt;Decimals&gt;-1&lt;/Decimals&gt;&lt;SkipEmptyLines&gt;true&lt;/SkipEmptyLines&gt;&lt;SkipEmptyCols&gt;false&lt;/SkipEmptyCols&gt;&lt;SkipLineHierarchy&gt;false&lt;/SkipLineHierarchy&gt;&lt;SkipColHierarchy&gt;false&lt;/SkipColHierarchy&gt;&lt;Page&gt;1&lt;/Page&gt;&lt;/Formatting&gt;&lt;/DataTable&gt;&lt;Format&gt;&lt;ShowEmptyAxes&gt;true&lt;/ShowEmptyAxes&gt;&lt;Page&gt;1&lt;/Page&gt;&lt;EnableSort&gt;true&lt;/EnableSort&gt;&lt;IncludeFlagColumn&gt;false&lt;/IncludeFlagColumn&gt;&lt;IncludeTimeSeriesId&gt;false&lt;/IncludeTimeSeriesId&gt;&lt;DoBarChart&gt;false&lt;/DoBarChart&gt;&lt;FreezePanes&gt;true&lt;/FreezePanes&gt;&lt;MaxBarChartLen&gt;65&lt;/MaxBarChartLen&gt;&lt;/Format&gt;&lt;Query&gt;&lt;Name LocaleIsoCode="en"&gt;Long-term care recipients&lt;/Name&gt;&lt;AbsoluteUri&gt;http://stats.oecd.org//View.aspx?QueryId=30143&amp;amp;QueryType=Public&amp;amp;Lang=en&lt;/AbsoluteUri&gt;&lt;/Query&gt;&lt;/WebTableParameter&gt;</t>
  </si>
  <si>
    <t>extracted at  10 Dec 2018 12:50</t>
  </si>
  <si>
    <t xml:space="preserve">  Good/very good health, total aged 65+</t>
  </si>
  <si>
    <t xml:space="preserve">  Good/very good health, males aged 65+</t>
  </si>
  <si>
    <t xml:space="preserve">  Good/very good health, females aged 65+</t>
  </si>
  <si>
    <t>% of population (crude rate)</t>
  </si>
  <si>
    <t>Perceived health status by age and gender</t>
  </si>
  <si>
    <t>Dataset: Health Status</t>
  </si>
  <si>
    <t>Bulgaria</t>
  </si>
  <si>
    <t>Croatia</t>
  </si>
  <si>
    <t>Cyprus</t>
  </si>
  <si>
    <t>Liechtenstein</t>
  </si>
  <si>
    <t>Malta</t>
  </si>
  <si>
    <t>Romania</t>
  </si>
  <si>
    <t>Slovakia</t>
  </si>
  <si>
    <t>The Netherlands</t>
  </si>
  <si>
    <t>Choice of provider (choice of homecare provider)</t>
  </si>
  <si>
    <t>Availability of Cash benefits</t>
  </si>
  <si>
    <t>Data extracted on 18 Dec 2018 10:00 UTC (GMT) from OECD.Stat</t>
  </si>
  <si>
    <t>Long-term care (social)</t>
  </si>
  <si>
    <t>&lt;?xml version="1.0" encoding="utf-16"?&gt;&lt;WebTableParameter xmlns:xsd="http://www.w3.org/2001/XMLSchema" xmlns:xsi="http://www.w3.org/2001/XMLSchema-instance" xmlns="http://stats.oecd.org/OECDStatWS/2004/03/01/"&gt;&lt;DataTable Code="SHA" HasMetadata="true"&gt;&lt;Name LocaleIsoCode="en"&gt;Health expenditure and financing&lt;/Name&gt;&lt;Name LocaleIsoCode="fr"&gt;Dépenses de santé et financement&lt;/Name&gt;&lt;Dimension Code="HF" HasMetadata="false" Display="labels"&gt;&lt;Name LocaleIsoCode="en"&gt;Financing scheme&lt;/Name&gt;&lt;Name LocaleIsoCode="fr"&gt;Régime de financement&lt;/Name&gt;&lt;Member Code="HFTOT" HasMetadata="false" HasOnlyUnitMetadata="false" HasChild="1"&gt;&lt;Name LocaleIsoCode="en"&gt;All financing schemes&lt;/Name&gt;&lt;Name LocaleIsoCode="fr"&gt;Tous les régimes de financement&lt;/Name&gt;&lt;ChildMember Code="HF1" HasMetadata="false" HasOnlyUnitMetadata="false" HasChild="1"&gt;&lt;Name LocaleIsoCode="en"&gt;Government/compulsory schemes&lt;/Name&gt;&lt;Name LocaleIsoCode="fr"&gt;Régimes publics/obligatoires&lt;/Name&gt;&lt;ChildMember Code="HF11" HasMetadata="false" HasOnlyUnitMetadata="false" HasChild="0"&gt;&lt;Name LocaleIsoCode="en"&gt;Government schemes&lt;/Name&gt;&lt;Name LocaleIsoCode="fr"&gt;Régimes publics&lt;/Name&gt;&lt;/ChildMember&gt;&lt;ChildMember Code="HF12HF13" HasMetadata="false" HasOnlyUnitMetadata="false" HasChild="1"&gt;&lt;Name LocaleIsoCode="en"&gt;Compulsory contributory health insurance schemes&lt;/Name&gt;&lt;Name LocaleIsoCode="fr"&gt;Régimes contributifs obligatoires de financement de la santé&lt;/Name&gt;&lt;ChildMember Code="HF121" HasMetadata="false" HasOnlyUnitMetadata="false" HasChild="0"&gt;&lt;Name LocaleIsoCode="en"&gt;Social health insurance schemes&lt;/Name&gt;&lt;Name LocaleIsoCode="fr"&gt;Régimes d'assurance maladie sociale&lt;/Name&gt;&lt;/ChildMember&gt;&lt;ChildMember Code="HF122" HasMetadata="false" HasOnlyUnitMetadata="false" HasChild="0"&gt;&lt;Name LocaleIsoCode="en"&gt;Compulsory private insurance schemes&lt;/Name&gt;&lt;Name LocaleIsoCode="fr"&gt;Régimes d’assurance priveé obligatoire&lt;/Name&gt;&lt;/ChildMember&gt;&lt;/ChildMember&gt;&lt;/ChildMember&gt;&lt;ChildMember Code="HF2HF3" HasMetadata="false" HasOnlyUnitMetadata="false" HasChild="1"&gt;&lt;Name LocaleIsoCode="en"&gt;Voluntary schemes/household out-of-pocket payments&lt;/Name&gt;&lt;Name LocaleIsoCode="fr"&gt;Régimes facultatifs/Paiement direct des ménages&lt;/Name&gt;&lt;ChildMember Code="HF2" HasMetadata="false" HasOnlyUnitMetadata="false" HasChild="1"&gt;&lt;Name LocaleIsoCode="en"&gt;Voluntary health care payment schemes&lt;/Name&gt;&lt;Name LocaleIsoCode="fr"&gt;Régimes facultatifs de paiement privé des soins de santé&lt;/Name&gt;&lt;ChildMember Code="HF21" HasMetadata="false" HasOnlyUnitMetadata="false" HasChild="0"&gt;&lt;Name LocaleIsoCode="en"&gt;Voluntary health insurance schemes&lt;/Name&gt;&lt;Name LocaleIsoCode="fr"&gt;Régimes d’assurance maladie facultative&lt;/Name&gt;&lt;/ChildMember&gt;&lt;ChildMember Code="HF22" HasMetadata="false" HasOnlyUnitMetadata="false" HasChild="0"&gt;&lt;Name LocaleIsoCode="en"&gt;NPISH financing schemes&lt;/Name&gt;&lt;Name LocaleIsoCode="fr"&gt;Régimes de financement des ISBLSM&lt;/Name&gt;&lt;/ChildMember&gt;&lt;ChildMember Code="HF23" HasMetadata="false" HasOnlyUnitMetadata="false" HasChild="0"&gt;&lt;Name LocaleIsoCode="en"&gt;Enterprise financing schemes&lt;/Name&gt;&lt;Name LocaleIsoCode="fr"&gt;Régimes de financement des entreprises&lt;/Name&gt;&lt;/ChildMember&gt;&lt;/ChildMember&gt;&lt;ChildMember Code="HF3" HasMetadata="false" HasOnlyUnitMetadata="false" HasChild="1"&gt;&lt;Name LocaleIsoCode="en"&gt;Household out-of-pocket payments&lt;/Name&gt;&lt;Name LocaleIsoCode="fr"&gt;Paiement direct des ménages&lt;/Name&gt;&lt;ChildMember Code="HF31" HasMetadata="false" HasOnlyUnitMetadata="false" HasChild="0"&gt;&lt;Name LocaleIsoCode="en"&gt;Out-of-pocket excluding cost-sharing&lt;/Name&gt;&lt;Name LocaleIsoCode="fr"&gt;Paiement direct sans partage de coûts&lt;/Name&gt;&lt;/ChildMember&gt;&lt;ChildMember Code="HF32" HasMetadata="false" HasOnlyUnitMetadata="false" HasChild="0"&gt;&lt;Name LocaleIsoCode="en"&gt;Cost-sharing with third-party payers&lt;/Name&gt;&lt;Name LocaleIsoCode="fr"&gt;Participation aux coûts avec un tiers payant&lt;/Name&gt;&lt;/ChildMember&gt;&lt;/ChildMember&gt;&lt;/ChildMember&gt;&lt;ChildMember Code="HF4" HasMetadata="false" HasOnlyUnitMetadata="false" HasChild="1"&gt;&lt;Name LocaleIsoCode="en"&gt;Rest of the world financing schemes (non-resident)&lt;/Name&gt;&lt;Name LocaleIsoCode="fr"&gt;Régimes de financement du reste du monde (non-résident)&lt;/Name&gt;&lt;ChildMember Code="HF42" HasMetadata="false" HasOnlyUnitMetadata="false" HasChild="0"&gt;&lt;Name LocaleIsoCode="en"&gt;Voluntary schemes (non-resident)&lt;/Name&gt;&lt;Name LocaleIsoCode="fr"&gt;Régimes facultatifs (non-résident)&lt;/Name&gt;&lt;/ChildMember&gt;&lt;/ChildMember&gt;&lt;ChildMember Code="HF0" HasMetadata="false" HasOnlyUnitMetadata="false" HasChild="0"&gt;&lt;Name LocaleIsoCode="en"&gt;Financing schemes unknown&lt;/Name&gt;&lt;Name LocaleIsoCode="fr"&gt;Régimes de financement inconnus&lt;/Name&gt;&lt;/ChildMember&gt;&lt;/Member&gt;&lt;/Dimension&gt;&lt;Dimension Code="HC" HasMetadata="false" Display="labels"&gt;&lt;Name LocaleIsoCode="en"&gt;Function&lt;/Name&gt;&lt;Name LocaleIsoCode="fr"&gt;Fonction&lt;/Name&gt;&lt;Member Code="HCR1" HasMetadata="false" HasOnlyUnitMetadata="false" HasChild="0"&gt;&lt;Name LocaleIsoCode="en"&gt;Long-term care (social)&lt;/Name&gt;&lt;Name LocaleIsoCode="fr"&gt;Soins de longue durée (sociaux)&lt;/Name&gt;&lt;/Member&gt;&lt;/Dimension&gt;&lt;Dimension Code="HP" HasMetadata="false" Display="labels"&gt;&lt;Name LocaleIsoCode="en"&gt;Provider&lt;/Name&gt;&lt;Name LocaleIsoCode="fr"&gt;Prestataire&lt;/Name&gt;&lt;Member Code="HPTOT" HasMetadata="false" HasOnlyUnitMetadata="false" HasChild="1"&gt;&lt;Name LocaleIsoCode="en"&gt;All providers&lt;/Name&gt;&lt;Name LocaleIsoCode="fr"&gt;Tous les prestataires&lt;/Name&gt;&lt;ChildMember Code="HP1" HasMetadata="false" HasOnlyUnitMetadata="false" HasChild="1"&gt;&lt;Name LocaleIsoCode="en"&gt;Hospitals&lt;/Name&gt;&lt;Name LocaleIsoCode="fr"&gt;Hôpitaux&lt;/Name&gt;&lt;ChildMember Code="HP11" HasMetadata="false" HasOnlyUnitMetadata="false" HasChild="0"&gt;&lt;Name LocaleIsoCode="en"&gt;General hospitals&lt;/Name&gt;&lt;Name LocaleIsoCode="fr"&gt;Hôpitaux généraux&lt;/Name&gt;&lt;/ChildMember&gt;&lt;ChildMember Code="HP12" HasMetadata="false" HasOnlyUnitMetadata="false" HasChild="0"&gt;&lt;Name LocaleIsoCode="en"&gt;Mental health hospitals&lt;/Name&gt;&lt;Name LocaleIsoCode="fr"&gt;Hôpitaux psychiatriques&lt;/Name&gt;&lt;/ChildMember&gt;&lt;ChildMember Code="HP13" HasMetadata="false" HasOnlyUnitMetadata="false" HasChild="0"&gt;&lt;Name LocaleIsoCode="en"&gt;Specialised hospitals (other than mental health hospitals)&lt;/Name&gt;&lt;Name LocaleIsoCode="fr"&gt;Hôpitaux spécialisés (autres que les hôpitaux de santé mentale)&lt;/Name&gt;&lt;/ChildMember&gt;&lt;/ChildMember&gt;&lt;ChildMember Code="HP2" HasMetadata="false" HasOnlyUnitMetadata="false" HasChild="1"&gt;&lt;Name LocaleIsoCode="en"&gt;Residential long-term care facilities&lt;/Name&gt;&lt;Name LocaleIsoCode="fr"&gt;Etablissements résidentiels de soins de longue durée&lt;/Name&gt;&lt;ChildMember Code="HP21" HasMetadata="false" HasOnlyUnitMetadata="false" HasChild="0"&gt;&lt;Name LocaleIsoCode="en"&gt;Long-term nursing care facilities&lt;/Name&gt;&lt;Name LocaleIsoCode="fr"&gt;Etablissements de soins infirmiers de longue durée&lt;/Name&gt;&lt;/ChildMember&gt;&lt;ChildMember Code="HP22" HasMetadata="false" HasOnlyUnitMetadata="false" HasChild="0"&gt;&lt;Name LocaleIsoCode="en"&gt;Mental health and substance abuse faciltites&lt;/Name&gt;&lt;Name LocaleIsoCode="fr"&gt;Etablissements pour troubles mentaux et toxicomanie&lt;/Name&gt;&lt;/ChildMember&gt;&lt;ChildMember Code="HP29" HasMetadata="false" HasOnlyUnitMetadata="false" HasChild="0"&gt;&lt;Name LocaleIsoCode="en"&gt;Other residential long-term care facilities&lt;/Name&gt;&lt;Name LocaleIsoCode="fr"&gt;Autres établissements résidentiels de soins de longue durée&lt;/Name&gt;&lt;/ChildMember&gt;&lt;/ChildMember&gt;&lt;ChildMember Code="HP3" HasMetadata="false" HasOnlyUnitMetadata="false" HasChild="1"&gt;&lt;Name LocaleIsoCode="en"&gt;Providers of ambulatory health care&lt;/Name&gt;&lt;Name LocaleIsoCode="fr"&gt;Prestataires de soins de santé ambulatoire&lt;/Name&gt;&lt;ChildMember Code="HP31" HasMetadata="false" HasOnlyUnitMetadata="false" HasChild="0"&gt;&lt;Name LocaleIsoCode="en"&gt;Medical practices&lt;/Name&gt;&lt;Name LocaleIsoCode="fr"&gt;Cabinets médicaux&lt;/Name&gt;&lt;/ChildMember&gt;&lt;ChildMember Code="HP32" HasMetadata="false" HasOnlyUnitMetadata="false" HasChild="0"&gt;&lt;Name LocaleIsoCode="en"&gt;Dental practices&lt;/Name&gt;&lt;Name LocaleIsoCode="fr"&gt;Cabinet dentaire&lt;/Name&gt;&lt;/ChildMember&gt;&lt;ChildMember Code="HP33" HasMetadata="false" HasOnlyUnitMetadata="false" HasChild="0"&gt;&lt;Name LocaleIsoCode="en"&gt;Other health care practitioners&lt;/Name&gt;&lt;Name LocaleIsoCode="fr"&gt;Autres praticiens de soins de santé&lt;/Name&gt;&lt;/ChildMember&gt;&lt;ChildMember Code="HP34" HasMetadata="false" HasOnlyUnitMetadata="false" HasChild="0"&gt;&lt;Name LocaleIsoCode="en"&gt;Ambulatory health care centres&lt;/Name&gt;&lt;Name LocaleIsoCode="fr"&gt;Centres de soins ambulatoires&lt;/Name&gt;&lt;/ChildMember&gt;&lt;ChildMember Code="HP35" HasMetadata="false" HasOnlyUnitMetadata="false" HasChild="0"&gt;&lt;Name LocaleIsoCode="en"&gt;Providers of home health care services&lt;/Name&gt;&lt;Name LocaleIsoCode="fr"&gt;Prestataires de services de soins de santé à domicile&lt;/Name&gt;&lt;/ChildMember&gt;&lt;/ChildMember&gt;&lt;ChildMember Code="HP4" HasMetadata="false" HasOnlyUnitMetadata="false" HasChild="1"&gt;&lt;Name LocaleIsoCode="en"&gt;Providers of ancillary services&lt;/Name&gt;&lt;Name LocaleIsoCode="fr"&gt;Prestataires de services auxiliaires&lt;/Name&gt;&lt;ChildMember Code="HP41" HasMetadata="false" HasOnlyUnitMetadata="false" HasChild="0"&gt;&lt;Name LocaleIsoCode="en"&gt;Providers of patient transportation and emergency rescue&lt;/Name&gt;&lt;Name LocaleIsoCode="fr"&gt;Prestataires de services de transport aux patients et de secours d’urgence&lt;/Name&gt;&lt;/ChildMember&gt;&lt;ChildMember Code="HP42" HasMetadata="false" HasOnlyUnitMetadata="false" HasChild="0"&gt;&lt;Name LocaleIsoCode="en"&gt;Medical and diagnostic laboratories&lt;/Name&gt;&lt;Name LocaleIsoCode="fr"&gt;Laboratoires Médicaux et de diagnostique&lt;/Name&gt;&lt;/ChildMember&gt;&lt;ChildMember Code="HP49" HasMetadata="false" HasOnlyUnitMetadata="false" HasChild="0"&gt;&lt;Name LocaleIsoCode="en"&gt;Other providers of ancillary services&lt;/Name&gt;&lt;Name LocaleIsoCode="fr"&gt;Autres prestataires de services auxiliaires&lt;/Name&gt;&lt;/ChildMember&gt;&lt;/ChildMember&gt;&lt;ChildMember Code="HP5" HasMetadata="false" HasOnlyUnitMetadata="false" HasChild="1"&gt;&lt;Name LocaleIsoCode="en"&gt;Retailers and other providers of medical goods&lt;/Name&gt;&lt;Name LocaleIsoCode="fr"&gt;Détaillants et autres prestataires de biens médicaux&lt;/Name&gt;&lt;ChildMember Code="HP51" HasMetadata="false" HasOnlyUnitMetadata="false" HasChild="0"&gt;&lt;Name LocaleIsoCode="en"&gt;Pharmacies&lt;/Name&gt;&lt;Name LocaleIsoCode="fr"&gt;Pharmacies&lt;/Name&gt;&lt;/ChildMember&gt;&lt;ChildMember Code="HP52" HasMetadata="false" HasOnlyUnitMetadata="false" HasChild="0"&gt;&lt;Name LocaleIsoCode="en"&gt;Retail sellers and other suppliers of durable medical goods and medical appliances&lt;/Name&gt;&lt;Name LocaleIsoCode="fr"&gt;Détaillants et autres fournisseurs de  biens médicaux durables et d’appareils médicaux&lt;/Name&gt;&lt;/ChildMember&gt;&lt;ChildMember Code="HP59" HasMetadata="false" HasOnlyUnitMetadata="false" HasChild="0"&gt;&lt;Name LocaleIsoCode="en"&gt;All other miscellaneous sellers and other suppliers of pharmaceuticals and medical goods&lt;/Name&gt;&lt;Name LocaleIsoCode="fr"&gt;Tous autres détaillants divers et autres fournisseurs de produits pharmaceutiques et biens médicaux&lt;/Name&gt;&lt;/ChildMember&gt;&lt;/ChildMember&gt;&lt;ChildMember Code="HP6" HasMetadata="false" HasOnlyUnitMetadata="false" HasChild="0"&gt;&lt;Name LocaleIsoCode="en"&gt;Providers of preventive care&lt;/Name&gt;&lt;Name LocaleIsoCode="fr"&gt;Prestataires de soins préventifs&lt;/Name&gt;&lt;/ChildMember&gt;&lt;ChildMember Code="HP7" HasMetadata="false" HasOnlyUnitMetadata="false" HasChild="1"&gt;&lt;Name LocaleIsoCode="en"&gt;Providers of health care system administration and financing&lt;/Name&gt;&lt;Name LocaleIsoCode="fr"&gt;Prestataires de services administratifs et de financement du système de soins de santé&lt;/Name&gt;&lt;ChildMember Code="HP71" HasMetadata="false" HasOnlyUnitMetadata="false" HasChild="0"&gt;&lt;Name LocaleIsoCode="en"&gt;Government health administration agencies&lt;/Name&gt;&lt;Name LocaleIsoCode="fr"&gt;Agences étatiques de l’administration de la santé&lt;/Name&gt;&lt;/ChildMember&gt;&lt;ChildMember Code="HP72" HasMetadata="false" HasOnlyUnitMetadata="false" HasChild="0"&gt;&lt;Name LocaleIsoCode="en"&gt;Social health insurance agencies&lt;/Name&gt;&lt;Name LocaleIsoCode="fr"&gt;Agences d’assurance maladie sociale&lt;/Name&gt;&lt;/ChildMember&gt;&lt;ChildMember Code="HP73" HasMetadata="false" HasOnlyUnitMetadata="false" HasChild="0"&gt;&lt;Name LocaleIsoCode="en"&gt;Private health insurance administration agencies&lt;/Name&gt;&lt;Name LocaleIsoCode="fr"&gt;Agences administratifs de l’assurance maladie privée&lt;/Name&gt;&lt;/ChildMember&gt;&lt;ChildMember Code="HP79" HasMetadata="false" HasOnlyUnitMetadata="false" HasChild="0"&gt;&lt;Name LocaleIsoCode="en"&gt;Other administration agencies&lt;/Name&gt;&lt;Name LocaleIsoCode="fr"&gt;Autres agences administratives&lt;/Name&gt;&lt;/ChildMember&gt;&lt;/ChildMember&gt;&lt;ChildMember Code="HP8" HasMetadata="false" HasOnlyUnitMetadata="false" HasChild="1"&gt;&lt;Name LocaleIsoCode="en"&gt;Rest of the economy&lt;/Name&gt;&lt;Name LocaleIsoCode="fr"&gt;Reste de l’économie&lt;/Name&gt;&lt;ChildMember Code="HP81" HasMetadata="false" HasOnlyUnitMetadata="false" HasChild="0"&gt;&lt;Name LocaleIsoCode="en"&gt;Households as providers of home health care&lt;/Name&gt;&lt;Name LocaleIsoCode="fr"&gt;Ménages comme prestataires de soins de santé à domicile&lt;/Name&gt;&lt;/ChildMember&gt;&lt;ChildMember Code="HP82" HasMetadata="false" HasOnlyUnitMetadata="false" HasChild="0"&gt;&lt;Name LocaleIsoCode="en"&gt;All other industries as secondary providers of health care&lt;/Name&gt;&lt;Name LocaleIsoCode="fr"&gt;Toutes autres industries prestataires secondaires de soins de santé&lt;/Name&gt;&lt;/ChildMember&gt;&lt;ChildMember Code="HP89" HasMetadata="false" HasOnlyUnitMetadata="false" HasChild="0"&gt;&lt;Name LocaleIsoCode="en"&gt;Other industries n.e.c.&lt;/Name&gt;&lt;Name LocaleIsoCode="fr"&gt;Autres industries n.c.a.&lt;/Name&gt;&lt;/ChildMember&gt;&lt;/ChildMember&gt;&lt;ChildMember Code="HP9" HasMetadata="false" HasOnlyUnitMetadata="false" HasChild="0"&gt;&lt;Name LocaleIsoCode="en"&gt;Rest of the world&lt;/Name&gt;&lt;Name LocaleIsoCode="fr"&gt;Reste du monde&lt;/Name&gt;&lt;/ChildMember&gt;&lt;ChildMember Code="HP0" HasMetadata="false" HasOnlyUnitMetadata="false" HasChild="0"&gt;&lt;Name LocaleIsoCode="en"&gt;Providers unknown&lt;/Name&gt;&lt;Name LocaleIsoCode="fr"&gt;Prestataires inconnus&lt;/Name&gt;&lt;/ChildMember&gt;&lt;/Member&gt;&lt;/Dimension&gt;&lt;Dimension Code="MEASURE" HasMetadata="false" Display="labels"&gt;&lt;Name LocaleIsoCode="en"&gt;Measure&lt;/Name&gt;&lt;Name LocaleIsoCode="fr"&gt;Mesure&lt;/Name&gt;&lt;Member Code="PARPIB" HasMetadata="false" HasOnlyUnitMetadata="false" HasChild="0"&gt;&lt;Name LocaleIsoCode="en"&gt;Share of gross domestic product&lt;/Name&gt;&lt;Name LocaleIsoCode="fr"&gt;Pourcentage du produit intérieur brut&lt;/Name&gt;&lt;/Member&gt;&lt;Member Code="PARCUR" HasMetadata="false" HasOnlyUnitMetadata="false" HasChild="0"&gt;&lt;Name LocaleIsoCode="en"&gt;Share of current expenditure on health&lt;/Name&gt;&lt;Name LocaleIsoCode="fr"&gt;Pourcentage des dépenses courantes de santé&lt;/Name&gt;&lt;/Member&gt;&lt;Member Code="MLLNCU" HasMetadata="false" HasOnlyUnitMetadata="false" HasChild="0"&gt;&lt;Name LocaleIsoCode="en"&gt;Current prices&lt;/Name&gt;&lt;Name LocaleIsoCode="fr"&gt;Prix courants&lt;/Name&gt;&lt;/Member&gt;&lt;Member Code="MTMOPP" HasMetadata="false" HasOnlyUnitMetadata="false" HasChild="0"&gt;&lt;Name LocaleIsoCode="en"&gt;Current prices, current PPPs&lt;/Name&gt;&lt;Name LocaleIsoCode="fr"&gt;Prix courants, PPA courantes&lt;/Name&gt;&lt;/Member&gt;&lt;Member Code="VALREL" HasMetadata="false" HasOnlyUnitMetadata="false" HasChild="0"&gt;&lt;Name LocaleIsoCode="en"&gt;Constant prices, OECD base year&lt;/Name&gt;&lt;Name LocaleIsoCode="fr"&gt;Prix constants, année de base OCDE&lt;/Name&gt;&lt;/Member&gt;&lt;Member Code="VRPPPT" HasMetadata="false" HasOnlyUnitMetadata="false" HasChild="0"&gt;&lt;Name LocaleIsoCode="en"&gt;Constant prices, constant PPPs, OECD base year&lt;/Name&gt;&lt;Name LocaleIsoCode="fr"&gt;Prix constants, PPA constants, année de base OCDE&lt;/Name&gt;&lt;/Member&gt;&lt;Member Code="UNPPER" HasMetadata="false" HasOnlyUnitMetadata="false" HasChild="0"&gt;&lt;Name LocaleIsoCode="en"&gt;Per capita, current prices&lt;/Name&gt;&lt;Name LocaleIsoCode="fr"&gt;Par tête, prix courants&lt;/Name&gt;&lt;/Member&gt;&lt;Member Code="PPPPER" HasMetadata="false" HasOnlyUnitMetadata="false" HasChild="0" IsDisplayed="true"&gt;&lt;Name LocaleIsoCode="en"&gt;Per capita, current prices, current PPPs&lt;/Name&gt;&lt;Name LocaleIsoCode="fr"&gt;Par tête, prix courants, PPA courantes&lt;/Name&gt;&lt;/Member&gt;&lt;Member Code="REPPER" HasMetadata="false" HasOnlyUnitMetadata="false" HasChild="0"&gt;&lt;Name LocaleIsoCode="en"&gt;Per capita, constant prices, OECD base year&lt;/Name&gt;&lt;Name LocaleIsoCode="fr"&gt;Par tête, prix constants, année de base OCDE&lt;/Name&gt;&lt;/Member&gt;&lt;Member Code="VRPPPR" HasMetadata="false" HasOnlyUnitMetadata="false" HasChild="0"&gt;&lt;Name LocaleIsoCode="en"&gt;Per capita, constant prices, constant PPPs, OECD base year&lt;/Name&gt;&lt;Name LocaleIsoCode="fr"&gt;Par tête, prix constants, PPA constants, année de base OCDE&lt;/Name&gt;&lt;/Member&gt;&lt;Member Code="PARHC" HasMetadata="false" HasOnlyUnitMetadata="false" HasChild="0"&gt;&lt;Name LocaleIsoCode="en"&gt;Share of function&lt;/Name&gt;&lt;Name LocaleIsoCode="fr"&gt;Pourcentage de fonction&lt;/Name&gt;&lt;/Member&gt;&lt;Member Code="PARHP" HasMetadata="false" HasOnlyUnitMetadata="false" HasChild="0"&gt;&lt;Name LocaleIsoCode="en"&gt;Share of provider&lt;/Name&gt;&lt;Name LocaleIsoCode="fr"&gt;Pourcentage de prestataire&lt;/Name&gt;&lt;/Member&gt;&lt;Member Code="PARHF" HasMetadata="false" HasOnlyUnitMetadata="false" HasChild="0"&gt;&lt;Name LocaleIsoCode="en"&gt;Share of financing scheme&lt;/Name&gt;&lt;Name LocaleIsoCode="fr"&gt;Pourcentage de régime de financement&lt;/Name&gt;&lt;/Member&gt;&lt;/Dimension&gt;&lt;Dimension Code="LOCATION" HasMetadata="false" CommonCode="LOCATION" Display="labels"&gt;&lt;Name LocaleIsoCode="en"&gt;Country&lt;/Name&gt;&lt;Name LocaleIsoCode="fr"&gt;Pays&lt;/Name&gt;&lt;Member Code="AUS" HasMetadata="true" HasOnlyUnitMetadata="false" HasChild="0"&gt;&lt;Name LocaleIsoCode="en"&gt;Australia&lt;/Name&gt;&lt;Name LocaleIsoCode="fr"&gt;Australie&lt;/Name&gt;&lt;/Member&gt;&lt;Member Code="AUT" HasMetadata="true" HasOnlyUnitMetadata="false" HasChild="0"&gt;&lt;Name LocaleIsoCode="en"&gt;Austria&lt;/Name&gt;&lt;Name LocaleIsoCode="fr"&gt;Autriche&lt;/Name&gt;&lt;/Member&gt;&lt;Member Code="BEL" HasMetadata="true" HasOnlyUnitMetadata="false" HasChild="0"&gt;&lt;Name LocaleIsoCode="en"&gt;Belgium&lt;/Name&gt;&lt;Name LocaleIsoCode="fr"&gt;Belgique&lt;/Name&gt;&lt;/Member&gt;&lt;Member Code="CAN" HasMetadata="true" HasOnlyUnitMetadata="false" HasChild="0"&gt;&lt;Name LocaleIsoCode="en"&gt;Canada&lt;/Name&gt;&lt;Name LocaleIsoCode="fr"&gt;Canada&lt;/Name&gt;&lt;/Member&gt;&lt;Member Code="CHL" HasMetadata="true" HasOnlyUnitMetadata="false" HasChild="0"&gt;&lt;Name LocaleIsoCode="en"&gt;Chile&lt;/Name&gt;&lt;Name LocaleIsoCode="fr"&gt;Chili&lt;/Name&gt;&lt;/Member&gt;&lt;Member Code="CZE" HasMetadata="true" HasOnlyUnitMetadata="false" HasChild="0"&gt;&lt;Name LocaleIsoCode="en"&gt;Czech Republic&lt;/Name&gt;&lt;Name LocaleIsoCode="fr"&gt;République tchèque&lt;/Name&gt;&lt;/Member&gt;&lt;Member Code="DNK" HasMetadata="true" HasOnlyUnitMetadata="false" HasChild="0"&gt;&lt;Name LocaleIsoCode="en"&gt;Denmark&lt;/Name&gt;&lt;Name LocaleIsoCode="fr"&gt;Danemark&lt;/Name&gt;&lt;/Member&gt;&lt;Member Code="EST" HasMetadata="true" HasOnlyUnitMetadata="false" HasChild="0"&gt;&lt;Name LocaleIsoCode="en"&gt;Estonia&lt;/Name&gt;&lt;Name LocaleIsoCode="fr"&gt;Estonie&lt;/Name&gt;&lt;/Member&gt;&lt;Member Code="FIN" HasMetadata="true" HasOnlyUnitMetadata="false" HasChild="0"&gt;&lt;Name LocaleIsoCode="en"&gt;Finland&lt;/Name&gt;&lt;Name LocaleIsoCode="fr"&gt;Finlande&lt;/Name&gt;&lt;/Member&gt;&lt;Member Code="FRA" HasMetadata="true" HasOnlyUnitMetadata="false" HasChild="0"&gt;&lt;Name LocaleIsoCode="en"&gt;France&lt;/Name&gt;&lt;Name LocaleIsoCode="fr"&gt;France&lt;/Name&gt;&lt;/Member&gt;&lt;Member Code="DEU" HasMetadata="true" HasOnlyUnitMetadata="false" HasChild="0"&gt;&lt;Name LocaleIsoCode="en"&gt;Germany&lt;/Name&gt;&lt;Name LocaleIsoCode="fr"&gt;Allemagne&lt;/Name&gt;&lt;/Member&gt;&lt;Member Code="GRC" HasMetadata="true" HasOnlyUnitMetadata="false" HasChild="0"&gt;&lt;Name LocaleIsoCode="en"&gt;Greece&lt;/Name&gt;&lt;Name LocaleIsoCode="fr"&gt;Grèce&lt;/Name&gt;&lt;/Member&gt;&lt;Member Code="HUN" HasMetadata="true" HasOnlyUnitMetadata="false" HasChild="0"&gt;&lt;Name LocaleIsoCode="en"&gt;Hungary&lt;/Name&gt;&lt;Name LocaleIsoCode="fr"&gt;Hongrie&lt;/Name&gt;&lt;/Member&gt;&lt;Member Code="ISL" HasMetadata="true" HasOnlyUnitMetadata="false" HasChild="0"&gt;&lt;Name LocaleIsoCode="en"&gt;Iceland&lt;/Name&gt;&lt;Name LocaleIsoCode="fr"&gt;Islande&lt;/Name&gt;&lt;/Member&gt;&lt;Member Code="IRL" HasMetadata="true" HasOnlyUnitMetadata="false" HasChild="0"&gt;&lt;Name LocaleIsoCode="en"&gt;Ireland&lt;/Name&gt;&lt;Name LocaleIsoCode="fr"&gt;Irlande&lt;/Name&gt;&lt;/Member&gt;&lt;Member Code="ISR" HasMetadata="true" HasOnlyUnitMetadata="false" HasChild="0"&gt;&lt;Name LocaleIsoCode="en"&gt;Israel&lt;/Name&gt;&lt;Name LocaleIsoCode="fr"&gt;Israël&lt;/Name&gt;&lt;/Member&gt;&lt;Member Code="ITA" HasMetadata="true" HasOnlyUnitMetadata="false" HasChild="0"&gt;&lt;Name LocaleIsoCode="en"&gt;Italy&lt;/Name&gt;&lt;Name LocaleIsoCode="fr"&gt;Italie&lt;/Name&gt;&lt;/Member&gt;&lt;Member Code="JPN" HasMetadata="true" HasOnlyUnitMetadata="false" HasChild="0"&gt;&lt;Name LocaleIsoCode="en"&gt;Japan&lt;/Name&gt;&lt;Name LocaleIsoCode="fr"&gt;Japon&lt;/Name&gt;&lt;/Member&gt;&lt;Member Code="KOR" HasMetadata="true" HasOnlyUnitMetadata="false" HasChild="0"&gt;&lt;Name LocaleIsoCode="en"&gt;Korea&lt;/Name&gt;&lt;Name LocaleIsoCode="fr"&gt;Corée&lt;/Name&gt;&lt;/Member&gt;&lt;Member Code="LVA" HasMetadata="true" HasOnlyUnitMetadata="false" HasChild="0"&gt;&lt;Name LocaleIsoCode="en"&gt;Latvia&lt;/Name&gt;&lt;Name LocaleIsoCode="fr"&gt;Lettonie&lt;/Name&gt;&lt;/Member&gt;&lt;Member Code="LTU" HasMetadata="true" HasOnlyUnitMetadata="false" HasChild="0"&gt;&lt;Name LocaleIsoCode="en"&gt;Lithuania&lt;/Name&gt;&lt;Name LocaleIsoCode="fr"&gt;Lituanie&lt;/Name&gt;&lt;/Member&gt;&lt;Member Code="LUX" HasMetadata="true" HasOnlyUnitMetadata="false" HasChild="0"&gt;&lt;Name LocaleIsoCode="en"&gt;Luxembourg&lt;/Name&gt;&lt;Name LocaleIsoCode="fr"&gt;Luxembourg&lt;/Name&gt;&lt;/Member&gt;&lt;Member Code="MEX" HasMetadata="true" HasOnlyUnitMetadata="false" HasChild="0"&gt;&lt;Name LocaleIsoCode="en"&gt;Mexico&lt;/Name&gt;&lt;Name LocaleIsoCode="fr"&gt;Mexique&lt;/Name&gt;&lt;/Member&gt;&lt;Member Code="NLD" HasMetadata="true" HasOnlyUnitMetadata="false" HasChild="0"&gt;&lt;Name LocaleIsoCode="en"&gt;Netherlands&lt;/Name&gt;&lt;Name LocaleIsoCode="fr"&gt;Pays-Bas&lt;/Name&gt;&lt;/Member&gt;&lt;Member Code="NZL" HasMetadata="true" HasOnlyUnitMetadata="false" HasChild="0"&gt;&lt;Name LocaleIsoCode="en"&gt;New Zealand&lt;/Name&gt;&lt;Name LocaleIsoCode="fr"&gt;Nouvelle-Zélande&lt;/Name&gt;&lt;/Member&gt;&lt;Member Code="NOR" HasMetadata="true" HasOnlyUnitMetadata="false" HasChild="0"&gt;&lt;Name LocaleIsoCode="en"&gt;Norway&lt;/Name&gt;&lt;Name LocaleIsoCode="fr"&gt;Norvège&lt;/Name&gt;&lt;/Member&gt;&lt;Member Code="POL" HasMetadata="true" HasOnlyUnitMetadata="false" HasChild="0"&gt;&lt;Name LocaleIsoCode="en"&gt;Poland&lt;/Name&gt;&lt;Name LocaleIsoCode="fr"&gt;Pologne&lt;/Name&gt;&lt;/Member&gt;&lt;Member Code="PRT" HasMetadata="true" HasOnlyUnitMetadata="false" HasChild="0"&gt;&lt;Name LocaleIsoCode="en"&gt;Portugal&lt;/Name&gt;&lt;Name LocaleIsoCode="fr"&gt;Portugal&lt;/Name&gt;&lt;/Member&gt;&lt;Member Code="SVK" HasMetadata="true" HasOnlyUnitMetadata="false" HasChild="0"&gt;&lt;Name LocaleIsoCode="en"&gt;Slovak Republic&lt;/Name&gt;&lt;Name LocaleIsoCode="fr"&gt;République slovaque&lt;/Name&gt;&lt;/Member&gt;&lt;Member Code="SVN" HasMetadata="true" HasOnlyUnitMetadata="false" HasChild="0"&gt;&lt;Name LocaleIsoCode="en"&gt;Slovenia&lt;/Name&gt;&lt;Name LocaleIsoCode="fr"&gt;Slovénie&lt;/Name&gt;&lt;/Member&gt;&lt;Member Code="ESP" HasMetadata="true" HasOnlyUnitMetadata="false" HasChild="0"&gt;&lt;Name LocaleIsoCode="en"&gt;Spain&lt;/Name&gt;&lt;Name LocaleIsoCode="fr"&gt;Espagne&lt;/Name&gt;&lt;/Member&gt;&lt;Member Code="SWE" HasMetadata="true" HasOnlyUnitMetadata="false" HasChild="0"&gt;&lt;Name LocaleIsoCode="en"&gt;Sweden&lt;/Name&gt;&lt;Name LocaleIsoCode="fr"&gt;Suède&lt;/Name&gt;&lt;/Member&gt;&lt;Member Code="CHE" HasMetadata="true" HasOnlyUnitMetadata="false" HasChild="0"&gt;&lt;Name LocaleIsoCode="en"&gt;Switzerland&lt;/Name&gt;&lt;Name LocaleIsoCode="fr"&gt;Suisse&lt;/Name&gt;&lt;/Member&gt;&lt;Member Code="TUR" HasMetadata="true" HasOnlyUnitMetadata="false" HasChild="0"&gt;&lt;Name LocaleIsoCode="en"&gt;Turkey&lt;/Name&gt;&lt;Name LocaleIsoCode="fr"&gt;Turquie&lt;/Name&gt;&lt;/Member&gt;&lt;Member Code="GBR" HasMetadata="true" HasOnlyUnitMetadata="false" HasChild="0"&gt;&lt;Name LocaleIsoCode="en"&gt;United Kingdom&lt;/Name&gt;&lt;Name LocaleIsoCode="fr"&gt;Royaume-Uni&lt;/Name&gt;&lt;/Member&gt;&lt;Member Code="USA" HasMetadata="true" HasOnlyUnitMetadata="false" HasChild="0"&gt;&lt;Name LocaleIsoCode="en"&gt;United States&lt;/Name&gt;&lt;Name LocaleIsoCode="fr"&gt;États-Unis&lt;/Name&gt;&lt;/Member&gt;&lt;Member Code="NMEC" HasMetadata="false" HasOnlyUnitMetadata="false" HasChild="1"&gt;&lt;Name LocaleIsoCode="en"&gt;Non-OECD Economies&lt;/Name&gt;&lt;Name LocaleIsoCode="fr"&gt;Économies non-OCDE&lt;/Name&gt;&lt;ChildMember Code="BRA" HasMetadata="true" HasOnlyUnitMetadata="false" HasChild="0"&gt;&lt;Name LocaleIsoCode="en"&gt;Brazil&lt;/Name&gt;&lt;Name LocaleIsoCode="fr"&gt;Brésil&lt;/Name&gt;&lt;/ChildMember&gt;&lt;ChildMember Code="CHN" HasMetadata="true" HasOnlyUnitMetadata="false" HasChild="0"&gt;&lt;Name LocaleIsoCode="en"&gt;China (People's Republic of)&lt;/Name&gt;&lt;Name LocaleIsoCode="fr"&gt;Chine (République populaire de)&lt;/Name&gt;&lt;/ChildMember&gt;&lt;ChildMember Code="COL" HasMetadata="true" HasOnlyUnitMetadata="false" HasChild="0"&gt;&lt;Name LocaleIsoCode="en"&gt;Colombia&lt;/Name&gt;&lt;Name LocaleIsoCode="fr"&gt;Colombie&lt;/Name&gt;&lt;/ChildMember&gt;&lt;ChildMember Code="CRI" HasMetadata="true" HasOnlyUnitMetadata="false" HasChild="0"&gt;&lt;Name LocaleIsoCode="en"&gt;Costa Rica&lt;/Name&gt;&lt;Name LocaleIsoCode="fr"&gt;Costa Rica&lt;/Name&gt;&lt;/ChildMember&gt;&lt;ChildMember Code="IND" HasMetadata="true" HasOnlyUnitMetadata="false" HasChild="0"&gt;&lt;Name LocaleIsoCode="en"&gt;India&lt;/Name&gt;&lt;Name LocaleIsoCode="fr"&gt;Inde&lt;/Name&gt;&lt;/ChildMember&gt;&lt;ChildMember Code="IDN" HasMetadata="true" HasOnlyUnitMetadata="false" HasChild="0"&gt;&lt;Name LocaleIsoCode="en"&gt;Indonesia&lt;/Name&gt;&lt;Name LocaleIsoCode="fr"&gt;Indonésie&lt;/Name&gt;&lt;/ChildMember&gt;&lt;ChildMember Code="RUS" HasMetadata="true" HasOnlyUnitMetadata="false" HasChild="0"&gt;&lt;Name LocaleIsoCode="en"&gt;Russia&lt;/Name&gt;&lt;Name LocaleIsoCode="fr"&gt;Russie&lt;/Name&gt;&lt;/ChildMember&gt;&lt;ChildMember Code="ZAF" HasMetadata="true" HasOnlyUnitMetadata="false" HasChild="0"&gt;&lt;Name LocaleIsoCode="en"&gt;South Africa&lt;/Name&gt;&lt;Name LocaleIsoCode="fr"&gt;Afrique du Sud&lt;/Name&gt;&lt;/ChildMember&gt;&lt;/Member&gt;&lt;/Dimension&gt;&lt;Dimension Code="TIME" HasMetadata="false" CommonCode="TIME" Display="labels"&gt;&lt;Name LocaleIsoCode="en"&gt;Year&lt;/Name&gt;&lt;Name LocaleIsoCode="fr"&gt;Année&lt;/Name&gt;&lt;Member Code="2000" HasMetadata="false"&gt;&lt;Name LocaleIsoCode="en"&gt;2000&lt;/Name&gt;&lt;Name LocaleIsoCode="fr"&gt;2000&lt;/Name&gt;&lt;/Member&gt;&lt;Member Code="2001" HasMetadata="false"&gt;&lt;Name LocaleIsoCode="en"&gt;2001&lt;/Name&gt;&lt;Name LocaleIsoCode="fr"&gt;2001&lt;/Name&gt;&lt;/Member&gt;&lt;Member Code="2002" HasMetadata="false"&gt;&lt;Name LocaleIsoCode="en"&gt;2002&lt;/Name&gt;&lt;Name LocaleIsoCode="fr"&gt;2002&lt;/Name&gt;&lt;/Member&gt;&lt;Member Code="2003" HasMetadata="false"&gt;&lt;Name LocaleIsoCode="en"&gt;2003&lt;/Name&gt;&lt;Name LocaleIsoCode="fr"&gt;2003&lt;/Name&gt;&lt;/Member&gt;&lt;Member Code="2004" HasMetadata="false"&gt;&lt;Name LocaleIsoCode="en"&gt;2004&lt;/Name&gt;&lt;Name LocaleIsoCode="fr"&gt;2004&lt;/Name&gt;&lt;/Member&gt;&lt;Member Code="2005" HasMetadata="false"&gt;&lt;Name LocaleIsoCode="en"&gt;2005&lt;/Name&gt;&lt;Name LocaleIsoCode="fr"&gt;2005&lt;/Name&gt;&lt;/Member&gt;&lt;Member Code="2006" HasMetadata="false"&gt;&lt;Name LocaleIsoCode="en"&gt;2006&lt;/Name&gt;&lt;Name LocaleIsoCode="fr"&gt;2006&lt;/Name&gt;&lt;/Member&gt;&lt;Member Code="2007" HasMetadata="false"&gt;&lt;Name LocaleIsoCode="en"&gt;2007&lt;/Name&gt;&lt;Name LocaleIsoCode="fr"&gt;2007&lt;/Name&gt;&lt;/Member&gt;&lt;Member Code="2008" HasMetadata="false"&gt;&lt;Name LocaleIsoCode="en"&gt;2008&lt;/Name&gt;&lt;Name LocaleIsoCode="fr"&gt;2008&lt;/Name&gt;&lt;/Member&gt;&lt;Member Code="2009" HasMetadata="false"&gt;&lt;Name LocaleIsoCode="en"&gt;2009&lt;/Name&gt;&lt;Name LocaleIsoCode="fr"&gt;2009&lt;/Name&gt;&lt;/Member&gt;&lt;Member Code="2010" HasMetadata="false"&gt;&lt;Name LocaleIsoCode="en"&gt;2010&lt;/Name&gt;&lt;Name LocaleIsoCode="fr"&gt;2010&lt;/Name&gt;&lt;/Member&gt;&lt;Member Code="2011" HasMetadata="false"&gt;&lt;Name LocaleIsoCode="en"&gt;2011&lt;/Name&gt;&lt;Name LocaleIsoCode="fr"&gt;2011&lt;/Name&gt;&lt;/Member&gt;&lt;Member Code="2012" HasMetadata="false"&gt;&lt;Name LocaleIsoCode="en"&gt;2012&lt;/Name&gt;&lt;Name LocaleIsoCode="fr"&gt;2012&lt;/Name&gt;&lt;/Member&gt;&lt;Member Code="2013" HasMetadata="false"&gt;&lt;Name LocaleIsoCode="en"&gt;2013&lt;/Name&gt;&lt;Name LocaleIsoCode="fr"&gt;2013&lt;/Name&gt;&lt;/Member&gt;&lt;Member Code="2014" HasMetadata="false"&gt;&lt;Name LocaleIsoCode="en"&gt;2014&lt;/Name&gt;&lt;Name LocaleIsoCode="fr"&gt;2014&lt;/Name&gt;&lt;/Member&gt;&lt;Member Code="2015" HasMetadata="false"&gt;&lt;Name LocaleIsoCode="en"&gt;2015&lt;/Name&gt;&lt;Name LocaleIsoCode="fr"&gt;2015&lt;/Name&gt;&lt;/Member&gt;&lt;Member Code="2016" HasMetadata="false"&gt;&lt;Name LocaleIsoCode="en"&gt;2016&lt;/Name&gt;&lt;Name LocaleIsoCode="fr"&gt;2016&lt;/Name&gt;&lt;/Member&gt;&lt;Member Code="2017" HasMetadata="false"&gt;&lt;Name LocaleIsoCode="en"&gt;2017&lt;/Name&gt;&lt;Name LocaleIsoCode="fr"&gt;2017&lt;/Name&gt;&lt;/Member&gt;&lt;/Dimension&gt;&lt;WBOSInformations&gt;&lt;TimeDimension WebTreeWasUsed="false"&gt;&lt;StartCodes Annual="2000" /&gt;&lt;/TimeDimension&gt;&lt;/WBOSInformations&gt;&lt;Tabulation Axis="horizontal"&gt;&lt;Dimension Code="TIME" CommonCode="TIME" /&gt;&lt;/Tabulation&gt;&lt;Tabulation Axis="vertical"&gt;&lt;Dimension Code="LOCATION" CommonCode="LOCATION" /&gt;&lt;/Tabulation&gt;&lt;Tabulation Axis="page"&gt;&lt;Dimension Code="HF" /&gt;&lt;Dimension Code="HC" /&gt;&lt;Dimension Code="HP" /&gt;&lt;Dimension Code="MEASURE" /&gt;&lt;/Tabulation&gt;&lt;Formatting&gt;&lt;Labels LocaleIsoCode="en" /&gt;&lt;Power&gt;0&lt;/Power&gt;&lt;Decimals&gt;1&lt;/Decimals&gt;&lt;SkipEmptyLines&gt;true&lt;/SkipEmptyLines&gt;&lt;SkipEmptyCols&gt;false&lt;/SkipEmptyCols&gt;&lt;SkipLineHierarchy&gt;false&lt;/SkipLineHierarchy&gt;&lt;SkipColHierarchy&gt;true&lt;/SkipColHierarchy&gt;&lt;Page&gt;1&lt;/Page&gt;&lt;/Formatting&gt;&lt;/DataTable&gt;&lt;Format&gt;&lt;ShowEmptyAxes&gt;true&lt;/ShowEmptyAxes&gt;&lt;Page&gt;1&lt;/Page&gt;&lt;EnableSort&gt;true&lt;/EnableSort&gt;&lt;IncludeFlagColumn&gt;false&lt;/IncludeFlagColumn&gt;&lt;IncludeTimeSeriesId&gt;false&lt;/IncludeTimeSeriesId&gt;&lt;DoBarChart&gt;false&lt;/DoBarChart&gt;&lt;FreezePanes&gt;true&lt;/FreezePanes&gt;&lt;MaxBarChartLen&gt;65&lt;/MaxBarChartLen&gt;&lt;/Format&gt;&lt;Query&gt;&lt;AbsoluteUri&gt;http://stats.oecd.org//View.aspx?QueryId=&amp;amp;QueryType=Public&amp;amp;Lang=en&lt;/AbsoluteUri&gt;&lt;/Query&gt;&lt;/WebTableParameter&gt;</t>
  </si>
  <si>
    <t>extracted on 18 Dec 2018 11:00</t>
  </si>
  <si>
    <t>Data extracted on 18 Dec 2018 10:07 UTC (GMT) from OECD.Stat</t>
  </si>
  <si>
    <t>&lt;?xml version="1.0" encoding="utf-16"?&gt;&lt;WebTableParameter xmlns:xsd="http://www.w3.org/2001/XMLSchema" xmlns:xsi="http://www.w3.org/2001/XMLSchema-instance" xmlns="http://stats.oecd.org/OECDStatWS/2004/03/01/"&gt;&lt;DataTable Code="HEALTH_STAT" HasMetadata="true"&gt;&lt;Name LocaleIsoCode="en"&gt;Health Status&lt;/Name&gt;&lt;Name LocaleIsoCode="fr"&gt;État de Santé&lt;/Name&gt;&lt;Dimension Code="VAR" HasMetadata="false" Display="labels"&gt;&lt;Name LocaleIsoCode="en"&gt;Variable&lt;/Name&gt;&lt;Name LocaleIsoCode="fr"&gt;Variable&lt;/Name&gt;&lt;Member Code="SRHS" HasMetadata="true" HasOnlyUnitMetadata="false" HasChild="1"&gt;&lt;Name LocaleIsoCode="en"&gt;Perceived health status by age and gender&lt;/Name&gt;&lt;Name LocaleIsoCode="fr"&gt;Perception de l'état de santé par âge et sexe&lt;/Name&gt;&lt;ChildMember Code="SRHSFGHD" HasMetadata="true" HasOnlyUnitMetadata="false" HasChild="0"&gt;&lt;Name LocaleIsoCode="en"&gt;Good/very good health, females aged 65+&lt;/Name&gt;&lt;Name LocaleIsoCode="fr"&gt;Bonne/très bonne santé, femmes 65 ans et plus&lt;/Name&gt;&lt;/ChildMember&gt;&lt;ChildMember Code="SRHSMGHD" HasMetadata="true" HasOnlyUnitMetadata="false" HasChild="0"&gt;&lt;Name LocaleIsoCode="en"&gt;Good/very good health, males aged 65+&lt;/Name&gt;&lt;Name LocaleIsoCode="fr"&gt;Bonne/très bonne santé, hommes 65 ans et plus&lt;/Name&gt;&lt;/ChildMember&gt;&lt;ChildMember Code="SRHSTGHD" HasMetadata="true" HasOnlyUnitMetadata="false" HasChild="0"&gt;&lt;Name LocaleIsoCode="en"&gt;Good/very good health, total aged 65+&lt;/Name&gt;&lt;Name LocaleIsoCode="fr"&gt;Bonne/très bonne santé, population 65 ans et plus&lt;/Name&gt;&lt;/ChildMember&gt;&lt;/Member&gt;&lt;/Dimension&gt;&lt;Dimension Code="UNIT" HasMetadata="false" Display="labels"&gt;&lt;Name LocaleIsoCode="en"&gt;Measure&lt;/Name&gt;&lt;Name LocaleIsoCode="fr"&gt;Mesure&lt;/Name&gt;&lt;Member Code="PERCALEF" HasMetadata="false" HasOnlyUnitMetadata="false" HasChild="0"&gt;&lt;Name LocaleIsoCode="en"&gt;% of population (crude rate)&lt;/Name&gt;&lt;Name LocaleIsoCode="fr"&gt;% de la population (taux brut)&lt;/Name&gt;&lt;/Member&gt;&lt;/Dimension&gt;&lt;Dimension Code="COU" HasMetadata="false" CommonCode="LOCATION" Display="labels"&gt;&lt;Name LocaleIsoCode="en"&gt;Country&lt;/Name&gt;&lt;Name LocaleIsoCode="fr"&gt;Pays&lt;/Name&gt;&lt;Member Code="AUS" HasMetadata="false" HasOnlyUnitMetadata="false" HasChild="0"&gt;&lt;Name LocaleIsoCode="en"&gt;Australia&lt;/Name&gt;&lt;Name LocaleIsoCode="fr"&gt;Australie&lt;/Name&gt;&lt;/Member&gt;&lt;Member Code="AUT" HasMetadata="false" HasOnlyUnitMetadata="false" HasChild="0"&gt;&lt;Name LocaleIsoCode="en"&gt;Austria&lt;/Name&gt;&lt;Name LocaleIsoCode="fr"&gt;Autriche&lt;/Name&gt;&lt;/Member&gt;&lt;Member Code="BEL" HasMetadata="false" HasOnlyUnitMetadata="false" HasChild="0"&gt;&lt;Name LocaleIsoCode="en"&gt;Belgium&lt;/Name&gt;&lt;Name LocaleIsoCode="fr"&gt;Belgique&lt;/Name&gt;&lt;/Member&gt;&lt;Member Code="CAN" HasMetadata="false" HasOnlyUnitMetadata="false" HasChild="0"&gt;&lt;Name LocaleIsoCode="en"&gt;Canada&lt;/Name&gt;&lt;Name LocaleIsoCode="fr"&gt;Canada&lt;/Name&gt;&lt;/Member&gt;&lt;Member Code="CHL" HasMetadata="false" HasOnlyUnitMetadata="false" HasChild="0"&gt;&lt;Name LocaleIsoCode="en"&gt;Chile&lt;/Name&gt;&lt;Name LocaleIsoCode="fr"&gt;Chili&lt;/Name&gt;&lt;/Member&gt;&lt;Member Code="CZE" HasMetadata="false" HasOnlyUnitMetadata="false" HasChild="0"&gt;&lt;Name LocaleIsoCode="en"&gt;Czech Republic&lt;/Name&gt;&lt;Name LocaleIsoCode="fr"&gt;République tchèque&lt;/Name&gt;&lt;/Member&gt;&lt;Member Code="DNK" HasMetadata="false" HasOnlyUnitMetadata="false" HasChild="0"&gt;&lt;Name LocaleIsoCode="en"&gt;Denmark&lt;/Name&gt;&lt;Name LocaleIsoCode="fr"&gt;Danemark&lt;/Name&gt;&lt;/Member&gt;&lt;Member Code="EST" HasMetadata="false" HasOnlyUnitMetadata="false" HasChild="0"&gt;&lt;Name LocaleIsoCode="en"&gt;Estonia&lt;/Name&gt;&lt;Name LocaleIsoCode="fr"&gt;Estonie&lt;/Name&gt;&lt;/Member&gt;&lt;Member Code="FIN" HasMetadata="false" HasOnlyUnitMetadata="false" HasChild="0"&gt;&lt;Name LocaleIsoCode="en"&gt;Finland&lt;/Name&gt;&lt;Name LocaleIsoCode="fr"&gt;Finlande&lt;/Name&gt;&lt;/Member&gt;&lt;Member Code="FRA" HasMetadata="false" HasOnlyUnitMetadata="false" HasChild="0"&gt;&lt;Name LocaleIsoCode="en"&gt;France&lt;/Name&gt;&lt;Name LocaleIsoCode="fr"&gt;France&lt;/Name&gt;&lt;/Member&gt;&lt;Member Code="DEU" HasMetadata="true" HasOnlyUnitMetadata="false" HasChild="0"&gt;&lt;Name LocaleIsoCode="en"&gt;Germany&lt;/Name&gt;&lt;Name LocaleIsoCode="fr"&gt;Allemagne&lt;/Name&gt;&lt;/Member&gt;&lt;Member Code="GRC" HasMetadata="false" HasOnlyUnitMetadata="false" HasChild="0"&gt;&lt;Name LocaleIsoCode="en"&gt;Greece&lt;/Name&gt;&lt;Name LocaleIsoCode="fr"&gt;Grèce&lt;/Name&gt;&lt;/Member&gt;&lt;Member Code="HUN" HasMetadata="false" HasOnlyUnitMetadata="false" HasChild="0"&gt;&lt;Name LocaleIsoCode="en"&gt;Hungary&lt;/Name&gt;&lt;Name LocaleIsoCode="fr"&gt;Hongrie&lt;/Name&gt;&lt;/Member&gt;&lt;Member Code="ISL" HasMetadata="false" HasOnlyUnitMetadata="false" HasChild="0"&gt;&lt;Name LocaleIsoCode="en"&gt;Iceland&lt;/Name&gt;&lt;Name LocaleIsoCode="fr"&gt;Islande&lt;/Name&gt;&lt;/Member&gt;&lt;Member Code="IRL" HasMetadata="false" HasOnlyUnitMetadata="false" HasChild="0"&gt;&lt;Name LocaleIsoCode="en"&gt;Ireland&lt;/Name&gt;&lt;Name LocaleIsoCode="fr"&gt;Irlande&lt;/Name&gt;&lt;/Member&gt;&lt;Member Code="ISR" HasMetadata="true" HasOnlyUnitMetadata="false" HasChild="0"&gt;&lt;Name LocaleIsoCode="en"&gt;Israel&lt;/Name&gt;&lt;Name LocaleIsoCode="fr"&gt;Israël&lt;/Name&gt;&lt;/Member&gt;&lt;Member Code="ITA" HasMetadata="false" HasOnlyUnitMetadata="false" HasChild="0"&gt;&lt;Name LocaleIsoCode="en"&gt;Italy&lt;/Name&gt;&lt;Name LocaleIsoCode="fr"&gt;Italie&lt;/Name&gt;&lt;/Member&gt;&lt;Member Code="JPN" HasMetadata="false" HasOnlyUnitMetadata="false" HasChild="0"&gt;&lt;Name LocaleIsoCode="en"&gt;Japan&lt;/Name&gt;&lt;Name LocaleIsoCode="fr"&gt;Japon&lt;/Name&gt;&lt;/Member&gt;&lt;Member Code="KOR" HasMetadata="false" HasOnlyUnitMetadata="false" HasChild="0"&gt;&lt;Name LocaleIsoCode="en"&gt;Korea&lt;/Name&gt;&lt;Name LocaleIsoCode="fr"&gt;Corée&lt;/Name&gt;&lt;/Member&gt;&lt;Member Code="LVA" HasMetadata="false" HasOnlyUnitMetadata="false" HasChild="0"&gt;&lt;Name LocaleIsoCode="en"&gt;Latvia&lt;/Name&gt;&lt;Name LocaleIsoCode="fr"&gt;Lettonie&lt;/Name&gt;&lt;/Member&gt;&lt;Member Code="LTU" HasMetadata="false" HasOnlyUnitMetadata="false" HasChild="0"&gt;&lt;Name LocaleIsoCode="en"&gt;Lithuania&lt;/Name&gt;&lt;Name LocaleIsoCode="fr"&gt;Lituanie&lt;/Name&gt;&lt;/Member&gt;&lt;Member Code="LUX" HasMetadata="false" HasOnlyUnitMetadata="false" HasChild="0"&gt;&lt;Name LocaleIsoCode="en"&gt;Luxembourg&lt;/Name&gt;&lt;Name LocaleIsoCode="fr"&gt;Luxembourg&lt;/Name&gt;&lt;/Member&gt;&lt;Member Code="MEX" HasMetadata="false" HasOnlyUnitMetadata="false" HasChild="0"&gt;&lt;Name LocaleIsoCode="en"&gt;Mexico&lt;/Name&gt;&lt;Name LocaleIsoCode="fr"&gt;Mexique&lt;/Name&gt;&lt;/Member&gt;&lt;Member Code="NLD" HasMetadata="false" HasOnlyUnitMetadata="false" HasChild="0"&gt;&lt;Name LocaleIsoCode="en"&gt;Netherlands&lt;/Name&gt;&lt;Name LocaleIsoCode="fr"&gt;Pays-Bas&lt;/Name&gt;&lt;/Member&gt;&lt;Member Code="NZL" HasMetadata="false" HasOnlyUnitMetadata="false" HasChild="0"&gt;&lt;Name LocaleIsoCode="en"&gt;New Zealand&lt;/Name&gt;&lt;Name LocaleIsoCode="fr"&gt;Nouvelle-Zélande&lt;/Name&gt;&lt;/Member&gt;&lt;Member Code="NOR" HasMetadata="false" HasOnlyUnitMetadata="false" HasChild="0"&gt;&lt;Name LocaleIsoCode="en"&gt;Norway&lt;/Name&gt;&lt;Name LocaleIsoCode="fr"&gt;Norvège&lt;/Name&gt;&lt;/Member&gt;&lt;Member Code="POL" HasMetadata="false" HasOnlyUnitMetadata="false" HasChild="0"&gt;&lt;Name LocaleIsoCode="en"&gt;Poland&lt;/Name&gt;&lt;Name LocaleIsoCode="fr"&gt;Pologne&lt;/Name&gt;&lt;/Member&gt;&lt;Member Code="PRT" HasMetadata="false" HasOnlyUnitMetadata="false" HasChild="0"&gt;&lt;Name LocaleIsoCode="en"&gt;Portugal&lt;/Name&gt;&lt;Name LocaleIsoCode="fr"&gt;Portugal&lt;/Name&gt;&lt;/Member&gt;&lt;Member Code="SVK" HasMetadata="false" HasOnlyUnitMetadata="false" HasChild="0"&gt;&lt;Name LocaleIsoCode="en"&gt;Slovak Republic&lt;/Name&gt;&lt;Name LocaleIsoCode="fr"&gt;République slovaque&lt;/Name&gt;&lt;/Member&gt;&lt;Member Code="SVN" HasMetadata="false" HasOnlyUnitMetadata="false" HasChild="0"&gt;&lt;Name LocaleIsoCode="en"&gt;Slovenia&lt;/Name&gt;&lt;Name LocaleIsoCode="fr"&gt;Slovénie&lt;/Name&gt;&lt;/Member&gt;&lt;Member Code="ESP" HasMetadata="false" HasOnlyUnitMetadata="false" HasChild="0"&gt;&lt;Name LocaleIsoCode="en"&gt;Spain&lt;/Name&gt;&lt;Name LocaleIsoCode="fr"&gt;Espagne&lt;/Name&gt;&lt;/Member&gt;&lt;Member Code="SWE" HasMetadata="false" HasOnlyUnitMetadata="false" HasChild="0"&gt;&lt;Name LocaleIsoCode="en"&gt;Sweden&lt;/Name&gt;&lt;Name LocaleIsoCode="fr"&gt;Suède&lt;/Name&gt;&lt;/Member&gt;&lt;Member Code="CHE" HasMetadata="false" HasOnlyUnitMetadata="false" HasChild="0"&gt;&lt;Name LocaleIsoCode="en"&gt;Switzerland&lt;/Name&gt;&lt;Name LocaleIsoCode="fr"&gt;Suisse&lt;/Name&gt;&lt;/Member&gt;&lt;Member Code="TUR" HasMetadata="false" HasOnlyUnitMetadata="false" HasChild="0"&gt;&lt;Name LocaleIsoCode="en"&gt;Turkey&lt;/Name&gt;&lt;Name LocaleIsoCode="fr"&gt;Turquie&lt;/Name&gt;&lt;/Member&gt;&lt;Member Code="GBR" HasMetadata="false" HasOnlyUnitMetadata="false" HasChild="0"&gt;&lt;Name LocaleIsoCode="en"&gt;United Kingdom&lt;/Name&gt;&lt;Name LocaleIsoCode="fr"&gt;Royaume-Uni&lt;/Name&gt;&lt;/Member&gt;&lt;Member Code="USA" HasMetadata="false" HasOnlyUnitMetadata="false" HasChild="0"&gt;&lt;Name LocaleIsoCode="en"&gt;United States&lt;/Name&gt;&lt;Name LocaleIsoCode="fr"&gt;États-Unis&lt;/Name&gt;&lt;/Member&gt;&lt;Member Code="NMEC" HasMetadata="false" HasOnlyUnitMetadata="false" HasChild="1"&gt;&lt;Name LocaleIsoCode="en"&gt;Non-OECD Economies&lt;/Name&gt;&lt;Name LocaleIsoCode="fr"&gt;Économies non-OCDE&lt;/Name&gt;&lt;ChildMember Code="BRA" HasMetadata="false" HasOnlyUnitMetadata="false" HasChild="0"&gt;&lt;Name LocaleIsoCode="en"&gt;Brazil&lt;/Name&gt;&lt;Name LocaleIsoCode="fr"&gt;Brésil&lt;/Name&gt;&lt;/ChildMember&gt;&lt;ChildMember Code="CHN" HasMetadata="false" HasOnlyUnitMetadata="false" HasChild="0"&gt;&lt;Name LocaleIsoCode="en"&gt;China (People's Republic of)&lt;/Name&gt;&lt;Name LocaleIsoCode="fr"&gt;Chine (République populaire de)&lt;/Name&gt;&lt;/ChildMember&gt;&lt;ChildMember Code="COL" HasMetadata="false" HasOnlyUnitMetadata="false" HasChild="0"&gt;&lt;Name LocaleIsoCode="en"&gt;Colombia&lt;/Name&gt;&lt;Name LocaleIsoCode="fr"&gt;Colombie&lt;/Name&gt;&lt;/ChildMember&gt;&lt;ChildMember Code="CRI" HasMetadata="false" HasOnlyUnitMetadata="false" HasChild="0"&gt;&lt;Name LocaleIsoCode="en"&gt;Costa Rica&lt;/Name&gt;&lt;Name LocaleIsoCode="fr"&gt;Costa Rica&lt;/Name&gt;&lt;/ChildMember&gt;&lt;ChildMember Code="IND" HasMetadata="false" HasOnlyUnitMetadata="false" HasChild="0"&gt;&lt;Name LocaleIsoCode="en"&gt;India&lt;/Name&gt;&lt;Name LocaleIsoCode="fr"&gt;Inde&lt;/Name&gt;&lt;/ChildMember&gt;&lt;ChildMember Code="IDN" HasMetadata="false" HasOnlyUnitMetadata="false" HasChild="0"&gt;&lt;Name LocaleIsoCode="en"&gt;Indonesia&lt;/Name&gt;&lt;Name LocaleIsoCode="fr"&gt;Indonésie&lt;/Name&gt;&lt;/ChildMember&gt;&lt;ChildMember Code="RUS" HasMetadata="false" HasOnlyUnitMetadata="false" HasChild="0"&gt;&lt;Name LocaleIsoCode="en"&gt;Russia&lt;/Name&gt;&lt;Name LocaleIsoCode="fr"&gt;Russie&lt;/Name&gt;&lt;/ChildMember&gt;&lt;ChildMember Code="ZAF" HasMetadata="false" HasOnlyUnitMetadata="false" HasChild="0"&gt;&lt;Name LocaleIsoCode="en"&gt;South Africa&lt;/Name&gt;&lt;Name LocaleIsoCode="fr"&gt;Afrique du Sud&lt;/Name&gt;&lt;/ChildMember&gt;&lt;/Member&gt;&lt;/Dimension&gt;&lt;Dimension Code="YEA" HasMetadata="false" CommonCode="TIME" Display="labels"&gt;&lt;Name LocaleIsoCode="en"&gt;Year&lt;/Name&gt;&lt;Name LocaleIsoCode="fr"&gt;Année&lt;/Name&gt;&lt;Member Code="2000" HasMetadata="false"&gt;&lt;Name LocaleIsoCode="en"&gt;2000&lt;/Name&gt;&lt;Name LocaleIsoCode="fr"&gt;2000&lt;/Name&gt;&lt;/Member&gt;&lt;Member Code="2001" HasMetadata="false"&gt;&lt;Name LocaleIsoCode="en"&gt;2001&lt;/Name&gt;&lt;Name LocaleIsoCode="fr"&gt;2001&lt;/Name&gt;&lt;/Member&gt;&lt;Member Code="2002" HasMetadata="false"&gt;&lt;Name LocaleIsoCode="en"&gt;2002&lt;/Name&gt;&lt;Name LocaleIsoCode="fr"&gt;2002&lt;/Name&gt;&lt;/Member&gt;&lt;Member Code="2003" HasMetadata="false"&gt;&lt;Name LocaleIsoCode="en"&gt;2003&lt;/Name&gt;&lt;Name LocaleIsoCode="fr"&gt;2003&lt;/Name&gt;&lt;/Member&gt;&lt;Member Code="2004" HasMetadata="false"&gt;&lt;Name LocaleIsoCode="en"&gt;2004&lt;/Name&gt;&lt;Name LocaleIsoCode="fr"&gt;2004&lt;/Name&gt;&lt;/Member&gt;&lt;Member Code="2005" HasMetadata="false"&gt;&lt;Name LocaleIsoCode="en"&gt;2005&lt;/Name&gt;&lt;Name LocaleIsoCode="fr"&gt;2005&lt;/Name&gt;&lt;/Member&gt;&lt;Member Code="2006" HasMetadata="false"&gt;&lt;Name LocaleIsoCode="en"&gt;2006&lt;/Name&gt;&lt;Name LocaleIsoCode="fr"&gt;2006&lt;/Name&gt;&lt;/Member&gt;&lt;Member Code="2007" HasMetadata="false"&gt;&lt;Name LocaleIsoCode="en"&gt;2007&lt;/Name&gt;&lt;Name LocaleIsoCode="fr"&gt;2007&lt;/Name&gt;&lt;/Member&gt;&lt;Member Code="2008" HasMetadata="false"&gt;&lt;Name LocaleIsoCode="en"&gt;2008&lt;/Name&gt;&lt;Name LocaleIsoCode="fr"&gt;2008&lt;/Name&gt;&lt;/Member&gt;&lt;Member Code="2009" HasMetadata="false"&gt;&lt;Name LocaleIsoCode="en"&gt;2009&lt;/Name&gt;&lt;Name LocaleIsoCode="fr"&gt;2009&lt;/Name&gt;&lt;/Member&gt;&lt;Member Code="2010" HasMetadata="false"&gt;&lt;Name LocaleIsoCode="en"&gt;2010&lt;/Name&gt;&lt;Name LocaleIsoCode="fr"&gt;2010&lt;/Name&gt;&lt;/Member&gt;&lt;Member Code="2011" HasMetadata="false"&gt;&lt;Name LocaleIsoCode="en"&gt;2011&lt;/Name&gt;&lt;Name LocaleIsoCode="fr"&gt;2011&lt;/Name&gt;&lt;/Member&gt;&lt;Member Code="2012" HasMetadata="false"&gt;&lt;Name LocaleIsoCode="en"&gt;2012&lt;/Name&gt;&lt;Name LocaleIsoCode="fr"&gt;2012&lt;/Name&gt;&lt;/Member&gt;&lt;Member Code="2013" HasMetadata="false"&gt;&lt;Name LocaleIsoCode="en"&gt;2013&lt;/Name&gt;&lt;Name LocaleIsoCode="fr"&gt;2013&lt;/Name&gt;&lt;/Member&gt;&lt;Member Code="2014" HasMetadata="false"&gt;&lt;Name LocaleIsoCode="en"&gt;2014&lt;/Name&gt;&lt;Name LocaleIsoCode="fr"&gt;2014&lt;/Name&gt;&lt;/Member&gt;&lt;Member Code="2015" HasMetadata="false"&gt;&lt;Name LocaleIsoCode="en"&gt;2015&lt;/Name&gt;&lt;Name LocaleIsoCode="fr"&gt;2015&lt;/Name&gt;&lt;/Member&gt;&lt;Member Code="2016" HasMetadata="false"&gt;&lt;Name LocaleIsoCode="en"&gt;2016&lt;/Name&gt;&lt;Name LocaleIsoCode="fr"&gt;2016&lt;/Name&gt;&lt;/Member&gt;&lt;Member Code="2017" HasMetadata="false"&gt;&lt;Name LocaleIsoCode="en"&gt;2017&lt;/Name&gt;&lt;Name LocaleIsoCode="fr"&gt;2017&lt;/Name&gt;&lt;/Member&gt;&lt;/Dimension&gt;&lt;WBOSInformations&gt;&lt;TimeDimension WebTreeWasUsed="false"&gt;&lt;StartCodes Annual="2000" /&gt;&lt;/TimeDimension&gt;&lt;/WBOSInformations&gt;&lt;Tabulation Axis="horizontal"&gt;&lt;Dimension Code="YEA" CommonCode="TIME" /&gt;&lt;/Tabulation&gt;&lt;Tabulation Axis="vertical"&gt;&lt;Dimension Code="VAR" /&gt;&lt;Dimension Code="UNIT" /&gt;&lt;Dimension Code="COU" CommonCode="LOCATION" /&gt;&lt;/Tabulation&gt;&lt;Tabulation Axis="page" /&gt;&lt;Formatting&gt;&lt;Labels LocaleIsoCode="en" /&gt;&lt;Power&gt;0&lt;/Power&gt;&lt;Decimals&gt;-1&lt;/Decimals&gt;&lt;SkipEmptyLines&gt;true&lt;/SkipEmptyLines&gt;&lt;SkipEmptyCols&gt;false&lt;/SkipEmptyCols&gt;&lt;SkipLineHierarchy&gt;false&lt;/SkipLineHierarchy&gt;&lt;SkipColHierarchy&gt;false&lt;/SkipColHierarchy&gt;&lt;Page&gt;1&lt;/Page&gt;&lt;/Formatting&gt;&lt;/DataTable&gt;&lt;Format&gt;&lt;ShowEmptyAxes&gt;true&lt;/ShowEmptyAxes&gt;&lt;Page&gt;1&lt;/Page&gt;&lt;EnableSort&gt;true&lt;/EnableSort&gt;&lt;IncludeFlagColumn&gt;false&lt;/IncludeFlagColumn&gt;&lt;IncludeTimeSeriesId&gt;false&lt;/IncludeTimeSeriesId&gt;&lt;DoBarChart&gt;false&lt;/DoBarChart&gt;&lt;FreezePanes&gt;true&lt;/FreezePanes&gt;&lt;MaxBarChartLen&gt;65&lt;/MaxBarChartLen&gt;&lt;/Format&gt;&lt;Query&gt;&lt;Name LocaleIsoCode="en"&gt;Perceived health status by age and gender&lt;/Name&gt;&lt;AbsoluteUri&gt;http://stats.oecd.org//View.aspx?QueryId=30117&amp;amp;QueryType=Public&amp;amp;Lang=en&lt;/AbsoluteUri&gt;&lt;/Query&gt;&lt;/WebTableParameter&gt;</t>
  </si>
  <si>
    <t>extracted at  18 Dec 2018 11:07</t>
  </si>
  <si>
    <t>Data extracted on 18 Dec 2018 10:29 UTC (GMT) from OECD.Stat</t>
  </si>
  <si>
    <t>LTC recipients in institutions (other than hospitals)</t>
  </si>
  <si>
    <t>&lt;?xml version="1.0" encoding="utf-16"?&gt;&lt;WebTableParameter xmlns:xsd="http://www.w3.org/2001/XMLSchema" xmlns:xsi="http://www.w3.org/2001/XMLSchema-instance" xmlns="http://stats.oecd.org/OECDStatWS/2004/03/01/"&gt;&lt;DataTable Code="HEALTH_LTCR" HasMetadata="true"&gt;&lt;Name LocaleIsoCode="en"&gt;Long-Term Care Resources and Utilisation&lt;/Name&gt;&lt;Name LocaleIsoCode="fr"&gt;Ressources et Utilisation des Soins de Longue Durée&lt;/Name&gt;&lt;Dimension Code="VAR" HasMetadata="false" Display="labels"&gt;&lt;Name LocaleIsoCode="en"&gt;Variable&lt;/Name&gt;&lt;Name LocaleIsoCode="fr"&gt;Variable&lt;/Name&gt;&lt;Member Code="LTCILTIT" HasMetadata="true" HasOnlyUnitMetadata="false" HasChild="0"&gt;&lt;Name LocaleIsoCode="en"&gt;LTC recipients in institutions (other than hospitals)&lt;/Name&gt;&lt;Name LocaleIsoCode="fr"&gt;Bénéficiaires de SLD en établissements (à l'exclusion des hôpitaux)&lt;/Name&gt;&lt;/Member&gt;&lt;/Dimension&gt;&lt;Dimension Code="UNIT" HasMetadata="false" Display="labels"&gt;&lt;Name LocaleIsoCode="en"&gt;Measure&lt;/Name&gt;&lt;Name LocaleIsoCode="fr"&gt;Mesure&lt;/Name&gt;&lt;Member Code="PRTT65QT" HasMetadata="false" HasOnlyUnitMetadata="false" HasChild="0"&gt;&lt;Name LocaleIsoCode="en"&gt;% of total, aged 65 years old and over&lt;/Name&gt;&lt;Name LocaleIsoCode="fr"&gt;% population totale, 65 ans et plus&lt;/Name&gt;&lt;/Member&gt;&lt;/Dimension&gt;&lt;Dimension Code="COU" HasMetadata="false" CommonCode="LOCATION" Display="labels"&gt;&lt;Name LocaleIsoCode="en"&gt;Country&lt;/Name&gt;&lt;Name LocaleIsoCode="fr"&gt;Pays&lt;/Name&gt;&lt;Member Code="AUS" HasMetadata="false" HasOnlyUnitMetadata="false" HasChild="0"&gt;&lt;Name LocaleIsoCode="en"&gt;Australia&lt;/Name&gt;&lt;Name LocaleIsoCode="fr"&gt;Australie&lt;/Name&gt;&lt;/Member&gt;&lt;Member Code="AUT" HasMetadata="false" HasOnlyUnitMetadata="false" HasChild="0"&gt;&lt;Name LocaleIsoCode="en"&gt;Austria&lt;/Name&gt;&lt;Name LocaleIsoCode="fr"&gt;Autriche&lt;/Name&gt;&lt;/Member&gt;&lt;Member Code="BEL" HasMetadata="false" HasOnlyUnitMetadata="false" HasChild="0"&gt;&lt;Name LocaleIsoCode="en"&gt;Belgium&lt;/Name&gt;&lt;Name LocaleIsoCode="fr"&gt;Belgique&lt;/Name&gt;&lt;/Member&gt;&lt;Member Code="CAN" HasMetadata="false" HasOnlyUnitMetadata="false" HasChild="0"&gt;&lt;Name LocaleIsoCode="en"&gt;Canada&lt;/Name&gt;&lt;Name LocaleIsoCode="fr"&gt;Canada&lt;/Name&gt;&lt;/Member&gt;&lt;Member Code="CHL" HasMetadata="false" HasOnlyUnitMetadata="false" HasChild="0"&gt;&lt;Name LocaleIsoCode="en"&gt;Chile&lt;/Name&gt;&lt;Name LocaleIsoCode="fr"&gt;Chili&lt;/Name&gt;&lt;/Member&gt;&lt;Member Code="CZE" HasMetadata="false" HasOnlyUnitMetadata="false" HasChild="0"&gt;&lt;Name LocaleIsoCode="en"&gt;Czech Republic&lt;/Name&gt;&lt;Name LocaleIsoCode="fr"&gt;République tchèque&lt;/Name&gt;&lt;/Member&gt;&lt;Member Code="DNK" HasMetadata="false" HasOnlyUnitMetadata="false" HasChild="0"&gt;&lt;Name LocaleIsoCode="en"&gt;Denmark&lt;/Name&gt;&lt;Name LocaleIsoCode="fr"&gt;Danemark&lt;/Name&gt;&lt;/Member&gt;&lt;Member Code="EST" HasMetadata="false" HasOnlyUnitMetadata="false" HasChild="0"&gt;&lt;Name LocaleIsoCode="en"&gt;Estonia&lt;/Name&gt;&lt;Name LocaleIsoCode="fr"&gt;Estonie&lt;/Name&gt;&lt;/Member&gt;&lt;Member Code="FIN" HasMetadata="false" HasOnlyUnitMetadata="false" HasChild="0"&gt;&lt;Name LocaleIsoCode="en"&gt;Finland&lt;/Name&gt;&lt;Name LocaleIsoCode="fr"&gt;Finlande&lt;/Name&gt;&lt;/Member&gt;&lt;Member Code="FRA" HasMetadata="false" HasOnlyUnitMetadata="false" HasChild="0"&gt;&lt;Name LocaleIsoCode="en"&gt;France&lt;/Name&gt;&lt;Name LocaleIsoCode="fr"&gt;France&lt;/Name&gt;&lt;/Member&gt;&lt;Member Code="DEU" HasMetadata="true" HasOnlyUnitMetadata="false" HasChild="0"&gt;&lt;Name LocaleIsoCode="en"&gt;Germany&lt;/Name&gt;&lt;Name LocaleIsoCode="fr"&gt;Allemagne&lt;/Name&gt;&lt;/Member&gt;&lt;Member Code="GRC" HasMetadata="false" HasOnlyUnitMetadata="false" HasChild="0"&gt;&lt;Name LocaleIsoCode="en"&gt;Greece&lt;/Name&gt;&lt;Name LocaleIsoCode="fr"&gt;Grèce&lt;/Name&gt;&lt;/Member&gt;&lt;Member Code="HUN" HasMetadata="false" HasOnlyUnitMetadata="false" HasChild="0"&gt;&lt;Name LocaleIsoCode="en"&gt;Hungary&lt;/Name&gt;&lt;Name LocaleIsoCode="fr"&gt;Hongrie&lt;/Name&gt;&lt;/Member&gt;&lt;Member Code="ISL" HasMetadata="false" HasOnlyUnitMetadata="false" HasChild="0"&gt;&lt;Name LocaleIsoCode="en"&gt;Iceland&lt;/Name&gt;&lt;Name LocaleIsoCode="fr"&gt;Islande&lt;/Name&gt;&lt;/Member&gt;&lt;Member Code="IRL" HasMetadata="false" HasOnlyUnitMetadata="false" HasChild="0"&gt;&lt;Name LocaleIsoCode="en"&gt;Ireland&lt;/Name&gt;&lt;Name LocaleIsoCode="fr"&gt;Irlande&lt;/Name&gt;&lt;/Member&gt;&lt;Member Code="ISR" HasMetadata="true" HasOnlyUnitMetadata="false" HasChild="0"&gt;&lt;Name LocaleIsoCode="en"&gt;Israel&lt;/Name&gt;&lt;Name LocaleIsoCode="fr"&gt;Israël&lt;/Name&gt;&lt;/Member&gt;&lt;Member Code="ITA" HasMetadata="false" HasOnlyUnitMetadata="false" HasChild="0"&gt;&lt;Name LocaleIsoCode="en"&gt;Italy&lt;/Name&gt;&lt;Name LocaleIsoCode="fr"&gt;Italie&lt;/Name&gt;&lt;/Member&gt;&lt;Member Code="JPN" HasMetadata="false" HasOnlyUnitMetadata="false" HasChild="0"&gt;&lt;Name LocaleIsoCode="en"&gt;Japan&lt;/Name&gt;&lt;Name LocaleIsoCode="fr"&gt;Japon&lt;/Name&gt;&lt;/Member&gt;&lt;Member Code="KOR" HasMetadata="false" HasOnlyUnitMetadata="false" HasChild="0"&gt;&lt;Name LocaleIsoCode="en"&gt;Korea&lt;/Name&gt;&lt;Name LocaleIsoCode="fr"&gt;Corée&lt;/Name&gt;&lt;/Member&gt;&lt;Member Code="LVA" HasMetadata="false" HasOnlyUnitMetadata="false" HasChild="0"&gt;&lt;Name LocaleIsoCode="en"&gt;Latvia&lt;/Name&gt;&lt;Name LocaleIsoCode="fr"&gt;Lettonie&lt;/Name&gt;&lt;/Member&gt;&lt;Member Code="LTU" HasMetadata="false" HasOnlyUnitMetadata="false" HasChild="0"&gt;&lt;Name LocaleIsoCode="en"&gt;Lithuania&lt;/Name&gt;&lt;Name LocaleIsoCode="fr"&gt;Lituanie&lt;/Name&gt;&lt;/Member&gt;&lt;Member Code="LUX" HasMetadata="false" HasOnlyUnitMetadata="false" HasChild="0"&gt;&lt;Name LocaleIsoCode="en"&gt;Luxembourg&lt;/Name&gt;&lt;Name LocaleIsoCode="fr"&gt;Luxembourg&lt;/Name&gt;&lt;/Member&gt;&lt;Member Code="MEX" HasMetadata="false" HasOnlyUnitMetadata="false" HasChild="0"&gt;&lt;Name LocaleIsoCode="en"&gt;Mexico&lt;/Name&gt;&lt;Name LocaleIsoCode="fr"&gt;Mexique&lt;/Name&gt;&lt;/Member&gt;&lt;Member Code="NLD" HasMetadata="false" HasOnlyUnitMetadata="false" HasChild="0"&gt;&lt;Name LocaleIsoCode="en"&gt;Netherlands&lt;/Name&gt;&lt;Name LocaleIsoCode="fr"&gt;Pays-Bas&lt;/Name&gt;&lt;/Member&gt;&lt;Member Code="NZL" HasMetadata="false" HasOnlyUnitMetadata="false" HasChild="0"&gt;&lt;Name LocaleIsoCode="en"&gt;New Zealand&lt;/Name&gt;&lt;Name LocaleIsoCode="fr"&gt;Nouvelle-Zélande&lt;/Name&gt;&lt;/Member&gt;&lt;Member Code="NOR" HasMetadata="false" HasOnlyUnitMetadata="false" HasChild="0"&gt;&lt;Name LocaleIsoCode="en"&gt;Norway&lt;/Name&gt;&lt;Name LocaleIsoCode="fr"&gt;Norvège&lt;/Name&gt;&lt;/Member&gt;&lt;Member Code="POL" HasMetadata="false" HasOnlyUnitMetadata="false" HasChild="0"&gt;&lt;Name LocaleIsoCode="en"&gt;Poland&lt;/Name&gt;&lt;Name LocaleIsoCode="fr"&gt;Pologne&lt;/Name&gt;&lt;/Member&gt;&lt;Member Code="PRT" HasMetadata="false" HasOnlyUnitMetadata="false" HasChild="0"&gt;&lt;Name LocaleIsoCode="en"&gt;Portugal&lt;/Name&gt;&lt;Name LocaleIsoCode="fr"&gt;Portugal&lt;/Name&gt;&lt;/Member&gt;&lt;Member Code="SVK" HasMetadata="false" HasOnlyUnitMetadata="false" HasChild="0"&gt;&lt;Name LocaleIsoCode="en"&gt;Slovak Republic&lt;/Name&gt;&lt;Name LocaleIsoCode="fr"&gt;République slovaque&lt;/Name&gt;&lt;/Member&gt;&lt;Member Code="SVN" HasMetadata="false" HasOnlyUnitMetadata="false" HasChild="0"&gt;&lt;Name LocaleIsoCode="en"&gt;Slovenia&lt;/Name&gt;&lt;Name LocaleIsoCode="fr"&gt;Slovénie&lt;/Name&gt;&lt;/Member&gt;&lt;Member Code="ESP" HasMetadata="false" HasOnlyUnitMetadata="false" HasChild="0"&gt;&lt;Name LocaleIsoCode="en"&gt;Spain&lt;/Name&gt;&lt;Name LocaleIsoCode="fr"&gt;Espagne&lt;/Name&gt;&lt;/Member&gt;&lt;Member Code="SWE" HasMetadata="false" HasOnlyUnitMetadata="false" HasChild="0"&gt;&lt;Name LocaleIsoCode="en"&gt;Sweden&lt;/Name&gt;&lt;Name LocaleIsoCode="fr"&gt;Suède&lt;/Name&gt;&lt;/Member&gt;&lt;Member Code="CHE" HasMetadata="false" HasOnlyUnitMetadata="false" HasChild="0"&gt;&lt;Name LocaleIsoCode="en"&gt;Switzerland&lt;/Name&gt;&lt;Name LocaleIsoCode="fr"&gt;Suisse&lt;/Name&gt;&lt;/Member&gt;&lt;Member Code="TUR" HasMetadata="false" HasOnlyUnitMetadata="false" HasChild="0"&gt;&lt;Name LocaleIsoCode="en"&gt;Turkey&lt;/Name&gt;&lt;Name LocaleIsoCode="fr"&gt;Turquie&lt;/Name&gt;&lt;/Member&gt;&lt;Member Code="GBR" HasMetadata="false" HasOnlyUnitMetadata="false" HasChild="0"&gt;&lt;Name LocaleIsoCode="en"&gt;United Kingdom&lt;/Name&gt;&lt;Name LocaleIsoCode="fr"&gt;Royaume-Uni&lt;/Name&gt;&lt;/Member&gt;&lt;Member Code="USA" HasMetadata="false" HasOnlyUnitMetadata="false" HasChild="0"&gt;&lt;Name LocaleIsoCode="en"&gt;United States&lt;/Name&gt;&lt;Name LocaleIsoCode="fr"&gt;États-Unis&lt;/Name&gt;&lt;/Member&gt;&lt;Member Code="NMEC" HasMetadata="false" HasOnlyUnitMetadata="false" HasChild="1"&gt;&lt;Name LocaleIsoCode="en"&gt;Non-OECD Economies&lt;/Name&gt;&lt;Name LocaleIsoCode="fr"&gt;Économies non-OCDE&lt;/Name&gt;&lt;ChildMember Code="BRA" HasMetadata="false" HasOnlyUnitMetadata="false" HasChild="0"&gt;&lt;Name LocaleIsoCode="en"&gt;Brazil&lt;/Name&gt;&lt;Name LocaleIsoCode="fr"&gt;Brésil&lt;/Name&gt;&lt;/ChildMember&gt;&lt;ChildMember Code="CHN" HasMetadata="false" HasOnlyUnitMetadata="false" HasChild="0"&gt;&lt;Name LocaleIsoCode="en"&gt;China (People's Republic of)&lt;/Name&gt;&lt;Name LocaleIsoCode="fr"&gt;Chine (République populaire de)&lt;/Name&gt;&lt;/ChildMember&gt;&lt;ChildMember Code="COL" HasMetadata="false" HasOnlyUnitMetadata="false" HasChild="0"&gt;&lt;Name LocaleIsoCode="en"&gt;Colombia&lt;/Name&gt;&lt;Name LocaleIsoCode="fr"&gt;Colombie&lt;/Name&gt;&lt;/ChildMember&gt;&lt;ChildMember Code="CRI" HasMetadata="false" HasOnlyUnitMetadata="false" HasChild="0"&gt;&lt;Name LocaleIsoCode="en"&gt;Costa Rica&lt;/Name&gt;&lt;Name LocaleIsoCode="fr"&gt;Costa Rica&lt;/Name&gt;&lt;/ChildMember&gt;&lt;ChildMember Code="IND" HasMetadata="false" HasOnlyUnitMetadata="false" HasChild="0"&gt;&lt;Name LocaleIsoCode="en"&gt;India&lt;/Name&gt;&lt;Name LocaleIsoCode="fr"&gt;Inde&lt;/Name&gt;&lt;/ChildMember&gt;&lt;ChildMember Code="IDN" HasMetadata="false" HasOnlyUnitMetadata="false" HasChild="0"&gt;&lt;Name LocaleIsoCode="en"&gt;Indonesia&lt;/Name&gt;&lt;Name LocaleIsoCode="fr"&gt;Indonésie&lt;/Name&gt;&lt;/ChildMember&gt;&lt;ChildMember Code="RUS" HasMetadata="false" HasOnlyUnitMetadata="false" HasChild="0"&gt;&lt;Name LocaleIsoCode="en"&gt;Russia&lt;/Name&gt;&lt;Name LocaleIsoCode="fr"&gt;Russie&lt;/Name&gt;&lt;/ChildMember&gt;&lt;ChildMember Code="ZAF" HasMetadata="false" HasOnlyUnitMetadata="false" HasChild="0"&gt;&lt;Name LocaleIsoCode="en"&gt;South Africa&lt;/Name&gt;&lt;Name LocaleIsoCode="fr"&gt;Afrique du Sud&lt;/Name&gt;&lt;/ChildMember&gt;&lt;/Member&gt;&lt;/Dimension&gt;&lt;Dimension Code="YEA" HasMetadata="false" CommonCode="TIME" Display="labels"&gt;&lt;Name LocaleIsoCode="en"&gt;Year&lt;/Name&gt;&lt;Name LocaleIsoCode="fr"&gt;Année&lt;/Name&gt;&lt;Member Code="2000" HasMetadata="false"&gt;&lt;Name LocaleIsoCode="en"&gt;2000&lt;/Name&gt;&lt;Name LocaleIsoCode="fr"&gt;2000&lt;/Name&gt;&lt;/Member&gt;&lt;Member Code="2001" HasMetadata="false"&gt;&lt;Name LocaleIsoCode="en"&gt;2001&lt;/Name&gt;&lt;Name LocaleIsoCode="fr"&gt;2001&lt;/Name&gt;&lt;/Member&gt;&lt;Member Code="2002" HasMetadata="false"&gt;&lt;Name LocaleIsoCode="en"&gt;2002&lt;/Name&gt;&lt;Name LocaleIsoCode="fr"&gt;2002&lt;/Name&gt;&lt;/Member&gt;&lt;Member Code="2003" HasMetadata="false"&gt;&lt;Name LocaleIsoCode="en"&gt;2003&lt;/Name&gt;&lt;Name LocaleIsoCode="fr"&gt;2003&lt;/Name&gt;&lt;/Member&gt;&lt;Member Code="2004" HasMetadata="false"&gt;&lt;Name LocaleIsoCode="en"&gt;2004&lt;/Name&gt;&lt;Name LocaleIsoCode="fr"&gt;2004&lt;/Name&gt;&lt;/Member&gt;&lt;Member Code="2005" HasMetadata="false"&gt;&lt;Name LocaleIsoCode="en"&gt;2005&lt;/Name&gt;&lt;Name LocaleIsoCode="fr"&gt;2005&lt;/Name&gt;&lt;/Member&gt;&lt;Member Code="2006" HasMetadata="false"&gt;&lt;Name LocaleIsoCode="en"&gt;2006&lt;/Name&gt;&lt;Name LocaleIsoCode="fr"&gt;2006&lt;/Name&gt;&lt;/Member&gt;&lt;Member Code="2007" HasMetadata="false"&gt;&lt;Name LocaleIsoCode="en"&gt;2007&lt;/Name&gt;&lt;Name LocaleIsoCode="fr"&gt;2007&lt;/Name&gt;&lt;/Member&gt;&lt;Member Code="2008" HasMetadata="false"&gt;&lt;Name LocaleIsoCode="en"&gt;2008&lt;/Name&gt;&lt;Name LocaleIsoCode="fr"&gt;2008&lt;/Name&gt;&lt;/Member&gt;&lt;Member Code="2009" HasMetadata="false"&gt;&lt;Name LocaleIsoCode="en"&gt;2009&lt;/Name&gt;&lt;Name LocaleIsoCode="fr"&gt;2009&lt;/Name&gt;&lt;/Member&gt;&lt;Member Code="2010" HasMetadata="false"&gt;&lt;Name LocaleIsoCode="en"&gt;2010&lt;/Name&gt;&lt;Name LocaleIsoCode="fr"&gt;2010&lt;/Name&gt;&lt;/Member&gt;&lt;Member Code="2011" HasMetadata="false"&gt;&lt;Name LocaleIsoCode="en"&gt;2011&lt;/Name&gt;&lt;Name LocaleIsoCode="fr"&gt;2011&lt;/Name&gt;&lt;/Member&gt;&lt;Member Code="2012" HasMetadata="false"&gt;&lt;Name LocaleIsoCode="en"&gt;2012&lt;/Name&gt;&lt;Name LocaleIsoCode="fr"&gt;2012&lt;/Name&gt;&lt;/Member&gt;&lt;Member Code="2013" HasMetadata="false"&gt;&lt;Name LocaleIsoCode="en"&gt;2013&lt;/Name&gt;&lt;Name LocaleIsoCode="fr"&gt;2013&lt;/Name&gt;&lt;/Member&gt;&lt;Member Code="2014" HasMetadata="false"&gt;&lt;Name LocaleIsoCode="en"&gt;2014&lt;/Name&gt;&lt;Name LocaleIsoCode="fr"&gt;2014&lt;/Name&gt;&lt;/Member&gt;&lt;Member Code="2015" HasMetadata="false"&gt;&lt;Name LocaleIsoCode="en"&gt;2015&lt;/Name&gt;&lt;Name LocaleIsoCode="fr"&gt;2015&lt;/Name&gt;&lt;/Member&gt;&lt;Member Code="2016" HasMetadata="false"&gt;&lt;Name LocaleIsoCode="en"&gt;2016&lt;/Name&gt;&lt;Name LocaleIsoCode="fr"&gt;2016&lt;/Name&gt;&lt;/Member&gt;&lt;Member Code="2017" HasMetadata="false"&gt;&lt;Name LocaleIsoCode="en"&gt;2017&lt;/Name&gt;&lt;Name LocaleIsoCode="fr"&gt;2017&lt;/Name&gt;&lt;/Member&gt;&lt;/Dimension&gt;&lt;WBOSInformations&gt;&lt;TimeDimension WebTreeWasUsed="false"&gt;&lt;StartCodes Annual="2000" /&gt;&lt;/TimeDimension&gt;&lt;/WBOSInformations&gt;&lt;Tabulation Axis="horizontal"&gt;&lt;Dimension Code="YEA" CommonCode="TIME" /&gt;&lt;/Tabulation&gt;&lt;Tabulation Axis="vertical"&gt;&lt;Dimension Code="VAR" /&gt;&lt;Dimension Code="UNIT" /&gt;&lt;Dimension Code="COU" CommonCode="LOCATION" /&gt;&lt;/Tabulation&gt;&lt;Tabulation Axis="page" /&gt;&lt;Formatting&gt;&lt;Labels LocaleIsoCode="en" /&gt;&lt;Power&gt;0&lt;/Power&gt;&lt;Decimals&gt;-1&lt;/Decimals&gt;&lt;SkipEmptyLines&gt;true&lt;/SkipEmptyLines&gt;&lt;SkipEmptyCols&gt;false&lt;/SkipEmptyCols&gt;&lt;SkipLineHierarchy&gt;false&lt;/SkipLineHierarchy&gt;&lt;SkipColHierarchy&gt;false&lt;/SkipColHierarchy&gt;&lt;Page&gt;1&lt;/Page&gt;&lt;/Formatting&gt;&lt;/DataTable&gt;&lt;Format&gt;&lt;ShowEmptyAxes&gt;true&lt;/ShowEmptyAxes&gt;&lt;Page&gt;1&lt;/Page&gt;&lt;EnableSort&gt;true&lt;/EnableSort&gt;&lt;IncludeFlagColumn&gt;false&lt;/IncludeFlagColumn&gt;&lt;IncludeTimeSeriesId&gt;false&lt;/IncludeTimeSeriesId&gt;&lt;DoBarChart&gt;false&lt;/DoBarChart&gt;&lt;FreezePanes&gt;true&lt;/FreezePanes&gt;&lt;MaxBarChartLen&gt;65&lt;/MaxBarChartLen&gt;&lt;/Format&gt;&lt;Query&gt;&lt;Name LocaleIsoCode="en"&gt;Long-term care recipients&lt;/Name&gt;&lt;AbsoluteUri&gt;http://stats.oecd.org//View.aspx?QueryId=30143&amp;amp;QueryType=Public&amp;amp;Lang=en&lt;/AbsoluteUri&gt;&lt;/Query&gt;&lt;/WebTableParameter&gt;</t>
  </si>
  <si>
    <t>extracted at  18 Dec 2018 11:29</t>
  </si>
  <si>
    <t>12.2</t>
  </si>
  <si>
    <t>12.1</t>
  </si>
  <si>
    <t>13.1</t>
  </si>
  <si>
    <t>14.0</t>
  </si>
  <si>
    <t>14.1</t>
  </si>
  <si>
    <t>9.7</t>
  </si>
  <si>
    <t>9.8</t>
  </si>
  <si>
    <t>11.3</t>
  </si>
  <si>
    <t>12.3</t>
  </si>
  <si>
    <t>12.4</t>
  </si>
  <si>
    <t>11.0</t>
  </si>
  <si>
    <t>13.3</t>
  </si>
  <si>
    <t>13.4</t>
  </si>
  <si>
    <t>41.7</t>
  </si>
  <si>
    <t>41.2</t>
  </si>
  <si>
    <t>47.9</t>
  </si>
  <si>
    <t>55.3</t>
  </si>
  <si>
    <t>55.9</t>
  </si>
  <si>
    <t>39.3</t>
  </si>
  <si>
    <t>39.4</t>
  </si>
  <si>
    <t>45.4</t>
  </si>
  <si>
    <t>52.2</t>
  </si>
  <si>
    <t>52.7</t>
  </si>
  <si>
    <t>40.5</t>
  </si>
  <si>
    <t>40.3</t>
  </si>
  <si>
    <t>46.7</t>
  </si>
  <si>
    <t>53.8</t>
  </si>
  <si>
    <t>54.4</t>
  </si>
  <si>
    <t>Zimbabwe</t>
  </si>
  <si>
    <t>11.8</t>
  </si>
  <si>
    <t>12.7</t>
  </si>
  <si>
    <t>9.9</t>
  </si>
  <si>
    <t>10.5</t>
  </si>
  <si>
    <t>11.4</t>
  </si>
  <si>
    <t>11.9</t>
  </si>
  <si>
    <t>10.6</t>
  </si>
  <si>
    <t>11.2</t>
  </si>
  <si>
    <t>40.0</t>
  </si>
  <si>
    <t>43.5</t>
  </si>
  <si>
    <t>51.5</t>
  </si>
  <si>
    <t>55.4</t>
  </si>
  <si>
    <t>56.0</t>
  </si>
  <si>
    <t>38.2</t>
  </si>
  <si>
    <t>42.1</t>
  </si>
  <si>
    <t>48.7</t>
  </si>
  <si>
    <t>52.6</t>
  </si>
  <si>
    <t>39.1</t>
  </si>
  <si>
    <t>42.8</t>
  </si>
  <si>
    <t>50.1</t>
  </si>
  <si>
    <t>54.3</t>
  </si>
  <si>
    <t>Zambia</t>
  </si>
  <si>
    <t>11.6</t>
  </si>
  <si>
    <t>11.7</t>
  </si>
  <si>
    <t>10.3</t>
  </si>
  <si>
    <t>10.8</t>
  </si>
  <si>
    <t>10.9</t>
  </si>
  <si>
    <t>11.1</t>
  </si>
  <si>
    <t>51.1</t>
  </si>
  <si>
    <t>53.2</t>
  </si>
  <si>
    <t>54.7</t>
  </si>
  <si>
    <t>55.0</t>
  </si>
  <si>
    <t>55.5</t>
  </si>
  <si>
    <t>50.3</t>
  </si>
  <si>
    <t>52.5</t>
  </si>
  <si>
    <t>53.9</t>
  </si>
  <si>
    <t>53.7</t>
  </si>
  <si>
    <t>54.6</t>
  </si>
  <si>
    <t>50.6</t>
  </si>
  <si>
    <t>52.8</t>
  </si>
  <si>
    <t>55.1</t>
  </si>
  <si>
    <t>Yemen</t>
  </si>
  <si>
    <t>17.4</t>
  </si>
  <si>
    <t>17.9</t>
  </si>
  <si>
    <t>18.3</t>
  </si>
  <si>
    <t>18.7</t>
  </si>
  <si>
    <t>18.8</t>
  </si>
  <si>
    <t>13.9</t>
  </si>
  <si>
    <t>14.3</t>
  </si>
  <si>
    <t>14.6</t>
  </si>
  <si>
    <t>15.1</t>
  </si>
  <si>
    <t>15.2</t>
  </si>
  <si>
    <t>15.8</t>
  </si>
  <si>
    <t>16.3</t>
  </si>
  <si>
    <t>16.7</t>
  </si>
  <si>
    <t>17.1</t>
  </si>
  <si>
    <t>17.2</t>
  </si>
  <si>
    <t>67.6</t>
  </si>
  <si>
    <t>69.1</t>
  </si>
  <si>
    <t>69.9</t>
  </si>
  <si>
    <t>70.5</t>
  </si>
  <si>
    <t>70.7</t>
  </si>
  <si>
    <t>61.0</t>
  </si>
  <si>
    <t>62.3</t>
  </si>
  <si>
    <t>63.2</t>
  </si>
  <si>
    <t>64.0</t>
  </si>
  <si>
    <t>64.2</t>
  </si>
  <si>
    <t>64.3</t>
  </si>
  <si>
    <t>65.7</t>
  </si>
  <si>
    <t>66.5</t>
  </si>
  <si>
    <t>67.3</t>
  </si>
  <si>
    <t>67.5</t>
  </si>
  <si>
    <t>Viet Nam</t>
  </si>
  <si>
    <t>16.9</t>
  </si>
  <si>
    <t>17.8</t>
  </si>
  <si>
    <t>18.1</t>
  </si>
  <si>
    <t>18.5</t>
  </si>
  <si>
    <t>18.6</t>
  </si>
  <si>
    <t>14.4</t>
  </si>
  <si>
    <t>15.0</t>
  </si>
  <si>
    <t>15.3</t>
  </si>
  <si>
    <t>15.7</t>
  </si>
  <si>
    <t>16.4</t>
  </si>
  <si>
    <t>16.6</t>
  </si>
  <si>
    <t>17.0</t>
  </si>
  <si>
    <t>68.8</t>
  </si>
  <si>
    <t>69.2</t>
  </si>
  <si>
    <t>69.8</t>
  </si>
  <si>
    <t>70.0</t>
  </si>
  <si>
    <t>61.3</t>
  </si>
  <si>
    <t>62.4</t>
  </si>
  <si>
    <t>62.5</t>
  </si>
  <si>
    <t>65.4</t>
  </si>
  <si>
    <t>65.9</t>
  </si>
  <si>
    <t>66.1</t>
  </si>
  <si>
    <t>Venezuela (Bolivarian Republic of)</t>
  </si>
  <si>
    <t>13.8</t>
  </si>
  <si>
    <t>14.5</t>
  </si>
  <si>
    <t>12.6</t>
  </si>
  <si>
    <t>12.9</t>
  </si>
  <si>
    <t>13.0</t>
  </si>
  <si>
    <t>12.5</t>
  </si>
  <si>
    <t>13.2</t>
  </si>
  <si>
    <t>13.6</t>
  </si>
  <si>
    <t>13.7</t>
  </si>
  <si>
    <t>60.8</t>
  </si>
  <si>
    <t>61.7</t>
  </si>
  <si>
    <t>62.7</t>
  </si>
  <si>
    <t>63.5</t>
  </si>
  <si>
    <t>63.7</t>
  </si>
  <si>
    <t>59.6</t>
  </si>
  <si>
    <t>60.5</t>
  </si>
  <si>
    <t>61.9</t>
  </si>
  <si>
    <t>60.1</t>
  </si>
  <si>
    <t>62.0</t>
  </si>
  <si>
    <t>Vanuatu</t>
  </si>
  <si>
    <t>14.7</t>
  </si>
  <si>
    <t>14.8</t>
  </si>
  <si>
    <t>15.4</t>
  </si>
  <si>
    <t>15.5</t>
  </si>
  <si>
    <t>61.8</t>
  </si>
  <si>
    <t>62.9</t>
  </si>
  <si>
    <t>64.9</t>
  </si>
  <si>
    <t>66.2</t>
  </si>
  <si>
    <t>57.8</t>
  </si>
  <si>
    <t>59.1</t>
  </si>
  <si>
    <t>61.5</t>
  </si>
  <si>
    <t>62.6</t>
  </si>
  <si>
    <t>59.8</t>
  </si>
  <si>
    <t>64.5</t>
  </si>
  <si>
    <t>Uzbekistan</t>
  </si>
  <si>
    <t>18.2</t>
  </si>
  <si>
    <t>18.9</t>
  </si>
  <si>
    <t>19.3</t>
  </si>
  <si>
    <t>19.6</t>
  </si>
  <si>
    <t>16.2</t>
  </si>
  <si>
    <t>17.6</t>
  </si>
  <si>
    <t>69.5</t>
  </si>
  <si>
    <t>69.7</t>
  </si>
  <si>
    <t>70.9</t>
  </si>
  <si>
    <t>71.2</t>
  </si>
  <si>
    <t>63.8</t>
  </si>
  <si>
    <t>64.6</t>
  </si>
  <si>
    <t>65.6</t>
  </si>
  <si>
    <t>65.8</t>
  </si>
  <si>
    <t>66.6</t>
  </si>
  <si>
    <t>68.0</t>
  </si>
  <si>
    <t>68.7</t>
  </si>
  <si>
    <t>Uruguay</t>
  </si>
  <si>
    <t>18.0</t>
  </si>
  <si>
    <t>19.0</t>
  </si>
  <si>
    <t>16.0</t>
  </si>
  <si>
    <t>16.5</t>
  </si>
  <si>
    <t>16.8</t>
  </si>
  <si>
    <t>70.1</t>
  </si>
  <si>
    <t>67.1</t>
  </si>
  <si>
    <t>66.9</t>
  </si>
  <si>
    <t>67.4</t>
  </si>
  <si>
    <t>67.9</t>
  </si>
  <si>
    <t>68.6</t>
  </si>
  <si>
    <t>68.5</t>
  </si>
  <si>
    <t>United States of America</t>
  </si>
  <si>
    <t>13.5</t>
  </si>
  <si>
    <t>12.8</t>
  </si>
  <si>
    <t>45.9</t>
  </si>
  <si>
    <t>48.9</t>
  </si>
  <si>
    <t>53.3</t>
  </si>
  <si>
    <t>57.6</t>
  </si>
  <si>
    <t>58.0</t>
  </si>
  <si>
    <t>43.3</t>
  </si>
  <si>
    <t>51.3</t>
  </si>
  <si>
    <t>54.9</t>
  </si>
  <si>
    <t>44.6</t>
  </si>
  <si>
    <t>47.8</t>
  </si>
  <si>
    <t>52.3</t>
  </si>
  <si>
    <t>56.5</t>
  </si>
  <si>
    <t>United Republic of Tanzania</t>
  </si>
  <si>
    <t>19.7</t>
  </si>
  <si>
    <t>19.9</t>
  </si>
  <si>
    <t>20.1</t>
  </si>
  <si>
    <t>15.6</t>
  </si>
  <si>
    <t>17.7</t>
  </si>
  <si>
    <t>19.2</t>
  </si>
  <si>
    <t>70.4</t>
  </si>
  <si>
    <t>72.3</t>
  </si>
  <si>
    <t>72.7</t>
  </si>
  <si>
    <t>72.9</t>
  </si>
  <si>
    <t>69.0</t>
  </si>
  <si>
    <t>71.3</t>
  </si>
  <si>
    <t>71.7</t>
  </si>
  <si>
    <t>71.9</t>
  </si>
  <si>
    <t>United Kingdom of Great Britain and Northern Ireland</t>
  </si>
  <si>
    <t>15.9</t>
  </si>
  <si>
    <t>16.1</t>
  </si>
  <si>
    <t>14.9</t>
  </si>
  <si>
    <t>65.3</t>
  </si>
  <si>
    <t>68.1</t>
  </si>
  <si>
    <t>68.3</t>
  </si>
  <si>
    <t>66.0</t>
  </si>
  <si>
    <t>66.4</t>
  </si>
  <si>
    <t>66.7</t>
  </si>
  <si>
    <t>United Arab Emirates</t>
  </si>
  <si>
    <t>55.8</t>
  </si>
  <si>
    <t>58.3</t>
  </si>
  <si>
    <t>59.9</t>
  </si>
  <si>
    <t>60.3</t>
  </si>
  <si>
    <t>60.0</t>
  </si>
  <si>
    <t>62.2</t>
  </si>
  <si>
    <t>Ukraine</t>
  </si>
  <si>
    <t>10.7</t>
  </si>
  <si>
    <t>12.0</t>
  </si>
  <si>
    <t>11.5</t>
  </si>
  <si>
    <t>41.6</t>
  </si>
  <si>
    <t>46.8</t>
  </si>
  <si>
    <t>51.6</t>
  </si>
  <si>
    <t>56.9</t>
  </si>
  <si>
    <t>38.4</t>
  </si>
  <si>
    <t>44.0</t>
  </si>
  <si>
    <t>49.0</t>
  </si>
  <si>
    <t>52.4</t>
  </si>
  <si>
    <t>52.9</t>
  </si>
  <si>
    <t>45.5</t>
  </si>
  <si>
    <t>50.4</t>
  </si>
  <si>
    <t>54.5</t>
  </si>
  <si>
    <t>Uganda</t>
  </si>
  <si>
    <t>60.4</t>
  </si>
  <si>
    <t>61.4</t>
  </si>
  <si>
    <t>64.1</t>
  </si>
  <si>
    <t>53.6</t>
  </si>
  <si>
    <t>56.8</t>
  </si>
  <si>
    <t>58.2</t>
  </si>
  <si>
    <t>58.7</t>
  </si>
  <si>
    <t>Turkmenistan</t>
  </si>
  <si>
    <t>14.2</t>
  </si>
  <si>
    <t>64.4</t>
  </si>
  <si>
    <t>67.2</t>
  </si>
  <si>
    <t>58.8</t>
  </si>
  <si>
    <t>60.6</t>
  </si>
  <si>
    <t>67.0</t>
  </si>
  <si>
    <t>63.1</t>
  </si>
  <si>
    <t>65.0</t>
  </si>
  <si>
    <t>65.1</t>
  </si>
  <si>
    <t>66.3</t>
  </si>
  <si>
    <t>Tunisia</t>
  </si>
  <si>
    <t>65.2</t>
  </si>
  <si>
    <t>59.0</t>
  </si>
  <si>
    <t>61.2</t>
  </si>
  <si>
    <t>61.6</t>
  </si>
  <si>
    <t>63.3</t>
  </si>
  <si>
    <t>Trinidad and Tobago</t>
  </si>
  <si>
    <t>63.6</t>
  </si>
  <si>
    <t>64.8</t>
  </si>
  <si>
    <t>63.4</t>
  </si>
  <si>
    <t>Tonga</t>
  </si>
  <si>
    <t>10.4</t>
  </si>
  <si>
    <t>49.2</t>
  </si>
  <si>
    <t>54.2</t>
  </si>
  <si>
    <t>47.7</t>
  </si>
  <si>
    <t>48.5</t>
  </si>
  <si>
    <t>50.8</t>
  </si>
  <si>
    <t>48.2</t>
  </si>
  <si>
    <t>48.8</t>
  </si>
  <si>
    <t>53.5</t>
  </si>
  <si>
    <t>Togo</t>
  </si>
  <si>
    <t>10.2</t>
  </si>
  <si>
    <t>56.1</t>
  </si>
  <si>
    <t>58.5</t>
  </si>
  <si>
    <t>60.7</t>
  </si>
  <si>
    <t>50.5</t>
  </si>
  <si>
    <t>56.2</t>
  </si>
  <si>
    <t>57.2</t>
  </si>
  <si>
    <t>57.7</t>
  </si>
  <si>
    <t>57.3</t>
  </si>
  <si>
    <t>58.6</t>
  </si>
  <si>
    <t>59.2</t>
  </si>
  <si>
    <t>Timor-Leste</t>
  </si>
  <si>
    <t>67.8</t>
  </si>
  <si>
    <t>68.9</t>
  </si>
  <si>
    <t>The former Yugoslav republic of Macedonia</t>
  </si>
  <si>
    <t>59.4</t>
  </si>
  <si>
    <t>65.5</t>
  </si>
  <si>
    <t>66.8</t>
  </si>
  <si>
    <t>Thailand</t>
  </si>
  <si>
    <t>61.1</t>
  </si>
  <si>
    <t>60.2</t>
  </si>
  <si>
    <t>Tajikistan</t>
  </si>
  <si>
    <t>64.7</t>
  </si>
  <si>
    <t>59.5</t>
  </si>
  <si>
    <t>51.7</t>
  </si>
  <si>
    <t>55.2</t>
  </si>
  <si>
    <t>Syrian Arab Republic</t>
  </si>
  <si>
    <t>19.4</t>
  </si>
  <si>
    <t>20.8</t>
  </si>
  <si>
    <t>21.0</t>
  </si>
  <si>
    <t>21.2</t>
  </si>
  <si>
    <t>17.3</t>
  </si>
  <si>
    <t>71.8</t>
  </si>
  <si>
    <t>72.8</t>
  </si>
  <si>
    <t>73.6</t>
  </si>
  <si>
    <t>74.3</t>
  </si>
  <si>
    <t>74.5</t>
  </si>
  <si>
    <t>72.1</t>
  </si>
  <si>
    <t>72.4</t>
  </si>
  <si>
    <t>72.5</t>
  </si>
  <si>
    <t>73.2</t>
  </si>
  <si>
    <t>73.5</t>
  </si>
  <si>
    <t>19.5</t>
  </si>
  <si>
    <t>19.8</t>
  </si>
  <si>
    <t>20.0</t>
  </si>
  <si>
    <t>19.1</t>
  </si>
  <si>
    <t>73.0</t>
  </si>
  <si>
    <t>73.3</t>
  </si>
  <si>
    <t>73.4</t>
  </si>
  <si>
    <t>70.8</t>
  </si>
  <si>
    <t>71.5</t>
  </si>
  <si>
    <t>59.7</t>
  </si>
  <si>
    <t>Suriname</t>
  </si>
  <si>
    <t>49.1</t>
  </si>
  <si>
    <t>51.4</t>
  </si>
  <si>
    <t>53.0</t>
  </si>
  <si>
    <t>54.0</t>
  </si>
  <si>
    <t>55.7</t>
  </si>
  <si>
    <t>Sudan</t>
  </si>
  <si>
    <t>69.3</t>
  </si>
  <si>
    <t>Sri Lanka</t>
  </si>
  <si>
    <t>20.2</t>
  </si>
  <si>
    <t>21.3</t>
  </si>
  <si>
    <t>21.6</t>
  </si>
  <si>
    <t>21.8</t>
  </si>
  <si>
    <t>18.4</t>
  </si>
  <si>
    <t>20.3</t>
  </si>
  <si>
    <t>74.8</t>
  </si>
  <si>
    <t>75.2</t>
  </si>
  <si>
    <t>75.4</t>
  </si>
  <si>
    <t>69.4</t>
  </si>
  <si>
    <t>71.0</t>
  </si>
  <si>
    <t>72.2</t>
  </si>
  <si>
    <t>70.6</t>
  </si>
  <si>
    <t>73.8</t>
  </si>
  <si>
    <t>43.4</t>
  </si>
  <si>
    <t>45.8</t>
  </si>
  <si>
    <t>50.9</t>
  </si>
  <si>
    <t>41.8</t>
  </si>
  <si>
    <t>44.4</t>
  </si>
  <si>
    <t>49.6</t>
  </si>
  <si>
    <t>50.0</t>
  </si>
  <si>
    <t>42.6</t>
  </si>
  <si>
    <t>45.1</t>
  </si>
  <si>
    <t>48.4</t>
  </si>
  <si>
    <t>50.2</t>
  </si>
  <si>
    <t>South Sudan</t>
  </si>
  <si>
    <t>9.6</t>
  </si>
  <si>
    <t>52.0</t>
  </si>
  <si>
    <t>49.3</t>
  </si>
  <si>
    <t>46.2</t>
  </si>
  <si>
    <t>51.2</t>
  </si>
  <si>
    <t>47.4</t>
  </si>
  <si>
    <t>46.5</t>
  </si>
  <si>
    <t>47.1</t>
  </si>
  <si>
    <t>44.8</t>
  </si>
  <si>
    <t>45.6</t>
  </si>
  <si>
    <t>47.6</t>
  </si>
  <si>
    <t>Somalia</t>
  </si>
  <si>
    <t>59.3</t>
  </si>
  <si>
    <t>Solomon Islands</t>
  </si>
  <si>
    <t>70.3</t>
  </si>
  <si>
    <t>72.6</t>
  </si>
  <si>
    <t>67.7</t>
  </si>
  <si>
    <t>70.2</t>
  </si>
  <si>
    <t>20.4</t>
  </si>
  <si>
    <t>21.5</t>
  </si>
  <si>
    <t>22.1</t>
  </si>
  <si>
    <t>22.3</t>
  </si>
  <si>
    <t>17.5</t>
  </si>
  <si>
    <t>74.9</t>
  </si>
  <si>
    <t>76.6</t>
  </si>
  <si>
    <t>77.4</t>
  </si>
  <si>
    <t>77.6</t>
  </si>
  <si>
    <t>74.4</t>
  </si>
  <si>
    <t>74.7</t>
  </si>
  <si>
    <t>75.9</t>
  </si>
  <si>
    <t>76.2</t>
  </si>
  <si>
    <t>Singapore</t>
  </si>
  <si>
    <t>8.5</t>
  </si>
  <si>
    <t>9.3</t>
  </si>
  <si>
    <t>8.1</t>
  </si>
  <si>
    <t>8.9</t>
  </si>
  <si>
    <t>10.0</t>
  </si>
  <si>
    <t>8.3</t>
  </si>
  <si>
    <t>9.1</t>
  </si>
  <si>
    <t>10.1</t>
  </si>
  <si>
    <t>36.4</t>
  </si>
  <si>
    <t>40.4</t>
  </si>
  <si>
    <t>44.3</t>
  </si>
  <si>
    <t>48.1</t>
  </si>
  <si>
    <t>34.9</t>
  </si>
  <si>
    <t>38.5</t>
  </si>
  <si>
    <t>47.2</t>
  </si>
  <si>
    <t>35.6</t>
  </si>
  <si>
    <t>43.9</t>
  </si>
  <si>
    <t>46.0</t>
  </si>
  <si>
    <t>Sierra Leone</t>
  </si>
  <si>
    <t>68.4</t>
  </si>
  <si>
    <t>60.9</t>
  </si>
  <si>
    <t>Seychelles</t>
  </si>
  <si>
    <t>68.2</t>
  </si>
  <si>
    <t>Serbia</t>
  </si>
  <si>
    <t>57.0</t>
  </si>
  <si>
    <t>51.8</t>
  </si>
  <si>
    <t>49.9</t>
  </si>
  <si>
    <t>58.4</t>
  </si>
  <si>
    <t>Senegal</t>
  </si>
  <si>
    <t>Saudi Arabia</t>
  </si>
  <si>
    <t>56.7</t>
  </si>
  <si>
    <t>62.1</t>
  </si>
  <si>
    <t>57.1</t>
  </si>
  <si>
    <t>Sao Tome and Principe</t>
  </si>
  <si>
    <t>Samoa</t>
  </si>
  <si>
    <t>Saint Vincent and the Grenadines</t>
  </si>
  <si>
    <t>Saint Lucia</t>
  </si>
  <si>
    <t>10.5 11.0</t>
  </si>
  <si>
    <t>13.2 14.3</t>
  </si>
  <si>
    <t>9.1 10.6</t>
  </si>
  <si>
    <t>11.7 13.5</t>
  </si>
  <si>
    <t>9.9 10.8</t>
  </si>
  <si>
    <t>12.6 14.0</t>
  </si>
  <si>
    <t>40.8 40.9</t>
  </si>
  <si>
    <t>60.3 57.9</t>
  </si>
  <si>
    <t>35.2 40.5</t>
  </si>
  <si>
    <t>58.3 52.8</t>
  </si>
  <si>
    <t>38.0 40.7</t>
  </si>
  <si>
    <t>48.3</t>
  </si>
  <si>
    <t>55.5 59.3</t>
  </si>
  <si>
    <t>Rwanda</t>
  </si>
  <si>
    <t>56.3</t>
  </si>
  <si>
    <t>58.1</t>
  </si>
  <si>
    <t>Russian Federation</t>
  </si>
  <si>
    <t>57.5</t>
  </si>
  <si>
    <t>Republic of Moldova</t>
  </si>
  <si>
    <t>21.1</t>
  </si>
  <si>
    <t>21.4</t>
  </si>
  <si>
    <t>73.7</t>
  </si>
  <si>
    <t>75.1</t>
  </si>
  <si>
    <t>71.4</t>
  </si>
  <si>
    <t>Republic of Korea</t>
  </si>
  <si>
    <t>Qatar</t>
  </si>
  <si>
    <t>20.6</t>
  </si>
  <si>
    <t>20.7</t>
  </si>
  <si>
    <t>74.0</t>
  </si>
  <si>
    <t>69.6</t>
  </si>
  <si>
    <t>72.0</t>
  </si>
  <si>
    <t>63.9</t>
  </si>
  <si>
    <t>Philippines</t>
  </si>
  <si>
    <t>Peru</t>
  </si>
  <si>
    <t>Paraguay</t>
  </si>
  <si>
    <t>Papua New Guinea</t>
  </si>
  <si>
    <t>71.6</t>
  </si>
  <si>
    <t>Panama</t>
  </si>
  <si>
    <t>54.1</t>
  </si>
  <si>
    <t>56.4</t>
  </si>
  <si>
    <t>57.9</t>
  </si>
  <si>
    <t>Pakistan</t>
  </si>
  <si>
    <t>Oman</t>
  </si>
  <si>
    <t>20.5</t>
  </si>
  <si>
    <t>74.1</t>
  </si>
  <si>
    <t>9.5</t>
  </si>
  <si>
    <t>43.6</t>
  </si>
  <si>
    <t>41.3</t>
  </si>
  <si>
    <t>41.5</t>
  </si>
  <si>
    <t>Nigeria</t>
  </si>
  <si>
    <t>42.3</t>
  </si>
  <si>
    <t>49.8</t>
  </si>
  <si>
    <t>53.1</t>
  </si>
  <si>
    <t>45.3</t>
  </si>
  <si>
    <t>49.4</t>
  </si>
  <si>
    <t>Niger</t>
  </si>
  <si>
    <t>Nicaragua</t>
  </si>
  <si>
    <t>73.1</t>
  </si>
  <si>
    <t>73.9</t>
  </si>
  <si>
    <t>71.1</t>
  </si>
  <si>
    <t>57.4</t>
  </si>
  <si>
    <t>Nepal</t>
  </si>
  <si>
    <t>53.4</t>
  </si>
  <si>
    <t>55.6</t>
  </si>
  <si>
    <t>Namibia</t>
  </si>
  <si>
    <t>54.8</t>
  </si>
  <si>
    <t>Myanmar</t>
  </si>
  <si>
    <t>43.1</t>
  </si>
  <si>
    <t>40.9</t>
  </si>
  <si>
    <t>42.0</t>
  </si>
  <si>
    <t>44.1</t>
  </si>
  <si>
    <t>Mozambique</t>
  </si>
  <si>
    <t>Morocco</t>
  </si>
  <si>
    <t>Montenegro</t>
  </si>
  <si>
    <t>Mongolia</t>
  </si>
  <si>
    <t>58.9</t>
  </si>
  <si>
    <t>Micronesia (Federated States of)</t>
  </si>
  <si>
    <t>Mauritius</t>
  </si>
  <si>
    <t>52.1</t>
  </si>
  <si>
    <t>Mauritania</t>
  </si>
  <si>
    <t>45.7</t>
  </si>
  <si>
    <t>51.0</t>
  </si>
  <si>
    <t>41.0</t>
  </si>
  <si>
    <t>44.9</t>
  </si>
  <si>
    <t>41.4</t>
  </si>
  <si>
    <t>50.7</t>
  </si>
  <si>
    <t>Mali</t>
  </si>
  <si>
    <t>Maldives</t>
  </si>
  <si>
    <t>62.8</t>
  </si>
  <si>
    <t>Malaysia</t>
  </si>
  <si>
    <t>44.5</t>
  </si>
  <si>
    <t>42.4</t>
  </si>
  <si>
    <t>40.2</t>
  </si>
  <si>
    <t>Malawi</t>
  </si>
  <si>
    <t>Madagascar</t>
  </si>
  <si>
    <t>Libya</t>
  </si>
  <si>
    <t>48.0</t>
  </si>
  <si>
    <t>46.9</t>
  </si>
  <si>
    <t>47.5</t>
  </si>
  <si>
    <t>Liberia</t>
  </si>
  <si>
    <t>45.0</t>
  </si>
  <si>
    <t>40.1</t>
  </si>
  <si>
    <t>43.7</t>
  </si>
  <si>
    <t>39.7</t>
  </si>
  <si>
    <t>46.6</t>
  </si>
  <si>
    <t>Lesotho</t>
  </si>
  <si>
    <t>Lebanon</t>
  </si>
  <si>
    <t>56.6</t>
  </si>
  <si>
    <t>Lao People's Democratic Republic</t>
  </si>
  <si>
    <t>Kyrgyzstan</t>
  </si>
  <si>
    <t>Kuwait</t>
  </si>
  <si>
    <t>Kiribati</t>
  </si>
  <si>
    <t>46.3</t>
  </si>
  <si>
    <t>Kenya</t>
  </si>
  <si>
    <t>Kazakhstan</t>
  </si>
  <si>
    <t>Jordan</t>
  </si>
  <si>
    <t>22.0</t>
  </si>
  <si>
    <t>22.4</t>
  </si>
  <si>
    <t>22.9</t>
  </si>
  <si>
    <t>20.9</t>
  </si>
  <si>
    <t>75.0</t>
  </si>
  <si>
    <t>75.7</t>
  </si>
  <si>
    <t>76.8</t>
  </si>
  <si>
    <t>76.9</t>
  </si>
  <si>
    <t>63.0</t>
  </si>
  <si>
    <t>Jamaica</t>
  </si>
  <si>
    <t>74.2</t>
  </si>
  <si>
    <t>Iraq</t>
  </si>
  <si>
    <t>Iran (Islamic Republic of)</t>
  </si>
  <si>
    <t>Honduras</t>
  </si>
  <si>
    <t>7.0</t>
  </si>
  <si>
    <t>35.2</t>
  </si>
  <si>
    <t>29.9</t>
  </si>
  <si>
    <t>32.3</t>
  </si>
  <si>
    <t>Haiti</t>
  </si>
  <si>
    <t>Guyana</t>
  </si>
  <si>
    <t>49.7</t>
  </si>
  <si>
    <t>46.4</t>
  </si>
  <si>
    <t>Guinea-Bissau</t>
  </si>
  <si>
    <t>Guinea</t>
  </si>
  <si>
    <t>Guatemala</t>
  </si>
  <si>
    <t>Grenada</t>
  </si>
  <si>
    <t>51.9</t>
  </si>
  <si>
    <t>Ghana</t>
  </si>
  <si>
    <t>Georgia</t>
  </si>
  <si>
    <t>Gambia</t>
  </si>
  <si>
    <t>Gabon</t>
  </si>
  <si>
    <t>21.9</t>
  </si>
  <si>
    <t>Fiji</t>
  </si>
  <si>
    <t>48.6</t>
  </si>
  <si>
    <t>Ethiopia</t>
  </si>
  <si>
    <t>40.6</t>
  </si>
  <si>
    <t>37.6</t>
  </si>
  <si>
    <t>44.2</t>
  </si>
  <si>
    <t>Eswatini</t>
  </si>
  <si>
    <t>35.0</t>
  </si>
  <si>
    <t>39.6</t>
  </si>
  <si>
    <t>Eritrea</t>
  </si>
  <si>
    <t>47.3</t>
  </si>
  <si>
    <t>47.0</t>
  </si>
  <si>
    <t>Equatorial Guinea</t>
  </si>
  <si>
    <t>El Salvador</t>
  </si>
  <si>
    <t>Egypt</t>
  </si>
  <si>
    <t>Ecuador</t>
  </si>
  <si>
    <t>Dominican Republic</t>
  </si>
  <si>
    <t>Djibouti</t>
  </si>
  <si>
    <t>Democratic Republic of the Congo</t>
  </si>
  <si>
    <t>Democratic People's Republic of Korea</t>
  </si>
  <si>
    <t>Czechia</t>
  </si>
  <si>
    <t>74.6</t>
  </si>
  <si>
    <t>Cuba</t>
  </si>
  <si>
    <t>9.4</t>
  </si>
  <si>
    <t>43.8</t>
  </si>
  <si>
    <t>42.5</t>
  </si>
  <si>
    <t>Côte d'Ivoire</t>
  </si>
  <si>
    <t>49.5</t>
  </si>
  <si>
    <t>Congo</t>
  </si>
  <si>
    <t>Comoros</t>
  </si>
  <si>
    <t>China</t>
  </si>
  <si>
    <t>43.2</t>
  </si>
  <si>
    <t>40.7</t>
  </si>
  <si>
    <t>42.7</t>
  </si>
  <si>
    <t>Chad</t>
  </si>
  <si>
    <t>39.8</t>
  </si>
  <si>
    <t>38.6</t>
  </si>
  <si>
    <t>39.2</t>
  </si>
  <si>
    <t>Central African Republic</t>
  </si>
  <si>
    <t>46.1</t>
  </si>
  <si>
    <t>42.2</t>
  </si>
  <si>
    <t>42.9</t>
  </si>
  <si>
    <t>Cameroon</t>
  </si>
  <si>
    <t>Cambodia</t>
  </si>
  <si>
    <t>Cabo Verde</t>
  </si>
  <si>
    <t>Burundi</t>
  </si>
  <si>
    <t>Burkina Faso</t>
  </si>
  <si>
    <t>Brunei Darussalam</t>
  </si>
  <si>
    <t>Botswana</t>
  </si>
  <si>
    <t>Bosnia and Herzegovina</t>
  </si>
  <si>
    <t>Bolivia (Plurinational State of)</t>
  </si>
  <si>
    <t>Bhutan</t>
  </si>
  <si>
    <t>Benin</t>
  </si>
  <si>
    <t>Belize</t>
  </si>
  <si>
    <t>Belarus</t>
  </si>
  <si>
    <t>Barbados</t>
  </si>
  <si>
    <t>Bangladesh</t>
  </si>
  <si>
    <t>Bahrain</t>
  </si>
  <si>
    <t>Bahamas</t>
  </si>
  <si>
    <t>Azerbaijan</t>
  </si>
  <si>
    <t>Armenia</t>
  </si>
  <si>
    <t>Argentina</t>
  </si>
  <si>
    <t>Antigua and Barbuda</t>
  </si>
  <si>
    <t>41.9</t>
  </si>
  <si>
    <t>Angola</t>
  </si>
  <si>
    <t>Algeria</t>
  </si>
  <si>
    <t>Albania</t>
  </si>
  <si>
    <t>Afghanistan</t>
  </si>
  <si>
    <t>Female</t>
  </si>
  <si>
    <t>Male</t>
  </si>
  <si>
    <t>Both sexes</t>
  </si>
  <si>
    <t>Healthy life expectancy (HALE) at age 60 (years)</t>
  </si>
  <si>
    <t>Healthy life expectancy (HALE) at birth (years)</t>
  </si>
  <si>
    <t xml:space="preserve"> </t>
  </si>
  <si>
    <t>extracted at  18 Dec 2018 11:38</t>
  </si>
  <si>
    <t>last updated: 2018-04-06</t>
  </si>
  <si>
    <t>Eurostat</t>
  </si>
  <si>
    <t>:</t>
  </si>
  <si>
    <t>Healthy life years in absolute value at 65 - females</t>
  </si>
  <si>
    <t>Healthy life years in absolute value at 65 - males</t>
  </si>
  <si>
    <t>Cash benefits and benefits in kind not taxable, except Carer's Allowance.</t>
  </si>
  <si>
    <t>Benefits are not subject to taxation.</t>
  </si>
  <si>
    <t>Not applicable.</t>
  </si>
  <si>
    <t>Long-term care (dependencia):
Benefits are not subject to income tax.
Severe incapacity (gran invalidez):
Benefits are not subject to income tax.</t>
  </si>
  <si>
    <t>Supplement for care and Assistance (dodatek za tujo nego in pomoč) Assistance and Attendance Allowance (dodatek za pomoč in postrežbo), and Special Childcare Allowance (dodatek za nego otroka, ki potrebuje posebno nego in varstvo): are not subject to tax.
Partial Payments for Loss of Income (delno plačilo za izgubljeni dohodek) and payment for Family Assistants are subject to tax.</t>
  </si>
  <si>
    <t>Benefits are not subject to taxation with the exception of the Personal Assistance Benefit (Peňažný príspevok na osobnú asistenciu).</t>
  </si>
  <si>
    <t>Cash benefits:
Not subject to taxation.</t>
  </si>
  <si>
    <t>Benefits not subject to taxation</t>
  </si>
  <si>
    <t>Benefits are not subject to income tax.</t>
  </si>
  <si>
    <t>Not applicable since no cash benefits are available.</t>
  </si>
  <si>
    <t>No taxation.</t>
  </si>
  <si>
    <t>Not subject to income tax.</t>
  </si>
  <si>
    <t>No cash benefits.</t>
  </si>
  <si>
    <t>Benefits not subject to taxation.</t>
  </si>
  <si>
    <t>Home Care / Domiciliary Care Allowance / Carer’s Support Grant: not subject to taxation.
Carer's Benefit / Carer’s Allowance / Constant Attendance Allowance: all taxable.</t>
  </si>
  <si>
    <t>Nursing fee (Ápolási díj): Not subject to taxation.</t>
  </si>
  <si>
    <t>Not applicable as there is no cash benefits.</t>
  </si>
  <si>
    <t>Long-term care insurance (Pflegeversicherung)/ Social assistance (Sozialhilfe):
Benefits of long-term care insurance are tax-free; furthermore, expenses relating to care may be deducted from taxes.</t>
  </si>
  <si>
    <t>The benefits are not subject to income tax.</t>
  </si>
  <si>
    <t>Allowances are not subject to taxation, except for the caregiver’s allowance.</t>
  </si>
  <si>
    <t>Caregiver’s benefits are not subject to taxation.</t>
  </si>
  <si>
    <t>Care Allowance (Příspěvek na péči) is not subject to taxation.</t>
  </si>
  <si>
    <t>Cash benefits for long-term social care are not subject to taxation.</t>
  </si>
  <si>
    <t>No taxation.
The benefits for the carer are taxable according to the general rules.</t>
  </si>
  <si>
    <t>Sickness and invalidity insurance:
Cash benefits are subject to taxation (except the allowance for assistance of a third party (allocation pour l'aide d'une tierce personne/tegemoetkoming voor hulp van derde).Tax reduction allowed, calculated in accordance with the beneficiary’s income.
Benefits in kind are not subject to taxation.
Care insurance (Zorgverzekering/Assurance soins) and basic assistance budget (BOB:
Benefits not subject to taxation.
Integration allowance (allocation d'intégration/integratietegemoetkoming) and allowance for assistance to the elderly (allocation pour l'aide aux personnes âgées/tegemoetkoming voor hulp aan bejaarden):
Benefits not subject to taxation.</t>
  </si>
  <si>
    <t>Long-term care benefit (Pflegegeld) is not subject to taxation.
The care leave is not subject to income tax.</t>
  </si>
  <si>
    <t xml:space="preserve">   Taxation</t>
  </si>
  <si>
    <t>Attendance Allowance, Disability Living Allowance and Personal Independence Payment may be paid in addition to contributory benefits for sickness, invalidity, old-age and bereavement.</t>
  </si>
  <si>
    <t>In general, cumulation with other social security benefits is possible.</t>
  </si>
  <si>
    <t>Cumulation possible with old-age, invalidity and survivors’ pensions.</t>
  </si>
  <si>
    <t>Long-term care (dependencia):
The rate of cash benefits will experience a reduction equivalent to the amount of any other public benefit of a similar nature and purpose. In particular, they are incompatible with the contributory additional amount awarded on account of severe disability; with non-contributory additional amounts for a disabled dependent son/daughter over 18 years of age with a degree of disability of 75%, and requiring the assistance of another person; as well as with the allowance for help provided by a third person.
No legal provisions about cumulation with earnings from work.
Severe incapacity (gran invalidez):
It cannot be combined with other pensions under the general scheme except with a widow (er)’s pension (up to the amount of the maximum pension: €2,580.13 per month).
No cumulation possible with lump-sum payments in respect of lesions, mutilations and deformities, except where the latter are entirely unconnected with the factors giving rise to invalidity.
Cumulation possible with earnings provided the activity is consistent with the pensioner's physical condition and does not imply a change in his/her capacity to work due to a revision of his/her degree of incapacity.
For beneficiaries of severe incapacity (gran invalidez) pensions who reach the legal age of retirement, the same provisions apply as for old-age pensioners (see Table VI "Old age", "Cumulation with earnings from work").</t>
  </si>
  <si>
    <t>Assistance and Attendance Allowance (dodatek za pomoč in postrežbo) can be combined with pensions for old-age, early retirement, invalidity, widow/widower's and survivors.
Supplement for Care and Assistance (dodatek za tujo nego in pomoč) can be combined with Invalidity Benefit (nadomestilo za invalidnost).
LTC benefits can also be cumulated with income from work.</t>
  </si>
  <si>
    <t>Cumulation of pension benefits with Assistance in Material Need (Pomoc v hmotnej núdzi) is possible. Long-term care benefits can be cumulated with social insurance benefits.
Cumulation with earnings from work is possible, but benefits are reduced if income is above a certain level.</t>
  </si>
  <si>
    <t>People with disabilities:
The cumulation with benefits provided by other schemes is permitted, under the terms of these schemes.
Older people:
The cumulation with benefits provided by other schemes is permitted, under the terms of these schemes.</t>
  </si>
  <si>
    <t>Social insurance and guaranteeing sufficient resources:
Cumulation with other social security benefits – child benefit (abono de família para crianças e jovens), child benefit supplement for children with disabilities (bonificação, por deficiência, do abono de família para crianças e jovens), social minimum income (rendimento social de inserção) and survivor’s pension (pensão de sobrevivência) – is possible, but not with benefits of the same kind, i.e., benefits aimed at providing protection in the event of dependency.
Cumulation with earned income is prohibited.</t>
  </si>
  <si>
    <t>Long-term care benefits can be combined with pensions for old-age, invalidity, survivors.
A person who is eligible for a retirement pension or other pension and is an in-patient of a home for elderly, a medical-nursing institute or nursing home is not eligible for the Medical Care Supplement (Dodatek pielęgnacyjny) unless they live in such a home or institute for more than 2 weeks in a month.
Long-term care benefits can be combined with income from work.</t>
  </si>
  <si>
    <t>Long-term care benefits can be combined with pensions for old-age, invalidity, survivors or other benefits, and, although unlikely, income from work.</t>
  </si>
  <si>
    <t>Upon the initial recovery in a state hospital social security benefits are not affected. However, following the certification of the need for long-term care, a deduction rate is calculated on the basis of the individual earnings of the person. Instructions in this regard are transmitted to the Department of Social Security to withhold the amount from the social security pension payable to the person concerned.
If the person concerned is still in employment, arrangements are made with the family/carer of the patient to effect the payment of the sum due each month.</t>
  </si>
  <si>
    <t>In principle, benefits under the dependency insurance can be accumulated with other social security benefits. These benefits need not be provided, however, in case of overlapping with benefits of the same kind due under the sickness insurance or accident insurance.
Cumulation with a professional in-come: no anti-cumulation provision foreseen.</t>
  </si>
  <si>
    <t>No cumulation with other social security benefits.</t>
  </si>
  <si>
    <t>Accumulation with pensions possible.</t>
  </si>
  <si>
    <t>Cumulation with other social security benefits possible in cases defined by the law.
Cumulation with earnings from work is possible up to given earning ceilings.</t>
  </si>
  <si>
    <t>Where a carer is in receipt of another welfare payment (except for a jobseeker’s payment) or is a qualified adult of a recipient of any welfare payment, Carer’s Allowance is payable at half the normal rate.</t>
  </si>
  <si>
    <t>In case of a stay for 6 months or longer in an institution or residential home financed under the State Budget or where costs are paid by the health insurance, the National pension (lífeyrir almannatrygginga) is suspended. The pensioner may instead receive a monthly personal allowance, ISK 71,889 (€572).</t>
  </si>
  <si>
    <t>If the person in need of care is entitled to some kind of social security benefit (old-age pension, invalidity etc.) cumulation is possible.
Nursing Fee can be cumulated with income from employment but conditions apply while receiving nursing fee, the carer can perform a gainful activity for maximum 4 hours a day, unless the gainful activity is performed at the home of the carer (no limit).</t>
  </si>
  <si>
    <t>Long-term care insurance (Pflegeversicherung)/ Social assistance (Sozialhilfe):
In principle, accumulation is possible, however for the different social security benefits of the Social Code there are certain priority and second-tier regulations in connection with benefits of long-term care.
Social assistance (Sozialhilfe):
Benefits of care insurance precede the corresponding benefits of social assistance.</t>
  </si>
  <si>
    <t>Supplement for a third party (majoration pour tierce personne): combined with a disability or old age pension or an annuity linked to an occupational accident or an occupational illness (accident du travail ou une maladie professionnelle, ATMP)
Supplementary benefit for recourse to a third party (Prestation complémentaire pour recours à tierce personne, PCRTP) combined with an ATMP annuity.</t>
  </si>
  <si>
    <t>No cumulation with other social security benefits.
No cumulation with earnings from work.</t>
  </si>
  <si>
    <t>Caregiver’s benefits can be cumulated with other social security benefits like pensions, unemployment allowance or earnings from work.</t>
  </si>
  <si>
    <t>Accumulation with other social security benefits possible.</t>
  </si>
  <si>
    <t>Persons in need can use Care Allowance (Příspěvek na péči) to pay for care (depending on the amount of allowance and type of services received).
Recipients of Care Allowance (Příspěvek na péči) can receive other social benefits (e.g. benefits for people with disabilities and benefits under the System of Assistance in Material Need (Systém pomoci v hmotné nouzi)). Care Allowance (Příspěvek na péči) is suspended in case of hospitalisation exceeding one full calendar month. The benefit can be cumulated with income from employment.</t>
  </si>
  <si>
    <t>Long-term social care benefits can be combined with social security benefits (i.e. pensions for statutory, invalidity, survivors) and with earnigs from work. In either case, the level of the cash benefit provided corresponds to the difference between the total income and the cost of the long term care and living expenses.</t>
  </si>
  <si>
    <t>Cumulation with other social security benefits and with earnings from work is possible.</t>
  </si>
  <si>
    <t>Cumulation with other social security benefits is possible. However; people are not entitled to receive the allowance for children up to 18 with permanent disability for periods when they are placed in health establishments or in specialised institutions if this is longer than one month,
Cumulation with earnings from work is only possible for persons who are entitled to receive monthly allowances for social integration to work. These allowances are not based on income criteria. Cumulation of provision of social benefits with earning from work is not possible as they are based on income criteria</t>
  </si>
  <si>
    <t>Sickness and invalidity insurance:
Health care: cumulation possible with income from professional activities or social security benefits.
Sickness cash benefits: cumulation not possible, except with benefits for accidents at work and professional diseases, disabled persons’ allowances (allocations aux personnes handicapées/ tegemoetkomingen aan gehandicapten) and certain pensions up to a statutory maximum.
Care insurance (Zorgverzekering/Assurance soins) and basic assistance budget (BOB):
Cumulation possible with income from professional activities or social security benefits. Integration allowance (allocation d'intégration/integratietegemoetkoming):
Social security benefits and income from professional activities are taken into account for the purposes of calculating the allowance, as they constitute taxable income. However, different forms of personal allowances are applied.
Allowance for assistance to the elderly (allocation pour l'aide aux personnes âgées/tegemoetkoming voor hulp aan bejaarden):
Social security benefits and income from professional activities are taken into account for the purposes of calculating the allowance. Several benefits such as child benefit or holiday pay (pécule de vacances/vakantiegeld) are, however, not taken into account. Different forms of personal allowances are applied.</t>
  </si>
  <si>
    <t>Cash benefits that are paid due to the need of long-term care are deducted from the long-term care benefit (Pflegegeld).
Long-term care benefit (Pflegegeld) is used for flat-rate coverage of the additional costs of care. Any income the beneficiary of long-term care benefit receives through gainful employment is separate from the above.</t>
  </si>
  <si>
    <t xml:space="preserve">   Cumulation</t>
  </si>
  <si>
    <t>The Consumer Prices Index (CPI) is used to uprate benefits on an annual basis.</t>
  </si>
  <si>
    <t>The personal care budget (persoonsgebonden budget, PGB) is adjusted for inflation according to the price index.</t>
  </si>
  <si>
    <t>Helplessness allowance
Adjustment at the same time as 1st pillar pensions (AVS/AI), or at the same timeas maximum daily insured salary for accident insurance (AA), since they are used as a basis for calculation.
Personal assistance allowance
Adjustment at the same time as 1st pillar pensions (AVS/AI).</t>
  </si>
  <si>
    <t>The fee is linked to the price base amount.</t>
  </si>
  <si>
    <t>Long-term care (dependencia):
Adjustment of the maximum amounts by royal decree.
Severe incapacity (gran invalidez):
Automatic adjustment index calculated at the beginning of each year according to different factors (the Index adjustment applied must range between 0.25% and the change in the Consumer Price Index + 0.50%).</t>
  </si>
  <si>
    <t>Indexation temporarily suspended until 31 December 2018.</t>
  </si>
  <si>
    <t>“Repeated benefits” are adjusted according to the subsistence minimum (always 1st of July). One-off benefits are increased irregularly.</t>
  </si>
  <si>
    <t>Cash benefits are adjusted every year, by Government Decision, by taking into account the Consumer Price Index.</t>
  </si>
  <si>
    <t>Cash benefits are indexed on the social pension of the non-contributory scheme. They are indexed annually and depend on the evolution of GDP and that of the consumer price index (CPI), excluding housing.</t>
  </si>
  <si>
    <t>Medical Care Supplement (Dodatek pielęgnacyjny) and - annual adjustment on 1 March based on a fixed indexation rate.
Other benefits are verified every 3 years, in consideration of the results of the research on survivorship support threshold. The research on survivorship support threshold is carried out and published by the Institute for Labour and Social Matters.</t>
  </si>
  <si>
    <t>It is for the municipalities to adjust the discretionary cash benefits for informal caregivers for inflation etc.</t>
  </si>
  <si>
    <t>Benefits are indexed annually according to the annual cost of living increase.</t>
  </si>
  <si>
    <t>Indexation according to the evolution of consumer prices when the index varies by 2.5% in relation to the figure triggering the previous adjustment.</t>
  </si>
  <si>
    <t>Long-term care cash benefits are regularly adjusted in relation to price and wage inflation and other changes in the financial situation of the country.</t>
  </si>
  <si>
    <t>No indexation.</t>
  </si>
  <si>
    <t>Welfare-based benefits are, normally, adjusted yearly according to the official indexation rate.
The official indexation rate for the year 2018 equals to 1.1%.</t>
  </si>
  <si>
    <t>There is no formal indexation in the Irish welfare system. Increases, or decreases, in benefits are decided by Government at Budget time each year.</t>
  </si>
  <si>
    <t>The benefit amount is revised when the state budget is approved each year taking into account developments in wages, prices and the economy.</t>
  </si>
  <si>
    <t>The reference amount (basic amount) of the Nursing fee is revised when the Act on the Central Budget is adopted. In 2018, the reference amount was raised by 5%.</t>
  </si>
  <si>
    <t>Long-term care insurance (Pflegeversicherung):
Every three years, the Federal Government reviews the necessity of more dynamic benefits of long-term care insurance in line with general price trends. The next review will be in 2020.
Social assistance (Sozialhilfe):
The benefit amount of the help for care (Hilfe zur Pflege) is equivalent to the amount of the care allowance (Pflegegeld) of the social long-term care insurance.</t>
  </si>
  <si>
    <t>Supplement for a third party (majoration pour tierce personne), Supplementary benefit for recourse to a third party (prestation complémentaire pour recours à tierce personne): annual review based on changes in consumer prices.</t>
  </si>
  <si>
    <t>Caregiver’s allowance: adjusted annually by the index calculated by applying a weight of 80% to changes in wages and 20% to changes in prices.
Care allowance for Pensioners and disability allowances: adjusted annually according to prices (national pension index).</t>
  </si>
  <si>
    <t>Caregiver’s benefits are not adjusted for inflation on a regular basis.</t>
  </si>
  <si>
    <t>Annual adjustment according to the adjustment rate (satsreguleringsprocenten).</t>
  </si>
  <si>
    <t>Cash benefits are not adjusted.</t>
  </si>
  <si>
    <t>Benefits are not subject to indexation.</t>
  </si>
  <si>
    <t>Benefits are adjusted on the basis of the economic situation and the State each year.</t>
  </si>
  <si>
    <t>There will be an automatically revaluation of the benefit by 2% when the consumer price index changes by 2% compared with the previous key index.</t>
  </si>
  <si>
    <t>Long-term care benefit (Pflegegeld) is not regularly adjusted to inflation.
Since its introduction, all categories of long-term care benefit (Pflegegeld) have been increased several times  (e.g. by 4.5% or 6% in 2009). As of 1 January 2016, all categories of long-term care benefit will be increased by 2%. This increase means that the beneficiaries of long-term care benefit receive around €111 more a year.</t>
  </si>
  <si>
    <t xml:space="preserve">   Indexation</t>
  </si>
  <si>
    <t>Carer's Allowance is payable to help people who look after someone who is disabled. They do not have to be related to, or live with, the person that they care for.
Amount: GBP 62.70 (€71) a week.</t>
  </si>
  <si>
    <t>No benefits for informal carers</t>
  </si>
  <si>
    <t>No cash benefit paid directly to informal carers.
A person caring for relatives in ascending or descending line or for brothers or sisters who are entitled to an AHV/AVS or IV/AI helplessness allowance for at least a moderate degree of helplessness and who live with them in the same household may claim a bonus for care-taking. The bonus is added to the determining income for calculating the carer’s 1st pillar pension. The yearly bonus corresponds to three times the amount of the minimum old-age 1st pillar pension (in 2018: CHF42,300 (€36,141)).
Persons in need for long-term care are entitled to cash benefits which allow them to pay informal carers (see Table XII "Long term care", "Benefits, Benefits for dependent persons, 2. Cash benefits").</t>
  </si>
  <si>
    <t>Support from the municipality, e.g. providing information, support groups for carers, relief on demand or scheduled relief, centres for carers with activities.
Cash benefits, including the allowance to a relative, are usually calculated according to the number of hours of care. The payment can also be based on other criteria than number of hours. There is no national framework for the cash benefits and they are not paid out in all municipalities.</t>
  </si>
  <si>
    <t>Long-term care (dependencia):
No cash benefits for informal carers.
Cash benefits are payable to the beneficiary.
Inclusion of informal carers in the Social Security System: they can subscribe a voluntary insurance (convenio especial) with reduced contributions.
Severe incapacity (gran invalidez):
No legal provision.</t>
  </si>
  <si>
    <t>Benefit is paid to a carer in cases where a person entitled to residential care opts for the right to choose a Family Assistant (družinski pomočnik). These are provided to help a person carry out his/her AD by the locally competent Centre for Social Work and is paid by the local municipality (€734.15 per month – gross value).
Partial Payments for Loss of Income (delno plačilo za izgubljeni dohodek):
Paid to a parent who has left his/her job in order to care for a child with special needs. The child and one of the parents must be permanent residents and EU citizens (€734.15– gross value).</t>
  </si>
  <si>
    <t>For informal carers (relatives), the Attendance Service Benefit (Peňažný príspevok na opatrovanie) is available: up to 125% of the subsistence minimum per month if only one person receives home care and up to 162.1% of the subsistence minimum per month if two or more persons receive care. The (means-tested) benefit is paid directly to the carer. The benefit is increased by the equivalent of €49.80 per month if one or more severely disabled children receive home care and the provider has no other income. If the carer is a pensioner, the benefit is not means-tested and is provided as a flat-rate sum amounting to:
   * 46.38% of the subsistence minimum per month if only one person receives home care, and
   * 61.22% of the subsistence minimum per month if two or more persons receive care.
Moreover, the State pays contributions for both carer’s and personal assistant’s old-age, invalidity and health insurance.
It is possible to take paid leave in order to care for a dependent person (relief service) for a maximum of 30 days yearly.</t>
  </si>
  <si>
    <t>People with disabilities:
As the Personal Assistant (asistent personal) (includes inter alia relatives and spouses) and the Qualified Personal Assistant (asistent personal profesionist) have employment contracts, they are covered for different risks.
The Personal Assistant and the Qualified Personal Assistant are entitled to benefits in kind such as free urban and inter-urban transportation, etc.
The disabled person chooses between receiving the services provided by formal caregivers and the Allowance which may be used to purchase the services of informal caregiver.
Older people:
As the Caregiver (persoana de ingrijire) has an employment contract, he/she is covered for different risks.
Husband and relatives caring for a dependent elderly person can benefit of part-time work plus the payment of 50% of the monthly gross wage of a debutant social assistant (secondary education) from the local budget.</t>
  </si>
  <si>
    <t>No special benefits for the carer.</t>
  </si>
  <si>
    <t>Nursing benefit (Świadczenie pielęgnacyjne) - established to support people who are not in paid employment because of a need to take care of a disabled child. The child (under 18 or 25 if the child continues education) must possess a certificate confirming their disability with recommendations for their continuous or long-term care. A caregiver can receive the nursing benefit only if they are a parent or the guardian of the child. The amount of money paid directly to the caregiver is PLN 1,406 (€336) per month. The caregivers can have their social insurance contributions paid from the State budget.</t>
  </si>
  <si>
    <t>Discretionary cash benefit (omsorgsstønad) paid by the municipality to an informal carer who has particular burdensome care work. The persons in need for care do not receive a cash benefit enabling them to pay informal carers.
It is for the local municipality authorities to decide in each single case if the caregiver has “a particular burdensome care work”. The level (amount) of the benefit is also determined by the local authorities.</t>
  </si>
  <si>
    <t>An Increased Carer's Allowance (Allowance Miżjuda għall-Carers) is paid to a person who has not yet attained the statutory retirement age who takes full-time care of a sick relative who is bedridden or confined to a wheel-chair and living in the same household. The benefit is not subject to a means-test and the rate payable is €141.75 per week and is paid to the carer.
A Carer's Allowance (Allowance għall-Carers) is paid to a person who is either single or a widow/er, who has not yet attained the statutory retirement age and takes constant care of a sick relative living in the same household. The benefit is means-tested (see Table XI, “Guaranteed Minimum Resources, Conditions, 4. Means-related conditions and 6. Other benefits”) and the rate payable is €91.17 per week and is paid to the carer.</t>
  </si>
  <si>
    <t>The informal caregiver’s pension insurance contributions are paid to cover or top up the periods during which the caregiver provides the assistance and care.
Cash benefits are paid directly to the dependant person in order to be given to the informal assistant for the services provided.</t>
  </si>
  <si>
    <t>Provision of social security contributions (for healthcare, retirement and unemployment) for informal carers.</t>
  </si>
  <si>
    <t>No benefits for carers.</t>
  </si>
  <si>
    <t>Duration and amount of cash benefits for informal carers depend upon the decision of the municipality.
No other benefits for informal carers.</t>
  </si>
  <si>
    <t>No specific cash benefits for the carer. However, periods of leave - paid at 100% of earnings – are granted to take care of a disabled family member and are taken into account as periods of insurance for the purposes of pension insurance. Duration of paid leave: 3 days per month for a maximum of 6 days per month if the worker takes care of two disabled relatives).</t>
  </si>
  <si>
    <t>Carer's Benefit:
   * In respect of a single care recipient: €210 per week;
   * In respect of several cared recipients: €315 per week.
Carer's Allowance:
Maximum amounts:
   * In respect of a single cared recipient: €209 per week (€247 if aged 66 or over);
   * In respect of several cared recipients: €313.50 per week (€370.50 if aged 66 or over).
Constant Attendance Allowance: €210 per week.
Domiciliary Care Allowance:
Maximum rate per month: €309.50 per child with disability.
Carer’s Support Grant: €1,700 (annual rate for each person being cared for).
Carer’s Benefit / Carer’s Allowance / Domiciliary Care Allowance / Carer’s Support Grant: are paid directly to the carer and the amounts are not differentiated according to dependency levels.
Carer's Allowance:
Free Travel, Electricity or Gas Allowance and Television Licence.</t>
  </si>
  <si>
    <t>Spouse's benefits (makabætur) granted to the spouse of a pensioner in special circumstances, e.g. the caring spouse has no income/pension of their own or has had to stop working to take care of the pensioner at home.
The benefit can only be granted for six months at a time and is means-tested.</t>
  </si>
  <si>
    <t>Nursing fee (Ápolási díj) is paid to the carer (not to the person in need of care) - the carer has to be a family member.
It is payable to persons who provide long-term care to a disabled or permanently ill relative. The amount of benefit is 100% of the basic amount (alapösszeg) defined by the Act on the Central Budget (2017. évi C. törvény Magyarország 2018. évi központi költségvetéséről) = HUF32,600 (€105), or 150% = HUF48,900 (€157) in case of an increased need of nursing.
Nursing fee can also be paid to persons who provide long-term care to a disabled or permanently ill relative whose state of health is assessed in the course of a complex assessment at 30% or less or a disabled or permanently ill relative in regard of whom increased family allowance (Magasabb összegű családi pótlék) is paid and who requires intensive nursing. In that case, the amount equals 180% of the basic amount = HUF58,680 (€189).
The nursing fee does not cover the full costs of the carer; rather it tries to compensate her/him for the lost income.
According to the Labour Act I of 2012 on the Labour Code), those who are taking care of their relatives can take unpaid leave for a maximum duration of 2 years.</t>
  </si>
  <si>
    <t>No separate welfare scheme for informal carers. Temporary relief provided by Day Care Centres for the Elderly, Day Care Centres for persons with disabilities.</t>
  </si>
  <si>
    <t>Long-term care insurance:(Pflegeversicherung):
Payment of unemployment and pension insurance contributions - under certain conditions for family caregivers and other non-commercial (informal) carers who care for a patient with care grade 2 to 5 at home (domestic environment) for at least 10 hours per week, which is arranged on a regular basis at least 2 days in the week - are made by the nursing care insurance together with the non-contributory accident insurance cover for these carers.Contributions to the statutory pension and unemployment insurance are also paid during vacation of the nursing staff.
Free care courses for family carers and other voluntary care persons
Home Care Leave Act (Pflegezeitgesetz)/ Family Care Leave Act (Familienpflegezeitgesetz)
When the need for acute care of a close relative arises, employees can stay up to 10 working days away from work in order to organise suitable care or ensure nursing care during this time (short-term work incapability (kurzzeitige Arbeitsverhinderung)). During this time, the patient's long-term care insurance fund grants care assistance money if he/she enjoys care grade 1 to 5, which is limited to a maximum of 10 working days as wage replacement benefits.
Employees working in companies, which as a rule employ at least 15 employees, have a legal right to partial or full-time leave for up to 6 months in order to take care of a relative (care time). In addition, there is also a right to exemption for the care of dependent children who are in need of care by close relatives.
Employees are entitled to a full or partial leave of up to three months to support a close family member in their last stage of life. Employees are entitled to family care leave, i.e. they have the right to a leave of absence of up to 24 months, where 15 hours a week minimum working time is a requirement, as a partial exemption to care for a close relative in a home environment (Family Care Leave Act, Familienpflegegesetz). There is also a right to exemption for the non-home care of minors who are dependent on care by close relatives.The entitlement to an exemption under the Family Care Leave Act does not apply to employers who, as a rule, employ 25 employees or less, of which persons employed for the purpose of vocational training are not counted. On reducing and distributing working time, the employee has to come to a written agreement with the employer.
During theirleave according to the Care Leave Act (Pflegezeitgesetz) or the Family Care Leave Act (Familienpflegezeitgesetz), employees normally continue to be insured for both schemes. If necessary, the care insurance provider will pay contributions to sickness and care insurance up to the minimum contribution amount.
Employees, while exempted under the Care Leave Act (Pflegezeitgesetz) or the Family Care Leave Act (Familienpflegezeitgesetz), are entitled to financial support from an interest-free loan from the Federal Office for Family and Civic Duties (BAFzA), with the loss of salary being mitigated due to the reduction in working time.
Social assistance (Sozialhilfe):
Payment of the contributions for the carer for adequate oldage provision, unless this is otherwise provided.</t>
  </si>
  <si>
    <t>The employed carer is entitled to benefits on the same basis as other employees.
There are leave opportunities for people who care for a parent or child with a disability or having a severe loss of autonomy.
During the leave taken to care for her child, the person may receive a daily parental attendance allowance (allocation journalière de presence parentale, AJPP).
If a person is on compassionate leave (congé de solidarité familiale) to provide palliative care, a daily assistance allowance may be paid.</t>
  </si>
  <si>
    <t>Support for informal care includes:
   * caregiver’s allowance (omaishoidon tuen hoitopalkkio);
   * statutory leave for the caregiver (if the care is binding);
   * necessary services to support the caregiver;
   * pension and accident insurance for the caregiver;
   * health and well-being inspections for the caregiver;
   * education for the caregiver.
These benefits last as long as an agreement with the municipality is in force or as long as services are needed.
Support from municipality requires an agreement between the informal caregiver and the municipality based on an individual service plan.
The amount of the caregiver’s allowance depends on the municipality, minimum €392.57 per month.</t>
  </si>
  <si>
    <t>Caregiver's Benefit (hooldajatoetus): cash benefit provided by the local governments to caregivers who support persons with an assessed degree of disability in everyday activities (paying bills, organising transportation to a doctor or to a bank when needed) and also provide care service at home (personal assistance in eating, clothing, washing; home assistance in cleaning, cooking, buying products).
The conditions are regulated by the local governments and may therefore differ. The main condition is that the caregiver or the family member who takes care needs to be appointed by the local government. The amount usually depends on the degree of disability of the person in need and can vary between local authorities between €  15 and €  100 per calendar month.
The Caregiver’s Benefit provide also social security coverage to the caregiver who is unemployed.
Some local governments provide temporary relief for informal carers by offering free temporary residental care to the person in need.</t>
  </si>
  <si>
    <t>A person with a gainful activity who wishes to take care of a closely related person suffering from a significant disability or illness can be employed by the municipality where the disabled person lives for up to 6 months which may be divided into periods of at least one month. Possibility of extension for three months. The carer receives DKK 22,504 (€3,022), but no more than the previous earnings and maintains entitlement to unemployment benefits, holiday pay etc.
A person who takes care of a terminally ill close relative is entitled to care allowance (plejevederlag) from the municipality. The care allowance is 1.5 times the amount the public sickness benefits amounting to DKK 174.34 (€23) per hour. The care allowance is not determined by the carer’s or the terminally ill person’s economic situation.
A person who is not entitled to public sickness benefits receives a monthly care allowance (plejevederlag) of DKK 15,492 (€2,081).
Income replacement benefit for domiciliary care and/or training of a disabled child under the age of 18 amounts to maximum DKK 30,576 (€4,107) per month.</t>
  </si>
  <si>
    <t>Carers are not entitled to any special cash benefit. The Care Allowance (Příspěvek na péči) is however paid to the dependent persons and can be used to pay informal carers (see information on user choice in table XII).
The State pays health insurance contributions on behalf of informal caregivers. They also participate in social insurance = periods of caring are taken into account for the purpose of the pension insurance.</t>
  </si>
  <si>
    <t>The legislation covers also respite care which is for short periods of time in order to give short spells of rest to the informal care-giver. Respite care can take the form of home, residential or day care.</t>
  </si>
  <si>
    <t>The Status of   Parent-Caregiver or Caregiver (Status roditelja njegovatelja ili njegovatelja) is granted to the parent-caregiver who takes care of a child with developmental disabilities or of a disabled person who is fully dependent on assistance and care from another person, for the purpose of maintaining his/her life. The Allowance for the Parent-Caregiver is HRK 2,500 (€333), i.e. 500% of the base amount.
The carer is also entitled to social insurance contributions (pension, health and unemployment), like any other employed person, based on special regulations. The funds for these purposes are provided from the State budget.
Caregivers are entitled to compensation during temporary incapacity for provision of care due to illness, as well as during a vacation, when they do not perform caregiving activities. Temporary accommodation is provided to the child in need of care during the annual leave of the parent-caregiver as well as if the child is in hospital for a period not longer than two months.
Caregivers are entitled to up to four weeks of annual leave.</t>
  </si>
  <si>
    <t>Persons (parents, spouses, individuals) employed under the National Programme “Assistants for People with Disabilities” receive a monthly remuneration in an amount equal to the statutory monthly minimum wage which as of 1 January 2017 is BGN 510 (€261). the contract is concluded for one calendar year.</t>
  </si>
  <si>
    <t>The benefit holiday for medical assistance enables work benefits to be suspended or reduced (depending on the case and per patient for a maximum of 12 or 24 months for complete discontinuation or a maximum of 24 or 48 months for partial discontinuation), in order to assist or provide care for a member of the household or up to second degree family member who has a serious illness.
The benefit holiday to provide palliative care enables work benefits to be suspended or reduced (for a maximum of 1 month per patient, with the option to extend this twice by 1 month), in order to assist or provide care for those with an incurable disease and who are in the terminal phase.
These holidays qualify for a flat-rate benefit, paid by ONEM (the National Employment Office).</t>
  </si>
  <si>
    <t>It is possible that a close relative, who, for at least one year, has predominantly provided care to a person in need of care, who is eligible to long-term care benefit (Pflegegeld) of category or a person in need of care, verifiably suffering from dementia, who is eligible to long-term care benefit (Pflegegeld) of category 1 or a minor in need of care, who is eligible to long-term care benefit (Pflegegeld) of category 1, and who is not able to provide such a care due to sickness, holiday or other important reasons, receives a benefit.
This benefit may be granted through the Relief Fund established under the Federal Disabled Persons Act (Bundesbehindertengesetz, BBG) for disabled persons in social hardship and shall be made available to subsidise the costs necessary to organise a substitute care person if the main care person is not available.
If persons are unable to carry out their profession or terminate their employment because close relatives require care, the costs for pension insurance and medical insurance are covered by the Federal Government.
Pension insurance for caring family members:
Optionof preferential voluntary self-insurance and preferential continuation of affiliation to the pension insurance ofcare benefit category 3. The federal government pays contributions for voluntary self-insurance or optional continued insurance in the field of pension insurance entirely and for an unlimited period from care benefit category 3 onwards.
Benefit for care leave (Pflegekarenzgeld):
Persons taking care of a family member in need of care are supported in the reconciliation of their care duties and work through the care leave (Pflegekarenz) and part-time employment for the purpose of caring for (relatives (Pflegeteilzeit).
Care leave (Pflegekarenz) and part-time employment for the purpose of caring for (relatives (Pflegeteilzeit) is available when caring for family members from long-term care benefit category 3 onwards, or, in case of minors or persons suffering from dementia, as of category 1.
The duration of care leave (Pflegekarenz) and part-time employment for the purpose of caring for (relatives (Pflegeteilzeit) generally varies from one to maximum three months.
During part-time employment for the purpose of caring for (relatives (Pflegeteilzeit) the working time cannot be reduced to less than 10 hours per week.
Legal entitlement to benefit for care leave (Pflegekarenzgeld) paid as an income replacement during care leave (Pflegekarenz). Generally it equals the amount of the unemployment benefit (Arbeitslosengeld).
The interview with a family caregiver:
A house visit is offered, on request, to the main family caregiver so that any problems arising from the nursing situation that causes the strain can be examined. The interview is carried out by a psychologist, social worker or another competent person and may take place, if so requested, at a place other than the caregiver’s home. The interview with a family caregiver should include the following forms of assistance:
   * A conversation to help relieve the strain  (support and encouragement)
   * Support for self-help  (empowerment)
   * Information and training on how to deal with the situation
   * Pointing out the caregiver’s resources and strengths
   * Pointing out support bodies available in the region
This service is provided free of charge.</t>
  </si>
  <si>
    <t xml:space="preserve">      Benefits for informal carers </t>
  </si>
  <si>
    <t>Attendance Allowance, Disability Living Allowance and Personal Independence Payment are the cash benefits payable to people with care needs. Use is at the discretion of the claimant.
No mixed benefits.
No free choice between cash and benefits in kind.
Accumulation possible if the stay in the residential care home is self-funded. Attendance Allowance, Disability Living Allowance and Personal Independence Payment cannot normally be paid if the stay in the care home is funded by the Local Authority.</t>
  </si>
  <si>
    <t>Cash benefits as an alternative to municipal provision are not intended to be used as payments to informal carers.
Benefits in kind.
Elderly care, such as home help is usually provided as a benefit in kind.
Cash benefits are allowed but not very common. A voucher-like-system gives the individual a right to a certain amount of help related to a cost per hour or presumed result. This approach is considered to better target the quality issues.
Mixed benefits: could be possible, but very uncommon.
The free choice between either benefits in-kind or cash benefits is possible, but uncommon.
Cumulation of cash benefits with benefits in kind not stated in the national legislation.</t>
  </si>
  <si>
    <t>Those in need of care have a free choice over how they use the money. There is no restriction on how the money can be spent.
Combination of cash benefits and benefits in kind is possible for home services and residential services. Cash benefits are paid directly to the beneficiary.
Free choice between cash benefits and benefits in kind.
If a person fulfils the conditions for two or more long-term care cash benefits for the same purpose s/he is entitled to the highest one.
Cash benefits are taken into account to cover costs of benefits in kind (social care and health care services).</t>
  </si>
  <si>
    <t>People with disabilities:
The opinion of the adults with severe disabilities will be taken into account when choosing the Qualified Personal Assistant.
Cumulation of cash benefits with benefits in kind is not permitted, e.g.:
   * For adults with severe disabilities, the Allowance (indemnizatie), which is an alternative to the Personal Assistant (asistent personal), may not be cumulated with social services rendered in public residential centres (except for crisis centres and in case of adults with severe visual disability);
   * For adults with disabilities, the Complementary Personal Budget (buget personal complementar) for the payment of tariffs (phone, radio, television, electricity subscriptions) may not be cumulated with social services rendered in public residential centres (except for crisis centres).
   * The allowance (indemnizatie) which is an alternative to the Personal Assistant (asistent personal) is paid to the person with a severe disability. The amount is at his/her discretion.
Older people:
Not applicable.</t>
  </si>
  <si>
    <t>No free choice between cash benefits and benefits in kind.</t>
  </si>
  <si>
    <t>Cash benefits and benefits in kind.
According to the different legal basis a person is entitled to cash benefits or benefits in kind.
Support and Care Allowance (Betreuungs- und Pflegegeld) :
Earmarked application for freely-selectable carers.
ELG:
Unlimited free choice.
Sickness and accident insurance:
Earmarked application.
No free choice between cash benefits and/or benefits in kind.
In order to avoid accumulation when cash benefits, which are granted due to need of long-term care, are based on different legal basis, benefits are partly deducted. Cash benefits from sickness insurance are reduced by the amount of the paid helplessness allowance (Hilflosenentschädigung) .
No helplessness allowance is granted on the basis of ELG if a person is entitled to helplessness allowance on the basis of UVG.
Accumulation of cash benefits and benefits in kind is not excluded.
Cash benefits for residential care do not apply to sickness and accident insurance.
If a person in need of long-term care in a nursing home gets partly remuneration for the costs of long-term care by the state by awarding supplementary benefits (Ergänzungsleistungen), the helplessness allowance is considered as income and therefore the supplementary benefit is reduced.</t>
  </si>
  <si>
    <t>There is free choice between long-term social care providers.</t>
  </si>
  <si>
    <t>When applying for a place at a nursing home, home for the elderly or day-care centre the applicant has free choice between residential and nursing homes and day care centres.</t>
  </si>
  <si>
    <t>Cumulation of different types of benefits in kind is not possible.</t>
  </si>
  <si>
    <t>No discretionary use. Free choice of provider.</t>
  </si>
  <si>
    <t>Discretionary use.
Generally, the existing benefits are a financial support used to cover the expenses of care required by dependent person.
Special education supplement for a disabled child (complément d’allocation d’éducation de l’enfant handicapé): cumulation possible with the part of the disability compensation allowance (prestation de compensation du handicap, PCH) linked to the costs of home and vehicle adaptations or to any additional costs related to transport.
Disability compensation allowance (prestation de compensation du handicap, PCH) and Allowance for loss of autonomy (allocation personnalisée d'autonomie, APA): No cumulation with the supplement for a third party (majoration pour tierce personne). The supplement is deducted from the PCH The APA and PCH cannot be combined.</t>
  </si>
  <si>
    <t>The Social Welfare Act (Zakon o socijalnoj skrbi) stipulates that financial and other assistance and support within the social welfare system may be used according to the principle of free will, under the conditions prescribed by this Act.
The beneficiary of residential and semi-residential care is entitled to a monthly allowance if their own income or property cannot be used to meet their need for accommodation. The allowance is not paid to the beneficiary, but to the institution.
Possibility of mixed benefits, for example Allowance for assistance and care (Doplatak za pomoć i njegu) and home assistance and care service, pursuant to the Social Welfare Act (Zakon o socijalnoj skrbi).
Free choice between cash benefits and benefits in kind possible.
Only in specific conditions, in cases where the assistance cannot be provided a family member, it is possible to cumulate cash benefits and benefits in kind.</t>
  </si>
  <si>
    <t>Long-term care benefit (Pflegegeld) is paid directly to the person in need of care and can be spent by him/her for the financing of the long-term care at his/her sole discretion. In case of improper use of the long-term care benefit, this can be replaced by benefits in kind.
Cash benefits from the Federal government (Bund) as well as benefits in kind via public and private providers.
No mixed benefits.
Long-term Care Benefit (Pflegegeld): No free choice between cash benefits and benefits in kind. The institution can replace cash benefits by benefits in kind if the purpose of the long-term care benefit (Pflegegeld) is not reached.
In principle no accumulation possible.</t>
  </si>
  <si>
    <t xml:space="preserve">         3. User choice</t>
  </si>
  <si>
    <t>Social Care: Capital assets and income are taken into account when assessing charges for residential care. Charges for non-residential social care are at the discretion of local authorities, depending on ability to pay. See also “User Charges”.
Cash Benefits for people who need help with personal care are not means-tested.</t>
  </si>
  <si>
    <t>No means test.</t>
  </si>
  <si>
    <t>Helplessness allowance
No means test.
Personal assistance allowance
No means test.
Reimbursement of special costs (EL/PC)
Means test. (see Table XI “Guaranteed Minimum Resources”).</t>
  </si>
  <si>
    <t>No means testing.</t>
  </si>
  <si>
    <t>Long-term care (dependencia):
Benefits are conditional upon income and personal assets not exceeding a certain level. Competence of the Autonomous Communities.
Severe incapacity (gran invalidez):
Not subject to means test.</t>
  </si>
  <si>
    <t>Cash benefits, health and social LTC services are not subject to means test.</t>
  </si>
  <si>
    <t>The entitlement to and level of cash benefits are subject to a person’s income and assets not exceeding a certain ceiling.
Higher income thresholds are applied to benefits for children needing care.
Benefits in kind (social service) are also subject to a means test, but under a different procedure (see “Table XII, Cost sharing for benefits in kind”).
The income shall be considered as the total income excluding one-off state social benefits, child benefit, tax bonuses, scholarships etc. Assets are not counted, e.g. property used for permanent housing, land for own use, or car used by severely disabled persons. The cash benefit is reduced as income increases and when income is over 5-times the subsistence minimum, the cash benefit is withhold.</t>
  </si>
  <si>
    <t>People with disabilities:
Subject to means test in case of application for a Qualified Personal Assistant (asistent personal profesionist). They should have no dwelling place and no income (or income below the average wage at national level).
Older people:
Not applicable.</t>
  </si>
  <si>
    <t>Social insurance:
No means test. However, the 1st degree long-term care supplement is awarded only to pensioners whose pension amount does not exceed € 600.
Guaranteeing sufficient resources:
Recipients of old-age and survivors' pensions and the special protection system in the event of disability: gross monthly income less than or equal to 40% of the IAS (reference social support index, indexante dos apoios sociais) for a single person or 60% of the IAS for a couple; The long-term care supplement corresponding to the 1st degree is only awarded to pensioners whose pension does not exceed € 600.
Disabled children and adults covered by Statutory Decree 133-C/97 of 30 May 1997: a monthly gross income per person less than or equal to 40% of the IAS, provided the household income does not exceed 150% of the IAS, or less than or equal to 30% and in a situation of social risk or dysfunction, in which case the allowance is deleted.
Social security system and National Health Service:
Social security coverage of beneficiaries in medium and long-stay wards, rehabilitation wards, and maintenance under the long-term integrated health care network is means tested. The value of the property of the recipient and his/her household must not exceed 240 times the value of the IAS.</t>
  </si>
  <si>
    <t>Training and rehabilitation of disabled child supplement (dodatek z tytułu kształcenia i rehabilitacji dziecka niepełnosprawnego), Special Attendance Allowance (specjalny zasiłek opiekuńczy), and Periodic Allowance (Zasiłek okresowy) are subject to income levels (earnings, pensions, other benefits and allowances). Benefits depend on the income criteria set for the person concerned or their family if they share a household with other family members.
In particular, Permanent Allowance (Zasiłek stały) - awarded to an adult who is incapable of working due to age or disability whose income falls below the income criterion set for the person concerned or their family if they share a household with other family members.
Medical Care Supplement (dodatek pielęgnacyjny), Medical Care Allowance (zasiłek pielęgnacyjny), Nursing benefit (świadczenie pielęgnacyjne), Earmarked allowance (Zasiłek celowy), Allowance for caregiver (Zasiłek dla opiekuna), one-off benefit from the Law on support for pregnant women and their families “For life” (Jednorazowe świadczenie z ustawy o wsparciu kobiet w ciąży i rodzin “Za życiem”): No means test.</t>
  </si>
  <si>
    <t>No means test related to maximum earnings or income levels.</t>
  </si>
  <si>
    <t>No cash benefits for long-term care available.</t>
  </si>
  <si>
    <t>Cash benefits are not means tested.
For residential long-term care see the section Cost sharing for benefits in kind”.</t>
  </si>
  <si>
    <t>Support and Care Allowance:
The Support and Care Allowance (Betreuungs- und Pflegegeld) is not means-tested. Reimbursement of expenses for long-term care can be claimed by persons drawing means-tested, tax-financed, residence-based income support for pensioners, i.e. supplementary benefits for Old-age, Survivors' and Invalidity Insurance (Ergänzungsleistungen zur Alters-, Hinterlassenen- und Invalidenversicherung), if the Support and Care Allowance is not sufficient to cover the costs. However, there are certain limits as to the care costs which qualify for reimbursement.
ELG:
The helplessness allowance (Hilflosenentschädigung) is not means-tested. Reimbursement of expenses for long-term care can be claimed by persons drawing means-tested, tax-financed, residence-based income support for pensioners, i.e. supplementary benefits for Old-age, Survivors' and Invalidity Insurance, with a maximum ofCHF 33,264 (€28,421) for single persons.
If the expenses accepted according to the ELG are higher than the determining income, the person is entitled to supplementary benefits. To some extent lump-sum payment, especially concerning expenses apply, and not all earnings are taken into account. For persons sharing a household, the income and expenditures of other people living in the same household are also taken into account.
The maximum amount of the helplessness allowance (Hilflosenentschädigung) according to the ELG, i.e. at a severe level, is CHF 928 (€793).
Sickness and accident insurance:
No means-test.</t>
  </si>
  <si>
    <t>Not applicable (no cash benefits).</t>
  </si>
  <si>
    <t>Civilian Invalidity:
The amount of benefits, based on the level of dependency, is subject to the beneficiary’s income-test.
The “Constant attendance allowance” is not subject to means-test.
Benefits in-kind may vary from region to region.</t>
  </si>
  <si>
    <t>Home Care:
Operated on an administrative basis and a means test is not applied.
Nursing Homes Support Scheme:
The scheme involves a financial assessment which determines the amount of the applicant’s co-payment towards their long-term residential care.
See the entry for cost sharing for benefits in kind.
Carer’s Benefit/Constant Attendance Allowance:
No means test.
Carer’s Allowance:
Subject to a means test (based on the means of the carer).
Domiciliary Care Allowance:
No means test.
Carer’s Support Grant:
No means test.</t>
  </si>
  <si>
    <t>Admission fees may be charged by the long-term residential care facility (except rehabilitation institutions, homes for homeless people and residential care homes for rehabilitation) on the basis of income. However, care cannot be refused because of insufficient income of the person is in need of care.</t>
  </si>
  <si>
    <t>Long-term care insurance (Pflegeversicherung):
Benefits are not means-tested.
Social assistance (Sozialhilfe):
Benefits for the help for care (Hilfe zur Pflege) are only granted in case of dependency, i.e. if the person in need of care can neither bear the costs of the care service him/herself nor receive it from others.
Existing income and assets need to be used.Income and assets are only not considered when this is legally expressly permitted such as an adequate real estate used by the claimant, adequate household equipment, and certain state-funded pension capital or smaller cash savings.Income includes for example pensions or allowances under the Federal Compensation Law, the basic pension under the Federal Assistance Act on Pensions to War Victims, under strict conditions also benefits of free welfare care.
Income above the income ceiling, - which is the double of the minimum standard 1 for what is needed (2x €416 euros), the housing cost and possibly a family allowance - must be used appropriately. If beneficiaires have an income from self-employment and non-self-employment amounting to 40%, but not more than 65% of the minimum standard for what is needed, this income will not be taken into account.</t>
  </si>
  <si>
    <t>Supplement for a third party (majoration pour tierce personne), supplementary benefit for recourse to a third party (prestation complémentaire pour recours à tierce personne) and special education supplement for a disabled child (complément d'allocation d'éducation de l'enfant handicapé):
No means test.
Disability compensation allowance (prestation de compensation du handicap, PCH) and allowance for loss of autonomy (allocation personnalisée d'autonomie):
Granting of the benefit is not subject to means-testing, but its amount varies according to means.</t>
  </si>
  <si>
    <t>Where cash benefits exist at local level, each case is assessed by taking into account the socio-economic situation of the person in need and the family members (ascendants and descendants).
If their resources increase, the amount of benefit is reduced.  If resources exceed the maximum level (i.e. they are sufficient to cover the full cost of the service) the benefit is withdrawn.</t>
  </si>
  <si>
    <t>Care Allowance (Příspěvek na péči) is not means-tested, but the amount is increased by CZK 2,000 (€78) if the recipients are children aged 4 to 7 or living in families with an income under 2 times the family Living minimum (Životní minimum).</t>
  </si>
  <si>
    <t>Entitlement to long-term social care is subject to conditions specified in The Guaranteed Minimum Income and generally for Welfare Benefits Law of 2014 as it is amended or superseded.Only recipients of the guaranteed minimum income (GMI) may access to cash or in-kind long-term social care
See Table XI - Guaranteed minimum resources - Means-related conditions and personal property.</t>
  </si>
  <si>
    <t>Allowance for assistance and care (Doplatak za pomoć i njegu):
The income ceiling for families corresponds to an average income of 200% of the base amount (which is set at HRK 500 (€67)) per family member. The means test level for an individual living alone is 250% of the base amount. In cases of serious mental or physical impairment, as well as in cases of blindness and/or deafness (where the blind/deaf persons have not been trained to care for themselves), the means test does not apply. This exemption also applies to those who are in need of partial care.
Assets of single persons, families or household members are also taken into account in the means test:
   * possession of a second residence, which can be -sold or leased and thus provides resources for assistance and care
   * income from assets;
   * possession of a commercial property which can be used for a registered business.
Benefits in kind: see “User charges”.</t>
  </si>
  <si>
    <t>Social assistance benefits are means-tested, taking of the household income of the applicant, their property and personal circumstances.
Persons or families whose income for the previous month is lower than the differentiated minimum income (based on the guaranteed minimum income (GMI) fixed by the Council of Ministers) are entitled to monthly social benefits.</t>
  </si>
  <si>
    <t>Sickness and invalidity insurance and Care insurance (Zorgverzekering/Assurance soins) and basic assistance budget (BOB:
No means test.
Integration allowance (allocation d'intégration/integratietegemoetkoming):
The integration allowance is granted only if income does not exceed certain ceilings; the part of the income exceeding the ceilings is deducted from the basic amount of the allowance. The term “income” refers to all taxable income of the disabled person as well as the income of the person with whom the disabled person forms a household. A “household” is a cohabitation of two persons who are not related by blood or by marriage in the 1st, 2nd and 3rd degree.
Allowance for assistance to the elderly (allocation pour l'aide aux personnes âgées/tegemoetkoming voor hulp aan bejaarden):
The amount of the allowance is reduced by the income of the disabled person and of the person with whom s/he forms a household, which exceeds certain ceilings. All income of the disabled person and of the person with whom s/he forms a household, regardless of its nature or origin, is taken into account.
No account is taken of the income of household members of the disabled person who are related to him/her by blood or marriage in the first three degrees. Certain types of income, such as child benefits or benefits from public or private assistance, are not taken into account.</t>
  </si>
  <si>
    <t>Cash benefits:
Long-term care benefit (Pflegegeld): not income- and property-related,</t>
  </si>
  <si>
    <t xml:space="preserve">            Means test of cash benefits</t>
  </si>
  <si>
    <t>Attendance Allowance (weekly amounts):
Higher rate: GBP 83.10 (€94). Lower rate: GBP 55.65 (€63).
Disability Living Allowance (weekly amounts):
Three rates for care needs:
GBP 22.00 (€25), GBP 55.65 (€63) or GBP 83.10 (€94).
Two rates for mobility needs:
GBP 22.00 (€25) or GBP 58.00 (€65).
Personal Independence Payment (weekly amounts):
Two rates for daily living needs:
GBP 55.65 (€63) or GBP 83.10 (€94).
Two rates for mobility needs:
GBP 22.00 (€25) or GBP 58.00 (€65).</t>
  </si>
  <si>
    <t>The insured person can opt not to obtain care provision in kind, but to receive a personal care budget (persoonsgebonden budget, PGB) to enable him/her to purchase care independently. The amount of the personal care budget depends on the required care.
The PGB is conditional upon obtaining the services of a formal carer. The person in need of care buys customised care and sends the bills to the Social Insurance Bank (Sociale Verzekeringsbank, SVB) which will pay the bill by transferring the amount of the bill to the caregiver.
The PGB is only valid for the dura-tion of the CIZ-indication.</t>
  </si>
  <si>
    <t>Helplessness allowance
Depends on the degree of helplessness. Monthly amounts:
   * IV/AI:
slight:CHF470 (€401);
moderate:CHF1,175 (€1,004);
severe:CHF1,880 (€1,606).
The helplessness allowance paid to insured persons living in an institution amounts to a quarter of these amounts.
Minors who need intense care and who are not living in an institution are entitled to a supplement to the helplessness allowance, which is per month CHF2.350 (€2,008) if the need for care is at least 8 hours a day, CHF1.645 (€1,405) if the need for care is at least 6 hours a day and CHF940 (€803) if the need for care is at least 4 hours a day.
   * AHV/AVS:
slight:CHF235 (€201);
moderate:CHF588 (€502);
severe:CHF940 (€803).
   * UV/AA:
slight:CHF812 (€694);
moderate:CHF1,624 (€1,385);
severe:CHF2,436 (€2,081).
Personal assistance allowance
Calculated according to the time necessary for assistance (up to a maximum of hours per month) and paid under the condition that the person providing assistance is engaged on the basis of an employment contract. Amounts per hour:
   * CHF32.90 (€28.11);
   * CHF49.40 (€42.20) if the person providing assistance must have specific qualifications for some activities;
For night care, up to CHF87.80 (€75) per night.
Reimbursement of special costs (EL/PC)
Reimbursement (up to a maximum amount) of the costs for help, care and assistance. The cantons specify which costs are reimbursed.</t>
  </si>
  <si>
    <t>Based on individual assessment.
The amount depends on municipalities.
People with a pension below a certain level are entitled to a state financed income-tested housing supplement. For unmarried persons living in a single household, it is 96% of the housing cost up to SEK 5,000 (€514) and 70% of the housing costs between SEK 5,000 (€514) and SEK 5,600 (€576). For married couples or cohabitants, it is 96% of the housing costs up to SEK 2,500 (€257) and 70% of the housing costs between SEK 2,500 (€257) and SEK 2,800 (€288).</t>
  </si>
  <si>
    <t>Long-term care (dependencia):
   * Cash benefit linked to the purchase of services;
   * Cash benefit for personal assistance to access education and employment;
   * Cash benefit for informal care at home.
The maximum amounts are fixed by law and vary according to the degree of dependency and the type of benefit, in a range between €153 and €833.96.
The economic resources of the beneficiary are taken into account to determine the amount of the benefit.
Severe incapacity (gran invalidez):
The pension consists of the amount of the absolute permanent disability pension, increased by a supplement calculated by adding 45% of the minimum contribution base in force at the time of the triggering event to 30% of the worker's last contribution base depending to the contingency from which the disability has arisen. This supplement is intended to enable the disabled person to pay their carer. This supplement may not be lower than 45% of the pension that the worker receives without the supplement.
Maximum monthly amount: €2,580.13, not including the supplement.</t>
  </si>
  <si>
    <t>Cash benefits are paid directly to a person in need of care. Cash benefits are intended to cover additional costs arising from a need for care from another person (professional or informal caregiver).
Supplement for Care and Assistance (dodatek za tujo nego in pomoč) granted to disabled persons who are incapable of carrying out their basic ADL and for which they require the constant help of another person. This supplement amounts to €165.07 if a person needs assistance from another person in performing all his/her basic ADL and to €82.54 if help is required for performing the majority of his/her basic ADL.
Assistance and Attendance Allowance according to Pension and Disability Insurance Act (dodatek za pomoč in postrežbo): available to lawfully permanent resident recipients of old-age, early retirement, invalidity, widow/widower's and survivor's pensions, should they need permanent help to be able to carry out their ADL. The amount of this allowance varies according to the level of dependency:
   * €418.88 if a person is severely disabled;
   * €292.11 if a person needs assistance from another person to perform all his/her basic ADL, and
   * €146.06 if help from another person is required to perform the majority of his/her ADL.
Assistance and Attendance Allowance (dodatek za pomoč in postrežbo) according to the War Disability Act:
   * Higher: €1,104.77
   * Lower: €552.39
Special Childcare Allowance (dodatek za nego otroka, ki potrebuje posebno nego in varstvo): provides financial assistance to a family with a child with special needs, who are permanent residents, and is intended to cover the higher cost of caring for such a child. The benefit is paid up to the age of 18 or 26 if the child is in education. The monthly amount is €101.05; for children who are in need of special care 24 hours per day the monthly amount is €202.17.</t>
  </si>
  <si>
    <t>For professional providers within home care Personal Assistance Benefit (Peňažný príspevok na osobnú asistenciu) is available: the sum of 1.39% of subsistence minimum per hour of assistance required (maximum 7,300 hours per year). This benefit is granted to the person who is in need of care and whose income is lower than four times the subsistence minimum, otherwise the benefit is lower.
Benefit for Purchasing, Repairing, Adjusting and Training of Utilisation Equipment (peňažný príspevok na kúpu, úpravu alebo opravu pomôcky): maximum benefit of €8,630.42.
Purchasing a Hoisting Device Benefit (peňažný príspevok na kúpu zdvíhacieho zariadenia): maximum benefit of €11,617.88.
Purchasing and Adjusting a Car Benefit (peňažný príspevok na kúpu alebo úpravu osobného motorového vozidla): maximum benefit of €8,298.48.
Transportation Benefit (peňažný príspevok na prepravu): maximum benefit is 51.02% of the subsistence minimum (Životné minimumi) per month.
Adaptation of a Residence or a Garage Benefit (peňažný príspevok na úpravu bytu, rodinného domu alebo garáže): maximum benefit of €8,298.48.
Compensation of Enhanced Costs Benefit (peňažný príspevok na kompenzáciu zvýšených výdavkov): monthly supplements for special dietary requirements (up to 18.56% of the subsistence minimum), personal and domestic hygiene, clothing, shoes and housing equipment (9.28% of the subsistence minimum), operation of a car (16.7% of the subsistence minimum), maintenance of a guide dog (22.27% of the subsistence minimum).</t>
  </si>
  <si>
    <t>People with disabilities:
Allowance (indemnizatie) and Complementary Personal Budget (buget personal complementar). The type of disability (i.e. severe, profound or medium) gives rise to different amounts.
The Allowance is 65% of the Reference Social Indicator (RSI) for adults with severe disability and 50% for adults with profound disability.
The person in charge with raising and caring for a disabled child is entitled to receive 50% of the RSI in case of severe disability, 30% in case of profound disability and 10% in case of medium disability.
The Complementary Personal Budget is 25% of RSI for adults with severe disability, 20% of RSI for adults with profound disability and 10% for adults with medium disability.
In 2018 the RSI is RON 500 (€107).
The allowance which is granted as an alternative to the Personal Assistant (asistent personal) is equal to the net wage for a certain category of social worker.
Older people:
Not applicable.</t>
  </si>
  <si>
    <t>Social insurance:
Long-term care supplement (complemento por dependência): paid to recipients of disability, old-age and survivors' pensions and the special protection system in the event of disability, who are in need of permanent assistance from a third party. The long-term care supplement corresponding to the 1st degree of dependency is only granted to pensioners whose pension amount does not exceed € 600. Monthly amount indexed to the amount of the social pension (pensão social): € 103.51 or € 186.31 depending on the degree (1st or 2nd) of dependency (respectively);
14 annual payments: a Christmas and holiday bonus of an amount equal to the benefit paid for the corresponding month.
Allowance for assistance by a third party (subsídio por assistência de terceira pessoa): granted to disabled children or adults: € 101.68 per month.
Guaranteeing sufficient resources:
Long-term care supplement (complemento por dependência): paid to recipients of disability, old-age and survivors' and the special protection system, who are in need of permanent assistance of a third party. The long-term care supplement corresponding to the 1st degree of dependency is only granted to pensioners whose pension amount does not exceed € 600. Monthly amount indexed to the amount of the social pension (pensão social): € 93.15 or € 175.96 depending on the degree (1st or 2nd) of dependency;
Allowance for assistance by a third party (subsídio por assistência de terceira pessoa): see above.</t>
  </si>
  <si>
    <t>Medical Care Supplement (Dodatek pielęgnacyjny) -
PLN 209.59 (€49) per month and Medical Care Allowance, (Zasiłek pielęgnacyjny) - PLN 153 (€36) per month.
Training and Rehabilitation of Disabled Child supplement (dodatek z tytułu kształcenia I rehabilitacji dziecka niepełnosprawnego) - PLN 90 (€21) per child until age 5 or PLN 110 (€26) per child between 5 and 24. Monthly amounts.
Special attendance allowance (Specjalny zasiłek opiekuńczy) – PLN 520 (€122) per month.
Allowance for caregiver (Zasiłek dla opiekuna) - PLN 520 (€122) per month.
Permanent Allowance (Zasiłek stały) - awarded to an adult who is incapable of working due to age or disability whose income falls below a certain level,(see entry on Means test) Monthly amount: maximum PLN 604 (€142).
Earmarked allowance (Zasiłek celowy) - awarded for the coverage, in full or in part, of the costs of purchase of food, medicine and treatment, fuel, clothing, daily necessities, minor apartment repairs, and funeral costs. The amount depends on individual situation.
Periodic Allowance (Zasiłek okresowy) - awarded to a person with a chronic illness or disability whose income is below a certain level.  Monthly amount: maximum PLN 418 (€98).
The one-off benefit from the Law on support for pregnant women and their families “For life” (Jednorazowe świadczenie z ustawy o wsparciu kobiet w ciąży i rodzin “Za życiem”) -  PLN 4,000 (€957). It is granted to the parent or guardian for the birth of a child with a severe and irreversible disability or an untreatable life-threatening illness, which originated in the period of prenatal development of the child or during labour.</t>
  </si>
  <si>
    <t xml:space="preserve">For the disabled: Basic benefit (grunnstønad) and Attendance benefit (hjelpestønad) from the general National Insurance Scheme (folketrygden) are paid directly to the person who is in need of care:
   * Basic benefit to cover extra expenses due to permanent illness, injury or deformity. 6 different rates of benefit according to the level of extra expenses, ranging from NOK 8,136 (€825) to NOK 40,152 (€4,069) per year;
   * Attendance benefit to cover the need for special attention or nursing. The standard rate is NOK 14,580 (€1,478). For disabled children under 18, the benefit can be paid at 3 different higher rates, up to NOK 87,480 (€8,866); It is a condition for the Attendance benefit that the care is provided by an informal caregiver.
</t>
  </si>
  <si>
    <t>No cash benefits available.</t>
  </si>
  <si>
    <t>Based on the care plan drafted by the Administration for assessing and monitoring nursing care insurance (Administration d’évaluation et de contrôle de l’assurance dépendance), the benefits in kind for basic everyday activities and assistance with the upkeep of the household can be replaced by a cash benefit of 1 of 10 flat rates from flat rate 1 (€12.50 per week when the caregiver provides less than 61 minutes of care per week) to flat rate 10 (€262.50 per week if the caregiver provides 541 minutes of care or more per week).
The cash benefits are granted when the care is given by an informal caregiver. The capabilities and availability of the caregiver for providing the assistance and care are assessed by the Administration for assessing and monitoring nursing care insurance.
The benefits are granted for as long as the dependency condition lasts.
The benefits are stopped if it is established that the caregiver is not available.</t>
  </si>
  <si>
    <t>Compensation for Nursing Costs (Slaugos išlaidų tikslinė kompensacija): Paid for persons identified as having a need for special nursing care. The amount is 250% of the target compensation basis (currently €280).
Compensation to cover assistance (Priežiūros (pagalbos) išlaidų tikslinė kompensacija): Paid to disabled children with a severe and moderate degree of disability, whether they have a need for permanent care or not, and persons identified as having a need for special assistance. The amount is 50% or 100% of the target compensation basis depending on the category of the recipient (respectively €56 or €112).</t>
  </si>
  <si>
    <t>Support and Care Allowance (Betreuungs- und Pflegegeld) :
per day:
   * Level 1: CHF 10 (€9) ;
   * Level 2:CHF 20 (€17);
   * Level 3:CHF 40 (€34);
   * Level 4: CHF 80 (€68);
   * Level 5: CHF 130 (€111) ;
   * Level 6: CHF 180 (€154) .
(If the actual costs of home care are lower than the maximum amount of the respective level, the person is only entitled to Support and Care Allowance (Betreuungs- und Pflegegeld) amounting to the actual costs).
ELG:
Helplessness allowance (Hilflosenentschädigung) graded according to three categories of helplessness:
   * amount per month for slight helplessness allowance:CHF 464 (€396),
   * amount per month for moderate helplessness allowance: CHF 696 (€595),
   * amount per month for severe helplessness allowance: CHF 928 (€793).
Accident insurance:
The helplessness allowance is determined by the degree of helplessness. The monthly amount amounts to minimum of twice the insured daily salary and a maximum of six times the insured daily salary.</t>
  </si>
  <si>
    <t>Guaranteeing sufficient resources:
Constant attendance allowance (assegno di accompagnamento) for disabled people: €516.35 and for totally blind people: €915.18.
Disabled people, deaf-mutes and totally blind persons in hospitals and partially blind persons: €282.55 (€305.56  for non-hospitalised totally blind persons).
Special allowance for partially blind persons (Indennità speciale per ciechi parziali): €209.51.
Communication allowance for deaf-mutes (Indennità di comunicazione per sordomuti): €256.21.</t>
  </si>
  <si>
    <t>No cash benefits for those in need of long-term care.
Carer’s Benefit, Carer’s Allowance, Domiciliary Care Allowance and Carer’s Support Grant are paid directly to the carer and the amounts are not differentiated according to dependency levels. See “Benefits for informal carers”.</t>
  </si>
  <si>
    <t>No cash benefits paid to those in need of long-term care.</t>
  </si>
  <si>
    <t>Long-term care insurance (Pflegeversicherung):
If a person in need of care provides for the care themselves, they can get care allowance (Pflegegeld) in order to ensure adequate body-related care support and other care support measures such as household assistance. The monthly amount of this benefit is:
Care level 2:
€316
Care level 3:
€545
Care level 4
Care grade 5:
€728
€901
Social assistance (Sozialhilfe):
The same benefit amounts as under the social security insurance for long-term care.</t>
  </si>
  <si>
    <t>Supplement for a third party (majoration pour tierce personne):
Increase of the invalidity or old-age pension, whereby the increase cannot be lower than €1,107.49 per month.
Supplementary benefit for recourse to a third party (prestation complémentaire pour recours à tierce personne):
   * €553.73 in case the person concerned is unable to perform 3 or 4 activities independently;
   * €1,107.47 for 5 or 6 activities;
   * €1,661.22 for at least 7 activities.
Special education supplement for a disabled child (complément d'allocation d'éducation de l'enfant handicapé):
6 categories of supplement ranging from €97.88 to €1,107.49 per month.
Specific increase for a single parent, who is benefiting from the allowance AEEH and from a supplement of at least the 2nd category (between €53.02 and €436.39).
Benefits are granted once the allocation conditions are fulfilled.</t>
  </si>
  <si>
    <t>Care allowance for Pensioners (Eläkettä saavan hoitotuki):
   * Basic rate €70.52 per month;
   * Middle rate: €153.63 per month;
   * Highest rate: €324.85 per month.
Disability allowance for persons under 16 years of age (alle 16-vuotiaan vammaistuki) and disability allowance for persons aged 16 or over (16 vuotta täyttäneen vammaistuki):
Both benefits have three rates depending on the degree of strain or the need of assistance and additional expenses: €92.14, €215 or €416.91 per month.</t>
  </si>
  <si>
    <t>Generally there are no cash benefits for those in need of long-term care. The main support comes from in-kind benefits. However, some local governments pay directly to the person in need a cash benefit with the aim to cover costs of the service. The amount of the cash benefit is related to the costs of the service and the recipient’s self contribution (85%-95% of their income; the percentage can be different depending on local regulations).
Cash benefits are only paid when the person in need has no sufficient financial resources and no close relative who can take care of them. These benefits are mainly aimed to cover (partially) the cost of institutional care.</t>
  </si>
  <si>
    <t>Citizen-controlled personal assistance (Borgerstyret personlig assistance) is provided in the form of subsidies to cover the cost of employing care assistants and of supervision and attendance of those with considerable and permanent physical or mental impairment, who require special support. Subsidies towards the employment of assistants are payable subject to the ability of the person in need of care to act as a supervisor. The assistant is employed by the person in need, unless the latter enters into an agreement with a close relative or an association or private undertaking that employs the assistant and receives the subsidy.</t>
  </si>
  <si>
    <t>Care Allowance (Příspěvek na péči) provided to persons below 18 years of age (per month):
Grade I: CZK 3,300 (€129)
Grade II: CZK 6,600 (€257)
Grade III: CZK 9,900 (€386)
Grade IV: CZK 13 200 (€515)
Care Allowance provided to persons over 18 years of age (per month):
Grade I: CZK 880 (€34)
Grade II: CZK 4,400 (€172)
Grade III: CZK 8,800 (€343)
Grade IV: CZK 13,200 (€515)
Care Allowance can be increased by CZK 2,000 (€78) when recipients are children aged 4 to 7 years or living in families with an income under 2.0 times the family Living Minimum (Životní minimum).
There are no limits to the duration of these benefits.</t>
  </si>
  <si>
    <t>Social Welfare Services (Υπηρεσίες Κοινωνικής Ευημερίας):
Cash benefits may be paid directly to the person in need of care or to the care-giver/provider.
Home care: The maximum amount granted to cover the needs of home care either by an approved natural and/or legal person, or by Domestic Worker is €400/month per family unit. For extraordinary and justified cases, for instance when additional care attendants are required,  a larger amount can be granted.  In addition, the amount granted to people with disabilities for home care is € 240 or € 400 according to their care needs. 
Residential care: In addition to free residential care in public institutions, the State may pay a monthly cash benefit for residential care provided by an approved physical and/or legal entity. Cash benefits vary from €625 to €745 per month depending on the care needs of the beneficiary (e.g. bedridden, mobility difficulties or not).
Day care: The State may pay a cash benefit of up to €137 for day care provided by approved natural and/or legal entity.
Child care: GMI recipients are entitled to a benefit of up to €102 per month for the provision of childcare from approved providers..
The level of the subsidisation is defined by an automated analysis of specific assessment tools of care needs.
There are no limits to the duration of the benefits.</t>
  </si>
  <si>
    <t>Allowance for assistance and care (Doplatak za pomoć i njegu ):
The State provides a cash payment to the person in need to compensate a carer. The benefit is means-tested and depends also on the degree of need. It is determined in percentage of a base amount:
   * 120% of the base amount (HRK 500 (€67)) for someone with a full degree of need;
   * 84% of the base amount for someone with a partial degree of need.
Personal Disability Allowance (Osobna invalidnina) is a cash benefit granted to persons with severe disability or other severe permanent changes in their health condition, for the purpose of satisfying their living needs and ensuring their participation in community life, provided that he/she does not receive Personal Disability Allowance on another basis (e.g. as Croatian War Veteran).
Personal Disability Allowance amounts to HRK 1,500 (€200), i.e.300% of the basis, for a person without own income or assets. If the person earns income on any basis, the Personal Disability Allowance is calculated as the difference between HRK 1,500 (€200) and the average income earned in the three months.
There is no limits to the duration of benefits. Duration depends on the person's needs.</t>
  </si>
  <si>
    <t xml:space="preserve">There are several types of benefits of differing amounts available for long-term care:
   * Family benefits for children with permanent disabilities  
   *   Monthly benefit for raising a child with permanent disabilities. It is paid until the child reaches the age of 2 years regardless of family income. Amount: BGN 100 (€51),
   *   Monthly benefit for a child with a permanent disability, until completion of secondary education: BGN 100 (€51),
   *   Monthly supplement for children up to 18 years of age with permanent disability: BGN 240 (€123).
   * Pensioners with reduced working capacity/ degree of disability over 90% who need permanent assistance of a carer receive a supplement to the pension in the amount of 75% of the social pension for old-age (Социална пенсия за старост). The amount of the supplement is BGN 90.74 (€46).
</t>
  </si>
  <si>
    <t>Sickness and invalidity insurance:
A lump-sum allowance is granted to beneficiaries with incapacity for work at the latest starting from the 4th month and who satisfy the criteria for recognition of the need for third-party assistance. The daily amount is € 20.81.
Care insurance (Zorgverzekering/Assurance soins):
Insurance coverage for community-based and home care: fixed monthly amount of € 130. The same amount is granted if the person resides in an institution other than a service flat.
The benefit is paid to the user.
The basic assistance budget (BOB) is a fixed amount of € 300 per month. The allowance is paid to the user.
Integration allowance (allocation d'intégration/integratietegemoetkoming) and allowance for assistance to the elderly (allocation pour l'aide aux personnes âgées/tegemoetkoming voor hulp aan bejaarden):
Integration allowance (yearly amounts):
Category I:
€ 1, 195.16
Category II:
€ 4, 072.64
Category III:
€ 6, 507.58
Category IV:
€ 9, 480.72
Category V:
€ 10, 755.28
Allowance for assistance to the elderly (yearly amounts):
Category I:
€ 1, 021.3234
Category II:
€ 3, 898.67
Category III:
€ 4, 740.15
Category IV:
€ 5, 581.39
Category V:
€ 6, 855.96</t>
  </si>
  <si>
    <t>For a person to receive long-term care benefit, they are expected to be in need of care for at least six months. Long-term care benefit is awarded temporarily if it can be established that the requirement for awarding long-term care benefit will definitely or very likely cease.
Long-term care benefit (Pflegegeld)  (per month):
Category 1
€157.30
Category 2
€290.00
Category 3
€451.80
Category 4
€677.60
Category 5
€920.30
Category 6
€1,285.20
Category 7
€1,688.90
In case of semi-residential long-term care  (e.g. in a day centre) long-term care benefits are due.
In case of providing residential care in a care facility, a maximum of 80% of the long-term care benefit is transferred to the institution bearing the cost of residential care. Monthly spending money amounting to €45.20 is left to the person in need of care.</t>
  </si>
  <si>
    <t xml:space="preserve">         2. Cash benefits</t>
  </si>
  <si>
    <t>For residential care in England, people with assets (including the value of the family home) over GBP 23,250 (€26,191) receive no financial state support and have to fund their own care. The level and type of state support for people with assets below this threshold depends on their needs and income.
People with non-residential care needs who receive care or other services from the local authority have to pay reasonable charges, depending on ability to pay and at the discretion of the local authority.
Payment depends on personal situation. Local council may be able to pay all or part of fees if capital and savings are below a certain limit.</t>
  </si>
  <si>
    <t>Cost sharing in case of residential care in an institution from the age of 18. Two kinds of cost-sharing:
   * the so-called high contribution, income-related, with a maximum of € 2.332,60 a month;
   * the so-called low contribution, income-related, with a minimum of € 161,80  and a maximum of € 850.00 a month.</t>
  </si>
  <si>
    <t>Nursing care
   * OKP/AOS: excess of CHF300 (€256) per calendar year and share of costs (10%) of the costs above the excess up to a maximum of CHF700 (€598) per year. Supplementary participation in the event of nursing care out of hospital, determined by cantons (at most 20% of the costs); the rest is covered by the sickness insurer and cantons. In addition, in the event of a hospital stay, CHF15 (€13) per day, except for children (&lt; 18 years) and young adults (&lt; 25 years) in studies or apprenticeship. See Table II “Health care” for exemption or reduction of patient's participation;
   * UV/AA and IV/AI (medical measures of the IV/AI): no participation by the insured person.</t>
  </si>
  <si>
    <t>User fees are low. There is a national high cost protection. The maximum fee for elderly care is SEK 2,044 (€210) per month. For outpatient medical care the maximum cost is SEK 1,100 (€113) per year. For persons who are 85 years or older outpatient care is free of charge. For medicine the maximum cost is SEK 2,250 (€231) per year. The individuals are entitled to reserve a fair amount of money for rent and at least SEK 5,136 (€528) per month for a single person for daily living costs before the municipality can charge a fee for elderly care. For couples at least SEK 4,340 (€446) per month.</t>
  </si>
  <si>
    <t>Long-term care (dependencia):
Participation according to the type and cost of the service and to the individual economic situation of the beneficiary.
The economic criteria are set in Agreements with the Autonomous Communities.
Severe incapacity (gran invalidez):
No legal provisions.</t>
  </si>
  <si>
    <t>Social LTC services are subject to partial payment by the beneficiary (or his family members) according to his financial abilities.
Benefits in kind (home care, residential care) are free of charge for children and adolescents during periods of training. Services provided for persons above 65 and for disabled adults are partly covered by beneficiaries.
Beneficiaries are obliged to cover part of the costs in case of home care (up to 50%) and 100% of social services in case of residential care according to their financial abilities.
Recipients of permanent financial aid (minimum income) as their sole source of income and recipients of disability benefits are exempt from payment for all services with the exception of residential care services.</t>
  </si>
  <si>
    <t>The recipient of benefits in kind has to pay the cost of services during a stay in a facility according to his/her income and assets, but s/he has to be left with a certain minimum income (25% of the subsistence minimum per month). In case of home care services, the recipient must be left with at least 165% of the subsistence minimum.
The income considered to determine the level of cost sharing excludes one-off state social benefits, child benefit, tax bonuses, scholarships etc. Assets are not taken into account if below a certain value.</t>
  </si>
  <si>
    <t>People with disabilities:
Residential care: the user charges are set by the central authority i.e. the Ministry of Labour and Social Justice (Ministerul Muncii și Justiției Sociale). The monthly maximum amount is RON 900 (€193). If the assisted person is earning income from work, different rates from the maximum amount applies:
   * first year                80%;
   * second year           85%;
   * third year               90%;
   * forth year               95%:
   * fifth year and next  100%.
If the assisted person has insufficient or no income, the user charges are to be paid by the relatives who have maintenance obligation towards them.
The amount is set according to a grid based on a percentage between 10 and 100 percentage points of the contributions owed, which vary in relation to the average net income per family member.
There are no user charges if the average net income per family member is under RON 1,450 (€312).
Older people:
   * Home care: the user charges are set by the local authorities depending on the type of services provided and the person's in-come, without exceeding the cost of the services provided. The user charges for the social and socio-medical services must be paid only when the beneficiary is earning personal income.
   * Residential care: the user charges are based on the monthly average maintenance cost. The user charges and the monthly average maintenance cost are set by the local authorities. The user charges must be paid when the beneficiary is earning income and/or having relatives with maintenance obligation whose income per family member exceeds RON 782 (€168). The user charges are divided between the beneficiary (whose contribution may not exceed 60% of their personal income) and the eligible relatives in case that the full amount is higher than the contribution paid by recipient of the residential care services.</t>
  </si>
  <si>
    <t>Social insurance and guaranteeing sufficient resources:
No cost sharing.
Social security system and National Health Service:
Participation varies according to personal or family income and the level of care and dependency.</t>
  </si>
  <si>
    <t>The stay at a social assistance home is co-financed by the individuals concerned and their families. According to the terms applying, the payments due should be borne by residents themselves up to an amount to cover full average maintenance costs but not exceeding 70% of their income, with the family and the community sharing in the payments. Where the full costs of maintenance of a resident do not exceed 70% of their income, neither their family nor the community need to co-finance the costs. If a resident makes a payment which is lower than the maintenance costs, the family is then obliged to pay the remaining amount; though only where the income per person in the family exceeds 250% of the income criterion set and, provided that the amount which remains after making the payment is at least 250% of this level. The municipality (gmina) concerned pays the difference. If the person has no family, or if the family is exempted from payment because of their low income, the municipality covers the whole amount due.
Care services from social assistance centres carry a charge. The amount payable depends on the average income per person in the family. Partial or total exemption from such payments is possible in particularly justified cases. People whose income is equal to, or lower than, the income criterion set are exempted from payments.
The care in centres and homes which provide residential and semi-residential care is financed by the municipality (gmina) or region (voivodeship). There is no co-payment.</t>
  </si>
  <si>
    <t>Home nursing and personal assistance are free of charge. Limited cost-sharing charges for other home services.
For long-term nursing home care the patient must pay 75% of income above NOK 8,200 (€831) and up to the Basic Amount (Grunnbeløpet) of NOK 93,634 (€9,490), 85% of any exceeding income up to the full cost of a nursing home place (as calculated for the municipality in question). Property and capital assets are left untouched.</t>
  </si>
  <si>
    <t>Home Care:
   * Home care help:
   * €2.33 per week if single and without meal;
   * €3.49 per week if single and with meals;
   * €3.49 per week if couple and without meals;
   * €5.24 per week if couple and with meals.
   * Meals on wheels: €2.20 per meal;
   * Handy man service: Rates vary according to job and clients should provide materials;
   * Incontinence: Beneficiaries are allowed to buy diapers at a subsidized rate of €0.07 per diaper from the original price.
Semi-residential care:
   * The residents of the Day Care Centres pay a nominal fee that ranges from €2.33 to €5.82 per month.
   * The fee for the use of the Night Shelter is €2.00 per night and has to be paid every month in advance.
Residential Care:
With effect from the date of admission to a care institution, a person shall contribute 60% of any pension (80% if recovered in a geriatric hospital), social assistance and bonus receivable, net of income tax, and 60% of any other income received during the calendar years immediately preceding the year in which the assessment of other income is made for the purposes of these regulations, net of income tax. Also, the value of any property (excluding the house of residence) which is, or could be, invested or put profitable use, shall be taken into account excluding furniture, jewellery and other personal effects. The value of the property shall be treated as providing an annual income equivalent to 5.5% of its capital value.
However, this contribution made by the resident shall not be such as to leave the resident with less than €1,600 per annum.</t>
  </si>
  <si>
    <t>No participation in sharing the costs.</t>
  </si>
  <si>
    <t>All long-term care recipients have to contribute by paying their share of charges based on their income and assets (in case of residential care). The amount depends on the kind of long-term care and the person in need of care.
Municipalities have the right to relieve people from paying. The State does not control the charges for services.
However, in the case of long-term care in institutions, patients have to pay 100% of the Compensation for nursing or assistance expenses.
In addition to this, people have to pay for residential long-term-care. The amount concerned must not exceed 80% of the person’s income where the value of their assets is less than the minimum value established by the municipality, and, where the value exceeds this, 1% of those exceeding both the assets and income of adults are taken into account in the means-test, while in case of children only income is taken into account.</t>
  </si>
  <si>
    <t>Support and Care Allowance:
The Support and Care Allowance (Betreuungs- und Pflegegeld) is usually not enough to fully cover the costs for the person providing support and/or care services. Therefore the beneficiary must contribute to the charges.
ELG:
Helplessness allowance(Hilflosenentschädigung) is a lump sum.
The State controls the costs that can be charged to the account of a person in need of long-term care for the stay in a state subsidised nursing home.
Sickness and accident insurance:
No cost-sharing.</t>
  </si>
  <si>
    <t>Social care:
There is no cost sharing in case of:
   * long-term care in institutions for persons (children and adults) with severe mental disability;
   * long-term care in institutions for children up to 2 years old deprived of parental care.
In case of other long-term social care services, the beneficiary must pay for the social care received. The amount of payment depends on the level of the beneficiary’s income and the price of the service received. The local municipality has the right to set a lower level of payment.
Health care at home:
No cost sharing.</t>
  </si>
  <si>
    <t>Participation of the beneficiary takes the form of a co-payment, the amount of which varies according to the type of the benefit and the degree of invalidity.
Totally disabled persons are exempt from participation.</t>
  </si>
  <si>
    <t>Nursing Homes Support Scheme:
The financial assessment determines the applicant’s co-payment towards their care. The HSE will pay the balance of the cost of care. The price charged by the private nursing home is agreed in advance with the National Treatment Purchase Fund.
Individuals who receive support under the Nursing Homes Support Scheme contribute up to 80% of their assessable income and 7.5% of the value of any assets (in excess of an asset disregard) per annum towards their long-term residential care costs.
The asset disregard is €36,000 for an individual and €72,000 for a couple. The Health Service Executive (HSE) pays the balance of the cost of care.
Where a person's assets include land and property, the 7.5% contribution based on such assets may be deferred and collected at a later date. This is an optional element of the scheme called the Nursing Home Loan. This loan will become repayable after the person’s death or if the person sells/transfers their property (if this occurs before their death).
A person's principal residence will only be included in the financial assessment for the first 3 years of their time in care. After 3 years, no further contribution in respect of the principal residence is payable, even when long-term nursing home care continues.
Where one of a couple remains in the home while the other enters a nursing home, the contribution based on assets is 3.75% per annum and the contribution based on the principal residence is capped at 11.25%.
The scheme also encompasses the following:
   * Nobody pays more than the actual cost of care;
   * Applicants will keep a personal allowance of 20% of their income equivalent to 20% of the maxi-mum rate of the State Pension (non-Contributory), whichever is the greater;
   * If there is a spouse/partner remaining at home, he/she retains 50% of the couple’s income or the maximum rate of the State Pension (non-Contributory), whichever is the greater.
   * Certain items of expenditure called allowable deductions, can be taken into account in the financial assessment, including health expenses, payment required by law, rent payments and borrowings in respect of a person’s principal private residence, maintenance payments in respect of the maintenance of dependent children.
If there is a partner or certain dependants living in the principal residence, the repayment of contributions may be further deferred for their lifetime.
Carer's Benefit / Constant Attendance Allowance / Carer's Allowance / Domiciliary Care Allowance / Carer’s Support Grant / Home Care:
No share borne by the beneficiary.</t>
  </si>
  <si>
    <t>The beneficiary pays ISK 1,175 (€9.35) per day for day-care centre services and certain amount, according to his/her income, per month at nursing home and residential homes for elderly but max. ISK 409,180 (€3,257) per month.
Nursing at home free of charge.
Social services at home charged in relation to income.</t>
  </si>
  <si>
    <t>In case of long-term care services providing personal social care (social services):
The beneficiaries shall contribute to the costs of services provided (co-payment).
The amount of the co-payment (determined individually) must not be higher than a certain percentage of the income (maximum rate of charge differs according to services).
The amount shall be paid on a monthly basis. Services are provided free of charge in case the beneficiary does not have an income (besides that, in the case of elderly homes: does not have a property), and does not have any relative who would be responsible and able to fulfil his/her obligation to support and care for the beneficiary.
Means-test exists. The basic rule is that the care recipient has to pay for the service, but in case of she/he does not have an income (does not have any relative who would be responsible and able to fulfil his/her obligation to support and care for the beneficiary), the service is provided free of charge.
In case of long-term care services providing personal social care (social services):
Means tests are only used for defining the level of co-payment (there is no maximum income level).
   * home care – the earnings of the applicant are tested
   * elderly homes – besides the earnings of the applicant, his/her property is also tested.</t>
  </si>
  <si>
    <t>In Elderly Care Units the full cost is paid by the individual. EOPYY covers part of the cost for incapacitated elderly accommodated in contracted Elderly Care Units. The Ministry of Labour, Social Security and Social Solidarity, as part of its social policy, contracts with private non profit-making Elderly Care Units (charitable institutions) for the provision of some beds, in order to care for the elderly who cannot be accommodated by State institutions due to lack of beds. The cost is covered from the State budget.
No participation in Day Care Centres for the Elderly (ΚΗΦΗ), Aid at Home (ΒΟΗΘΕΙΑ ΣΤΟ ΣΠΙΤΙ) and in Nursing Homes for the Chronically Ill (ΘΕΡΑΠΕΥΤΗΡΙΑ ΧΡΟΝΙΩΝ ΠΑΘΗΣΕΩΝ) (par. 2 art 334 Law 4368/2016).</t>
  </si>
  <si>
    <t>Long-term care insurance (Pflegeversicherung):
Care benefits contribute to mitigate the physical, mental and financial burden resulting from the need of long-term care. Not all costs relating to care are covered; only the cash benefits and benefits in kind mentioned above. If the total expenses of long-term care of a single person exceed the covered amount, the person pays the difference as participation. In the case of financial need for assistance, the social assistance fund contributes to the cost of care.
Social assistance (Sozialhilfe)
Help for care (Hilfe zur Pflege) is a complementary system if the long-term care benefits are not sufficient and the person in need of care is unable to pay the remaining cost partially or entirely.</t>
  </si>
  <si>
    <t>The amounts and rates of the elements of the disability compensation allowance (Prestation de compensation du handicap, PCH) and of allowance for loss of autonomy (Allocation personnalisée d’autonomie, APA) are calculated according to the expenditures.
Depending on the beneficiary's resources, a financial contribution can be left at his/her disposal.</t>
  </si>
  <si>
    <t>Some services are free of charge (for example some services for people with disabilities). For other services, the client fee is the same for everyone (for example for some home care services) or is determined according to income and family composition (for example for institutional care).
Legislation on client fees is different according to the different services provided, but legislation also allows municipalities to make their own decisions within certain limits.</t>
  </si>
  <si>
    <t>General long-term care in social welfare institutions:
   * If the person receiving benefits in kind have sufficient financial resources, the personal contribution is 100%.
   * If the person does not have sufficient resources or no legal ascendants/descendants who are required to provide maintenance and help pay for the service, this is partially financed by the local government. The personal contribution is usually 85%-95% of person’s income (pension), depending on the regulations at local level.
Domestic service: local authorities have the obligation of providing or organising domestic service but they have the right to demand co-payment from the beneficiary. Most local authorities assess each case individually to determine the level of co-payment, which depends on the income of the beneficiairy and their family, on other assets (savings, real estate what can be sold or rent out etc) or other possibilities to pay for the service. Some local governments do not demand any co-payment.
Inpatient and statutory nursing care services: the personal contribution is 15% (€  10.16 per calendar day)
Home nursing care: no cost-sharing.
Special care services:
   * In family type (maximum 12 clients) 24-hour special care home, the personal contribution is €  270 per calendar month.
   * In 24-hours care home with more than 12 clients, the personal contribution is €  230 per calendar year.
   * For community living services, the personal contribution €  230 per calendar month.
   * For supported living service: no cost-sharing
If the beneficiairy does not have sufficient resources to cover their own contribution, this is paid by the State.
For technical appliances included in the list established by the Minister of Social Protection (sotsiaalkaitseminister), the beneficiary pays 10-60% of the costs with a minimum of €  7 per technical appliance.</t>
  </si>
  <si>
    <t>Personal and practical assistance is free of charge.</t>
  </si>
  <si>
    <t>The recipients of benefits in kind are required to make a contribution to help cover the costs of board and lodging in residential social services. Limit for board contribution is CZK 170 (€6.6)
and limit for lodging contribution is CZK 210 (€8.2)
per day. Apart from that no cost sharing.
After paying board and lodging costs, users must have at least 15% of their income left in 4 types of residential care and 25% in semi-residential care facilities. If less than 15% (residential care) or 25% (semi-residential care) of the income remains, the amount of the contribution will be lowered below the minimum level  according to the income of the person concerned.
The spouse, parents or children can cover the difference between amount needed and income of the user. If they do not agree with covering the difference (it is their free choice), the state pais the difference.
There are no exemptional categories of recipients who pay less.</t>
  </si>
  <si>
    <t>No cost sharing. Regading means tests see the description for category Means-test applies.</t>
  </si>
  <si>
    <t>Cost-sharing applies, based upon a means test.
The amount is determined by the Social Welfare Centres (Centar za socijalnu skrb) according to a special procedure.
The State may fully or partially pay for the cost of the services in cases where the user does not have (sufficient) income or assets.</t>
  </si>
  <si>
    <t>In the case of social services, the beneficiary may have to pay the municipality or the service provider.
The fees for social services provided by professional providers are fixed by the provider.
The fees for social services provided by the State vary from 30 to 50% of the income of the beneficiary (for semi-residential care) and from 50 to 80% of their (for residential care). However, the amount of the fee cannot exceed the amount of actual expenditure of the provider for delivering the social service.
The following categories are excluded from the obligation to pay for using the social services financed from the State budget:
   * Children up to 18 years of age (20 if they have not completed their education)
   * Persons who have no income.</t>
  </si>
  <si>
    <t>Sickness and invalidity insurance:
For care at home: payment of user fee for nursing care for which there is reimbursement from the sickness fund. In certain cases, the user fee is slightly increased (beneficiary of the increased reimbursement scheme) or does not exist (diabetics). Payment for nursing equipment (dressings, needles, etc.).
For partial residential care in centres and residential care (nursing care, care equipment, speech therapy, occupational therapy and physiotherapy) for rest and nursing homes: care covered by the sickness fund contribution.
No participation of the beneficiary.
Flemish social protection (Vlaamse Sociale Bescherming):
No participation.
Integration allowance (allocation d'intégration/integratietegemoetkoming) and allowance for assistance to the elderly (allocation pour l'aide aux personnes âgées/tegemoetkoming voor hulp aan bejaarden):
No participation of the beneficiary.</t>
  </si>
  <si>
    <t>Cost contributionfor claiming benefits in kind. This contribution is to be paid from the long-term care benefit and from remaining income. The rest is borne by the State.
The amount of the cost contribution depends from from person to person.
In principle, social aspects are taken into account when determining the cost contribution if professional benefits in kind are claimed .
Since January 2018, it is no longer allowed to access assets of persons residing in residential care facilities or assets of family, heirs and other donation beneficiaries to cover for the care costs in the context of social assistance.
Support of 24-hour-care: not property-related, but dependent on the income of the person in need of care.
Income is defined as the total of all assets (money or goods) that a person receives from constant resources and can use without having their assets reduced. Exemptions are regulated in the guidelines on subsidies.
The income limit of €2,500  (monthly net income of the person in need of care) is increased by €400 for every dependant entitled to maintenance and by €600 for a disabled dependant entitled to maintenance.
If income varies, one twelfth of the income of the last calendar year will be considered as the monthly income. If the monthly income exceeds the relevant income ceiling, but is less than the maximum benefit, then the difference can still be granted if at least € 50.</t>
  </si>
  <si>
    <t xml:space="preserve">            Cost sharing for benefits in kind</t>
  </si>
  <si>
    <t>Local authorities can provide adaptations to the home and Temporary respite care.
People on low income may be able to get help with paying for prescriptions, dental treatment, sight tests and reasonable travel costs to and from hospital.</t>
  </si>
  <si>
    <t>Several specific benefits for specific kinds of patients such as psychiatric treatment and treatment for persons with visual or hearing impairments aimed at the promotion or preservation of the ability to live independently.</t>
  </si>
  <si>
    <t xml:space="preserve">Auxiliary equipment
Simple and adequate model. Appear on a list. In the form of a grant or a loan.
   * OKP/AOS: diagnostic or therapeutic services and equipment prescribed by a doctor (reimbursement up to a maximum amount);
   * AHV/AVS and IV/AI: auxiliary equipment necessary for the insured person in order to move around, maintain contacts with their entourage or develop personal autonomy;
   * UV/AA: auxiliary equipment to compensate for physical damage or loss of a function.
</t>
  </si>
  <si>
    <t>Day care, rehabilitation, security alarms, housing adaption grant, etc.</t>
  </si>
  <si>
    <t>Long-term care (dependencia):
No other benefits.
Severe incapacity (gran invalidez):
No legal provisions.</t>
  </si>
  <si>
    <t>The right to technical aids (orthopaedic, hearing and other aids intended for home care - special beds, sanitary medical equipment, etc.) is available under the compulsory health insurance. Costs are covered in full for children with severe and profound mental disabilities, adults with disabilities and others who rely on the assistance of someone else to be able to carry out their ADL, disabled persons who have at least 70% physical disability according to regulations on pension and invalidity insurance, and those over 75.</t>
  </si>
  <si>
    <t>Social Guidance (Sociálne poradenstvo), Interpretation service (Tlmočnícka služba), Social rehabilitation (Sociálna rehabilitácia), Transport service (Prepravná služba), guide service and reading service for the blind, counselling and training services for people receiving personal assistance, mediation services for users and providers of personal assistance, lending devices, monitoring and signalling the need for assistance, emergency assistance provided through telecommunications technology; support services e.g. respite service, support for independent living, dining room, laundry, etc..
Social services system, in which providers (municipalities and upper regional units, public and non-public providers) offer social services (such as food and hostels) to persons in social need (disabled persons, elderly, single parents, homeless persons, etc.).</t>
  </si>
  <si>
    <t>People with disabilities:
e.g. Gratuities for Urban and Inter-urban Transportation (calatorii gratuite la transportul urban şi interurban).</t>
  </si>
  <si>
    <t xml:space="preserve">
   * There is a system for the allocation of help products (SAPA), which aims to compensate and reduce the limitations resulting from disabilities or temporary disability, which, inter alia, includes universal free allocation of support products.
   * Early intervention (Intervenção Precoce): an integrated aid measure combining education, health and social assistance for children up to 6 years old with disabilities or with a serious risk of mental retardation.</t>
  </si>
  <si>
    <t>There is the possibility for those who are legally assessed to have a disability to receive to certain “accompanying measures”. Such measures include the co-financing of, for example:
   * the stays of the individual concerned and their attendant in rehabilitation centres;
   * the provision of rehabilitation equipment, orthopaedic equipment and auxiliary devices allocated to them;
   * the removal of architectural and technical barriers which impede their everyday activities;
   * the rehabilitation of children and young people.
Disabled persons may also participate in occupational therapy workshops, which are organisationally and financially separate and which are aimed at the social and vocational rehabilitation of disabled persons incapable of work, so that they can gain or recover the skills required to take up employment. Occupational therapy workshops may be organised by foundations, associations or other bodies, and the costs of setting up and operating them or resulting from the increased number of participants, are co-financed by the State Fund for Rehabilitation of Disabled Persons (Państwowy Fundusz Rehabilitacji Osób Niepełnosprawnych, PFRON), from local government funds or other sources.</t>
  </si>
  <si>
    <t>Both the nursing homes and the home care services are supported by other municipal health and care services, such as short term technical aids (walker, etc.). The home care services are also supported by long term technical aids from the National Insurance Scheme (folketrygden), such as wheelchairs, telecommunication services, etc.</t>
  </si>
  <si>
    <t xml:space="preserve">
   * Handyman service (the objective of this service is to help older adults and persons with special needs to continue living as independently as possible in their own home. The Handyman Service offers a range of around seventy repair jobs that vary from electricity repairs to plumbing, carpentry and transport of items. The service is normally requested by phone);
   * Incontinence service (the aim of this service is to alleviate the psychological problem(s) to which a person may, as a result of incontinence, be subjected.  Moreover, through the supply of heavily subsidised diapers, this service helps to decrease the physical and financial strain exerted on those families who have members with incontinence problems;
   * A state-run hospital specialised in the rehabilitation of elderly persons (where applicable). Wheelchairs and other technical aids are provided for a nominal fee which is subsequently refunded once the equipment is returned in good condition.</t>
  </si>
  <si>
    <t>Flat rate for incontinence products: contribution towards the purchase of diapers required by those suffering from daily urinary or faecal incontinence.</t>
  </si>
  <si>
    <t>Other benefits in-kind include provision of special equipment. Disabled people receive special aid for purchasing a car, are provided with wheelchairs and have their housing adapted to their needs.</t>
  </si>
  <si>
    <t>Accident, Invalidity, Old-age and Survivors' Insurance (Unfall-, Invaliden-, Alters- und Hinterlassenenversicherung):
Aids to compensate physical impairment or malfunctions (according to list).</t>
  </si>
  <si>
    <t>State provides technical aids (tehniskie palīglīdzekļi) according to medical doctor statement for all persons (not only those in long-term care) to help prevent or reduce the functional incapacity caused by long-term or irreversible functional disorders of the body or anatomic defects.</t>
  </si>
  <si>
    <t>Technical aids are provided in the most serious cases.
Provision for benefits contributing to the purchase of prostheses or other necessary medical equipment; the purchase or adaptation of private means of transport; the purchase of tools to carry out a self-employed activity.</t>
  </si>
  <si>
    <t>Grants for home adaption are available from the Department of the Environment.</t>
  </si>
  <si>
    <t>Possible to receive telecommunications service, technical aids, assistance for home-improvement, transport service, etc.</t>
  </si>
  <si>
    <t>Signalling home care (or alarm system-based home care) is a kind of service to persons living in their own homes and needing such assistance due to their health and social conditions, in order to overcome crisis situations that arise.</t>
  </si>
  <si>
    <t>The Open Protection Centres of the Elderly (ΚΕΝΤΡΑ ΑΝΟΙΚΤΗΣ ΠΡΟΣΤΑΣΙΑΣ ΗΛΙΚΩΜΕΝΩΝ - Κ.Α.Π.Η.) are open programmes involving the elderly over 60 operating without socio-economic condition, in order to increase their integration into the community. They provide all forms of organised recreation, medical care, physiotherapy treatment, occupational therapy, social work, hospital care and material and psychological support services to the elderly.</t>
  </si>
  <si>
    <t>Long-term care insurance (Pflegeversicherung)
   * Benefits for home care are complemented by aids and appliances to facilitate the provision of care, unless, as a result of illness or disability, they have to be provided by another fund, and by technical aids and appliances for household activities, used for alleviation of home care or mitigation of ailment of the person in need of long-term care or to support an individual way of life of such a person. Expenses for particular nursing aids intended for usage are reimbursed for persons in need of care aged between 1 and 5 in the amount of up to €40. Technical aid is provided preferably on loan. In certain circumstances participation of 10% is due, but not more than €25.
   * Care substitute: Persons in need of care in the care grades 2 to 5 are entitled to an allowance of up to €1,612 for up to 6 weeks per calendar year for a care substitute during the vacation or illness of the carer. Half of the care allowance continues to be paid for up to six weeks per calendar year. In addition to the amount of benefit for the preventive care, up to 50 percent of short-term care amount (i.e. up to €806 per calendar year) can be used as domestic preventive care. The increased amount which is claimed for preventive care will be deducted from the amount of benefit allocated for short-term care.
   * Short-term care: Persons in need of care in the care grades 2 to 5 will be covered for the costs of residential care during a period up to 8 weeks per calendar year for an amount of €1,612 if there is no carer or for follow-up of in-patient care. Half of the care allowance continues to be paid for up to eight weeks per calendar year. The amount of benefit can be increased by up to €1,612 from non-claimed funds allocated for preventive care, increased to a total of up to €3,224 per calendar year. The increased amount which is claimed for short-term care will be deducted from the amount of benefit allocated for preventive care.Persons in need of grade 1 care can apply for the relief amount of up to €125 per month to pay for short-term care services.
   * In particular cases, short-term care can also be taken in other appropriate institutions, which are not authorised by the short-term nursing care funds by means of a care contract, for example, institutions helping disabled people or similar appropriate care centres.
   * Persons in need of care in the grades 1 to 5 for domestic care are entitled to a relief amount of up to €125 monthly.The relief amount is used for the reimbursement of expenses incurred by the persons in need of care when using day or night care services, short-term care, approved care services (in the care grades 2 to 5 but not of services in the area of self-sufficiency) or recognized under federal state law for the offered support in everyday life. Persons in need of care who make full or partial claim of their outpatient care during a given month, can use up to 40% of the benefit amount allocated for outpatient care even for the reimbursement of costs related to low-threshold care or respite services during that given month also for the offered support in everyday life
   * Reimbursement of expenses for measures to improve the living environment up to €4,000 per measure for persons in need of care of the care grade 1 to 5. This reimbursement can amount to up to four times €4,000 in case several persons in need of care live together.
Social assistance (Sozialhilfe)
Help for care (Hilfe zur Pflege) is a complementary system and is provided if the long-term care benefits are not sufficient and the person in need of care is unable to pay the remaining cost partially or entirely.</t>
  </si>
  <si>
    <t>Technical aids granted for the purchase or renting of specific equipment, adaptation of frequently used equipment, housing support (adaptation), transport-related support, specific or exceptional help, assistance animals.</t>
  </si>
  <si>
    <t>Home renovation and assistive devices, when needed.
Special services for people with disabilities (special transport services, interpretation, activities to support employment of people with disabilities etc.).
Social work, health care, rehabilitation services and counselling available through general services.</t>
  </si>
  <si>
    <t>Provision of prosthetic, orthopaedic and other appliances is available at the State level. Home improvement services and telecommunication services (such as alarm button or telecare service) are provided by local governments.</t>
  </si>
  <si>
    <t xml:space="preserve">
   * Support for technical aids for persons with permanent impairment of physical or mental functions;
   * assistance for the purchase of consumer durables;
   * subsidies for the purchase of cars for persons with permanent impairment of physical or mental functions;
   * assistance for the layout and design of homes for persons with permanently impaired physical or mental function where such layout or design is required to make the home better suited to accommodate the resident.</t>
  </si>
  <si>
    <t>No other benefits.</t>
  </si>
  <si>
    <t>Other Benefits are provided by other departments of the Ministry of Labour, Welfare and Social Insurance (Table – Invalidity, other benefits)</t>
  </si>
  <si>
    <t>Targeted assistance for purchasing and repair of technical supportive devices, facilities and medical appliances for compensation of the disability (Целеви помощи за покупка и ремонт на помощни средства, приспособления, съоръжения и медицнски изделия). The assistance is provided in the form of reimbursement of actual expenditure made by persons with disabilities for purchasing and repair of the devices, facilities and appliances.</t>
  </si>
  <si>
    <t>Sickness and invalidity insurance:
No other benefits.</t>
  </si>
  <si>
    <t>Consulting and information service for persons in need of care and their relatives, such as:
   * citizens’ service
   * legal counsel for disabled persons
   * lawyers for long-term care of the Länder
   * support groups / self-help groups
   * Case and care management.</t>
  </si>
  <si>
    <t xml:space="preserve">            other benefits in kind</t>
  </si>
  <si>
    <t>Local authorities can arrange admission to residential and nursing homes.</t>
  </si>
  <si>
    <t>Care in an institution which is necessary due to the need for a protected living environment, therapeutic environment or permanent supervision of an insured person with a somatic, psychogeriatric or psychiatric condition or impediment, or a physical or mental disability. The person must have a WLZ-indication issued by the Care Needs Assessment Centre (Centrum Indicatiestelling Zorg, CIZ).
There are no time limits to the duration of these services.</t>
  </si>
  <si>
    <t xml:space="preserve">
   * OKP/AOS:  
   * care in a hospital by persons providing services on prescription or medical orders, and stay in the general ward of the hospital;
   * contribution to care provided in a medico-social establishment, on the basis of a medical prescription and of an established need for care;
   * UV/AA and IV/AI (medical measures of the IV/AI): treatment, board, and accommodation in the general ward of a hospital. No limit to the duration of UV/AA. Medical services of IV/AI are provided until the person insured is 20 years old.
</t>
  </si>
  <si>
    <t>Residential care is mainly for people with dementia disease or persons with severe medical conditions or persons who suffer severely from anxiety and loneliness.
No limits to the duration of residential care.</t>
  </si>
  <si>
    <t>Long-term care (dependencia):
Long-term care provided in institutions, mainly old-age homes and centres for the disabled.
The competent Autonomous Community determines the services and programmes of these centres according to the level of dependency.
No limits to the duration of residential care.
Severe incapacity (gran invalidez):
No legal provisions.</t>
  </si>
  <si>
    <t>Residential care is provided by:
   * Homes for elderly (public and private with concession) provide integrated care for elderly (medical, social and rehabilitation services);
   * Special homes (public) for mentally and physically disabled adults provide integrated care for disabled (medical, social and rehabilitation services). Welfare employment centres (public and private with concession) provide integrated care and organise employment for adults with learning disability;
   * Special schools and centres for training and care organised (public) for children with different types of severe disability. They are allowed to way out on holidays and weekends.</t>
  </si>
  <si>
    <t>Long-term nursing home care is provided in social services facilities, such as: Senior homes (Zariadenie pre seniorov), Shelter Facility (Zariadenie chráneného bývania), Social Service Home (Domov sociálnych služieb) and Home of Supported Inhabitation (Zariadenie podporovaného bývania). Short-term nursing home care is provided also in the Attendance Service Facility (Zariadenie opatrovateľskej služby) and in Rehabilitation Centres (Rehabilitačné stredisko).
No fixed limits. Duration depends on needs.
Social services are provided in care service facilities and in rehabilitation centres only for a limited time. </t>
  </si>
  <si>
    <t>People with disabilities:
Residential centres: social services integrated with medical, educational, housing, employment and other similar services for a period longer than 24 hours in:
   * Care and assistance centres,
   * Recovery and rehabilitation centres,
   * Integration centres providing vocational therapy,
   * Centres of training for an independent life,
   * Crisis centres,
   * Centres for community and training services,
   * Sheltered housing, etc.
Older people:
Residential centres for older people: social, socio-medical and medical services for a period longer than 24 hours.
Duration is set according to the individual plan of assistance and care.</t>
  </si>
  <si>
    <t xml:space="preserve">
   * Residential facilities for elderly people (Estruturas residenciais para pessoas idosas) for elderly persons who are or are at risk of becoming severely dependent;
   * Residential facilities for people with disabilities (Estabelecimentos residenciais para pessoas com deficiência) for persons over the age of 16 years with permanent or temporary disabilities;
   * Homes for permanent stay (Lar de infância e juventude) for children and young people aged up to 18;
   * Centres for supported life (Unidade de vida apoiada) for persons with permanent mental disabilities;
   * Centres for protected life (Unidade de vida protegida) for adults who suffer from serious psychological problems likely to become permanent;
   * Centres for autonomous life (Unidade de vida autónoma) for adults who suffer from serious psychological problems likely to become permanent, but who maintain a certain degree of autonomy;
   * Convalescent centres (Unidades de convalescença) for medical rehabilitation care following hospitalisation;
   * Medium-term and rehabilitation centre (Unidade de média duração e reabilitação), in conjunction with the hospital, for medical rehabilitation care and social / psychological support;
   * Long-term and maintenance centre (Unidade de longa duração e manutenção) for social support and maintenance treatment of persons suffering from chronic pathologies;
   * Centres for palliative care (Unidades de cuidados paliativos)for the support, in a hospital environment, of seriously ill persons.
The duration is not limited in time other than for convalescent centres, long-term and maintenance centres and palliative care centres, whose duration is determined by the user's assessment and the exit summary declaration, and the medium-term and rehabilitation centre whose maximum duration is limited to three months of hospitalisation.</t>
  </si>
  <si>
    <t>Social assistance centres, family-based assistance homes, social assistance homes, family support centres.
No limits to the duration of these services.</t>
  </si>
  <si>
    <t>Provided in municipal nursing homes, day and night service flats, homes for elderly, housing for disabled children, etc.
No limits as to the duration.</t>
  </si>
  <si>
    <t>One central institution for permanent elderly residents, supplemented by eight regional residences – all state -run. There are also private residential homes.
In addition, there is a state-run central mental institution that provides treatment and care for mentally impaired persons who need psychiatric treatment.
Another central and state-run institution/hospital provides long-term care for cancer patients and other malignant diseases.
There is no term-time for the duration residential care. Facilities are subject to availability. </t>
  </si>
  <si>
    <t xml:space="preserve">Care is conducted at the “Integrated Centres” (retirement homes) and also at the “nursing homes” (institutions for long periods of stay required by dependant persons).
The following are covered:
   * needs in terms of basic everyday activities;
   * needs in terms of helping the dependent person preserve their independence;
   * technical aids.
The assistance provided in establishments providing assistance and care involves daytime care. It is aimed at ensuring the safety of dependent persons who cannot be left alone for prolonged periods of time or preventing them becoming socially isolated, which has a detrimental impact on the dependent person. The assistance makes it possible to structure the dependent person’s daily routine and allows them to participate in occupational or social activities. The assistance is given in institutions.
The benefits are granted for as long as the dependency condition lasts.
</t>
  </si>
  <si>
    <t>Residential care is provided for children deprived of parental care, children and adults with disabilities and the elderly.
Institutions: foster families and social care homes (for the elderly, the disabled, those in need of specialised social care, etc.).
Social care institutions provide complex and continuous assistance including: accommodation, food, occupational activities (such as knitting, gardening, etc.), the development of social skills and healthcare.</t>
  </si>
  <si>
    <t>Sickness insurance:
Contribution to cost of care in the event of a stay in a nursing home. The amount depends on the need of care. As long as care is required, the contribution to cost of care is covered.</t>
  </si>
  <si>
    <t>Full-time care is provided by long-term social care institutions for:
   * orphans and children deprived of parental care,
   * people of retirement age and people with physical disabilities or blind people,
   * children with serious mental disorders, and
   * adults with serious mental disorders.
Long-term care institutions are run by State, municipalities, NGOs or private.
There are no limits to the duration for institutional care for adults and children with serious mental disorders.
Institutional care for orphans and children deprived of parental care is provided up to age 18.</t>
  </si>
  <si>
    <t>Residential care is provided for in the most serious cases. The length of the stay varies according to the seriousness of the situation of dependency.</t>
  </si>
  <si>
    <t>Public nursing home care is provided subject to charges. For all new entrants to public nursing homes after 27 October 2009, the charge is equal to the cost of care but financial support towards this cost can be provided via the Nursing Homes Support Scheme.
Residential care is provided in public and private nursing homes and facilities (public and voluntary) that are publicly designated by the HSE as predominantly for the care of older people. The Nursing Homes Support Scheme can be applied for care provided in public, voluntary and approved private nursing homes.
The Nursing Homes Support Scheme covers the cost of the standard components of long-term residential care which are:
   * nursing and personal care appropriate to the level of care needs of the person;
   * Bed and Board,
   * Basic aids and appliances necessary to assist a person with the activities of everyday living;
   * Laundry service.
There are no limits to the duration of financial support under the Nursing Home Support Scheme Act, 2009.</t>
  </si>
  <si>
    <t>Nursing homes and homes for the elderly.
Service-flats and housing for disabled persons not considered as residential care.
Access to this service based on assessment of need.</t>
  </si>
  <si>
    <t>Residential care is provided in four types of institutions:
a) care facilities providing nursing and care,
b) institutes of rehabilitation,
c) residential care homes,
d) institutes providing temporary placement,
e) supported living.
a) Care facilities providing nursing and care
They provide comprehensive care for persons who are unable to care for themselves, or for those being able to do so only with continuous help (meals provision, housing, care, healthcare):
   * elderly homes,
   * care homes for psychiatric patients
   * care homes for persons with addictions,
   * care homes for persons with disabilities,
   * care homes for homeless persons.
b) Institutes of rehabilitation
Rehabilitation institutions serve to develop or restore the ability of residents to lead independent lives:
   * rehabilitation institutes for psychiatric patients,
   * rehabilitation institutes for persons with addictions,
   * rehabilitation institutes for persons with disabilities,
   * rehabilitation institutes for homeless persons.
c) Residential care homes
The residential care homes are small care homes with 8-12 residents. They are more modern, more homely and more personalised.
Residential care homes provide care in compliance with the health condition and the degree of independence, to disabled persons, psychiatric patients and victims of addiction.
d) Institutions providing temporary placement
They provide care for a maximum of one year (it can be prolonged), with the exception of the temporary shelter and night shelter of the homeless people.
Main types of these institutions:
   * care homes for the elderly,
   * care homes for persons with disabilities,
   * temporary homes for psychiatric patients,
   * temporary homes for persons with addictions,
   * night shelters,
   * temporary accomodation for homeless persons.
e) Supported living
Support to people with disabilities, people with addictions, and psychiatric patients, in order to enable them to live in an environment and with living conditions comparable to those of people of the local community, and to participate in the local community’s life. Supported living is based on a separation of housing and living support. Instead of providing a “ready package” of residential care services, the concept of supported living uses a flexible combination of various forms of housing and supportive services.
The service ensures temporary or permanent:
   * accommodation in small units (for up to 6 or in some cases 12 persons) and home centres (lakócentrum), which are a group of buildings with structures of flats for up to 50 persons,
   * social services (social work, care, daily services etc.).
The composition of services provided to a certain user is assembled by a personal need assessment. Social services can be provided either by the operator of supported living or by other service providers.</t>
  </si>
  <si>
    <t xml:space="preserve">
   * Elderly Care Units (ΜΟΝΑΔΕΣ ΦΡΟΝΤΙΔΑΣ ΗΛΙΚΙΩΜΕΝΩΝ), which can be established and operated by charitable associations, the Orthodox Church or local authorities and, in this case, are non-profit-making, or they can be established by individuals (and so are profit-making). The duration of the services is arranged by agreement between the recipient and the provider.
   * Social Welfare Centres (Κέντρα Κοινωνικής Πρόνοιας) provide local care services to people with disabilities, pre-vocational and vocational training and rehabilitation, hospitalisation and medical services to those who need long-term care.
   * Supported living houses (ΣΤΕΓΕΣ ΥΠΟΣΤΗΡΙΖΟΜΕΝΗΣ ΔΙΑΒΙΩΣΗΣ-ΣΥΔ) is part of welfare and social care policy for a particular group of people with disabilities, mainly with mental disabilities, increasing their participation in everyday activities in the community, as much as possible improving their autonomy and social integration.
</t>
  </si>
  <si>
    <t>Long-term care insurance (Pflegeversicherung):
Lump-sum payment of the costs for care-related expenses, including the expenses for care and the expenses for services of the medical care treatment as a monthly benefit in kind in the following categories:
   * Care grade 2: €770
   * Care grade 3: €1,262
   * Care grade 4:€1,775
   * Care grade 5: €2,005
Persons in need of care in care grade 1 receive an allowance of €125 monthly.
Moreover, those in need of care are entitled to additional care and activation in the nursing care facility, such that generally one additional carer is employed for each 20 residents.
Social assistance (Sozialhilfe)
There is no maximum for help for care (Hilfe zur Pflege)  which is provided to meet needs.</t>
  </si>
  <si>
    <t>Accommodation in a social or medical-social institution, hospitalisation in a health institution. Institution for accommodating elderly dependent persons (Établissement pour hébergement pour personnes âgées dépendantes, EHPAD), medical care homes (Foyers d’accueil médicalisé, FAM) and specialised care homes for disabled persons (maisons d’accueil spécialisé, MAS). Unlimited duration of care.</t>
  </si>
  <si>
    <t>Statutory institutional care services include the institutional services provided in homes for elderly, in inpatient wards of municipal health centres and in specialised care units for people with intellectual disabilities. Institutional care is also provided in various types of nursing homes and homes for disabled war veterans.
Residential care is meant for people who would not be able to manage at home using other services. This can include long-term, short-term or periodic care.
Long-term care for older people can be provided in the form of institutional care only if there are medical grounds for doing so, or if it is otherwise justified to ensure safe care for the older person.</t>
  </si>
  <si>
    <t>Social welfare institutions provide residential care to people in need. Some of them, if holding the licence, may also provide inpatient nursing care, although this is mainly provided by hospitals.
Some local authorities also provide assistance with the dwelling.
Temporary care is offered by social care homes, special care homes or hospitals under the inpatient nursing care service when the primary carer is unavailable.
There is no limit to the duration of services by social welfare institutions. Inpatient nursing care is generally limited to 60 days per calendar year.
There can be some exceptions based on the content of the contract between service provider and Estonian Health Insurance Fund and persons needs.
Special care homes provide support, including accommodation and catering, and services to mentally disabled people. The duration of the service depends on the person’s rehabilitation plan and needs. Temporary care service is limited 21 calendar day per month.</t>
  </si>
  <si>
    <t>There are many different types of housing for elderly or disabled persons who need a special residence:
   * Family home;
   * Close-care accommodation;
   * Private nursing home;
   * Private nursing home/private dwelling.
The local authority decides whether a citizen requires assistance which cannot be given in the form of home care. If a citizen is offered residential accommodation, s/he can choose between different alternatives within the municipality or even in other municipalities, if the legal requirements are fulfilled.
The local authority is also responsible for ensuring that a sufficient supply of housing is available for elderly or disabled persons who have a special need for such housing.
No limit to the duration of these services.</t>
  </si>
  <si>
    <t>Healthcare facilities:
After-care healthcare facilities:
   * establishments for long-term ill patients,
   * expert and rehabilitation treatment institutes,
   * mental hospitals.
Social services:
   * weekly short stay social welfare institutions,
   * homes for the elderly and people with disabilities,
   * special purpose homes (for the mentally ill, for persons addicted to drugs, persons with Alzheimer’s disease, dementia, etc.),
   * sheltered housing,
   * social services provided in health facilities inpatient care.
The social services provided include:
   * assistance in self-care,
   * assistance with hygiene,
   * mediating contacts with the social environment,
   * social therapeutic activities,
   * activation activities, and
   * assistance to ensure that a person’s rights are respected.
There are not any limits to the duration of these services.</t>
  </si>
  <si>
    <t>Social Welfare Services (Υπηρεσίες Κοινωνικής Ευημερίας):
The State (Social Welfare Services) provides full time care in State residential homes for older persons and persons with mental and physical disabilities. The State operates Community Homes ( Σπίτια στην Κοινότητα) (small family units of 5 persons) for persons with mild mental and physical disabilities.
Specialised services provided in residential facilities may include occupational therapy, physiotherapy, social activities, meals and laundry services.
Through the State Aid Scheme , NGOs and local authorities receive funding for operating residential care centres (old-age homes, housing for disabled people) as well as Small Residential Units for people with disabilites at local level.
Residential care is also provided by privately owned homes for the elderly.
There are no limits regarding the duration of the services.</t>
  </si>
  <si>
    <t>Residential care in an institutional setting is provided in State homes for the elderly and infirm persons, county (decentralised) homes for the elderly and infirm persons, homes of other founders and other legal entities that provide accommodation services without establishing a home.
Elderly homes and psychiatric care homes have units for full-time nursing care.
Residential care in a non-institutional setting is provided through foster families and family homes.</t>
  </si>
  <si>
    <t xml:space="preserve">
   * Centre for family-type accommodation: complete package of social services delivered in an environment similar to the family environment for a limited number of persons (max.15);
   * Protected Home for people with mental disorders: and for people with physical disabilities;
   * Centre for Temporary Accommodation;
   * Crisis Centre;
   * Transitional Housing;
   * Observed Housing;
   * Shelter.
   * Home for medical and social care: complete package of services for children up to 3 years of age;
   * Home for children deprived of parental care for children between 3 and 18 years of age;
   * Home for children with mental backwardness: complete package of services for children between 3 and 18 years of age;
   * Home for adults with mental backwardness: complete package of services for people over 18 years of age;
   * Home for adults with mental disorders: complete package of services for people over 18 years of age;
   * Home for adults with physical disabilities: complete package of services for people over 18 years of age;
   * Home for adults with sensor disorders: complete package of services for people over 18 years of age;
   * Home for adults with dementia: complete package of services for people over 18 years of age;
   * Home for elderly people: complete package of social services for people having reached the statutory retirement age, including those with disabilities.</t>
  </si>
  <si>
    <t>Sickness and invalidity insurance:
Rest and nursing homes, psychiatric nursing homes and rest homes for the elderly.
No time limits.</t>
  </si>
  <si>
    <t>Placement in residential care facilities, e.g. in nursing home or comprehensive care in a residential community.
Stationary care and support means hotel services  (housing and meals), as well as care and support services  (including day-care centres and community services), provided to persons in need of care or support in purpose-built facilities  (including residential care homes) where care and nursing staff are present round the clock
Requirements  (restrictions) based on state-specific regulations</t>
  </si>
  <si>
    <t xml:space="preserve">            Residential care</t>
  </si>
  <si>
    <t>Local authorities can provide attendance at day-care centres. Day centres offer older people a range of activities, helping them to continue to live in their own home or with their family or carer. Services offered include hot meals, recreational activities and access to health professionals. Hours are flexible and dependent on need.</t>
  </si>
  <si>
    <t>Care provided by an institution to insured persons with a somatic, psychogeriatric or psychiatric condition or impediment, or a physical or mental disability requiring all-day supervision. The care is aimed at the promotion or preservation of the ability to live independently and serves to prevent institutionalisation or neglect of the insured person.
There are no time limits to the duration of these services.</t>
  </si>
  <si>
    <t>OKP/AOS: contribution to outpatient care provided in day- or night-care facilities or in a medico-social establishment, on the basis of a medical prescription and of an established need for care.</t>
  </si>
  <si>
    <t>Semi-residential care exists in the form of short-term stay, as a complement to home care available24 hours a day, but limited to two weeks.
The municipalities make an investigation and after that they decide how many hours a person need for home care. It is based on an individual need.</t>
  </si>
  <si>
    <t>Long-term care (dependencia):
Attendance at day and night-care centres.
They provide counselling, prevention, rehabilitation, guidance for the promotion of autonomy, empowerment and personal attention or assistance services.
The duration and the type of care depend on the individual need of the dependent person.
Severe incapacity (gran invalidez):
No legal provisions.</t>
  </si>
  <si>
    <t>Day care centres are organised locally and include the following services: provision of food, health and social care, social integration, social activities and transport.
Day care is usually performed in homes for elderly (domovi za starejše) and private institutions on the basis of concession contracts concluded between institutions performing day care and the state.
Day care is limited to a maximum of 10 hours per day and is available only on working days.</t>
  </si>
  <si>
    <t>Day care centres provide social services facilities e.g. Daily Stationary Facility (Denný stacionár). It is provided as a day care or a weekly care (with persons returning home during the weekend). Different activities like specialised services, nursing etc., are provided there.
The number of hours per day during which the recipient may attend the facility is not defined precisely.
There is no defined maximum period of social service provision.</t>
  </si>
  <si>
    <t>People with disabilities:
   * Qualified Personal Assistant (asistent personal profesionist): provides at his/her home all activities and services according to the individual employment contract, job description and individual service plan for adults with severe disabilities.
   * Day centres: social services integrated with medical, educational, housing, employment and other similar services.
Older people:
Day, night, and other specialised centres for older people: socio-medical services.
Duration is set according to the individual plan of assistance and care.</t>
  </si>
  <si>
    <t xml:space="preserve">
   * Night centres (Centro de noite) for elderly people who are isolated and, accordingly, in need of assistance during the night (from 6pm to 8am);
   * Day care centres (Centro de dia) for elderly persons. At least 8 hours per day;
   * Centres for day care and promotion of autonomy (Unidades de dia e de promoção da autonomia): 8 hours per day;
   * Sheltered workshops (Centro de actividades ocupacionais) for seriously disabled persons;
   * Centres for social and occupational measures (Forum sócio-ocupacional) for persons with minor mental disorders;
   * Temporary reception centres (Centro de acolhimento temporário) for disabled children and young people aged up to 18.
The duration is not limited in time, other than for day units and units for the promotion of autonomy, whose duration is determined by the user's assessment and the exit summary declaration and the temporary reception centre, which is available for a maximum of 6 months.
</t>
  </si>
  <si>
    <t>Support centre, which is an organisational unit of day-care social assistance. Support centres include among other things: community mutual-aid homes for those with mental disorders, day-care assistance homes and mutual-aid clubs.
There is no fixed number of hours for these services. Usually support centres work from 8.00 to 16.00.
No limits to the duration of these services.</t>
  </si>
  <si>
    <t>Short term stays in nursing homes (week-ends etc.) are offered as a relief measure for the family of patients cared for at home. No time limit.</t>
  </si>
  <si>
    <t>Semi-Residential Care includes the following:
   * Thirteen state-run day care centres that open daily from 8.30am to 4.00pm. Occupational therapy is offered in these centres. The purpose of the Day Centre Service is to help prevent social isolation and the feeling of loneliness, and to reduce the social interaction difficulties which older persons tend to encounter. It also aims to motivate the elderly by encouraging them to participate in the planning of Day Centre activities. By enabling older persons and persons with disabilities to remain as much independent and socially integrated as possible, it also provides respite for their relatives and carers;
   * Night Shelters – Three institutions situated in the northern, central and southern part of the island which cater for independent elderly persons who live alone in their private residence and require a respite for the night. These shelters offer a secure and protective environment for the elderly who lives alone and whom, at night, for various reasons, they feel unsecure. In order to access such service a nominal fee is due.
There is no term-time for the duration semi-residential care. Facilities are subject to availability. </t>
  </si>
  <si>
    <t>Group day-care is aimed at ensuring the physical and mental health of a dependent person having long-term care needs. It can also allow for the caregiver’s scheduled rest periods.
This day-care involves dependent persons who cannot remain alone for prolonged periods of time spending the day away from their home in a partial inpatient setting.
If necessary, group day-care can include occupational activities depending on the general status of the patient.
The maximum duration of group day-care activities is 40 hours per week.
The person also receives the assistance and care set out in the care plan.
The benefits are granted for as long as the dependency condition lasts.</t>
  </si>
  <si>
    <t>Elderly and the disabled can receive day care in day care centres from 3 hours a day up to 5 days a week or temporary short-term social care in residential care centres depending on the person concerned, e.g. for children deprived of parental care, up to 12 months, for the elder, no less than 12 hours a day for 6 months a year or 5 days a week without any limit.</t>
  </si>
  <si>
    <t>In no field envisaged.</t>
  </si>
  <si>
    <t>Social care is provided by day-care centres for various groups. Care and possible involvement in physical and mental activities is provided to elderly, people with physical disabilities, people with mental disorders, and people after serious and continuous diseases.
The number of hours of care that those needing care can receive in day-care centres is set by the municipalities.</t>
  </si>
  <si>
    <t>Possibility of stay in a day care centre, during day time.</t>
  </si>
  <si>
    <t>Day care centres, provided by or on behalf of the HSE, providing services such as midday meal, a bath, physiotherapy, occupational therapy, chiropody, laundry and hairdressing services. A number of hours is not specified but depends on individual circumstances.</t>
  </si>
  <si>
    <t>Day-care centres max. 8-10 hours per day, 5 days per week. Medical and personal assistance and counselling as well as leisure activities available.
Semi-residential respite care available.
Access to this service based on assessment of need.</t>
  </si>
  <si>
    <t>Day care allows persons living in their own homes (as well as homeless people) but needing social and mental support due to their health condition or old age, those being partly or wholly unable to cater for themselves, people with disabilities or autistic persons in need of supervision, psychiatric patients and persons with addictions to find daytime shelter, to maintain social relations and to satisfy their basic hygienic needs, and, if required, organises the daytime meals for the care recipients.
Day-care facilities are usually open from 8am to 4pm or from 9am to 5pm, but it depends on the need of the users.
Day care is provided primarily in (separate) day-care facilities but can be provided at care homes too.
Some semi-residential characteristics in supported living, see Table XII, "Benefits for dependent persons, 3.Residential care".
There is no limit to the duration of these services.</t>
  </si>
  <si>
    <t>During the day, in urban and suburban areas, the Day Care Centres of the Elderly (ΚΕΝΤΡΑ ΗΜΕΡΗΣΙΑΣ ΦΡΟΝΤΙΔΑΣ ΗΛΙΚΙΩΜΕΝΩΝ – Κ.Η.Φ.Η.) are available to accommodate the elderly who cannot care for themselves (due to physical difficulties, dementia, etc.), and whose family members are not able to take care of them for any reason.
The Day Care Centres of the Elderly are established and operated by municipal enterprises, joint municipal enterprises, municipal business associations of local authorities and, also, by private for-profit and not-for-profit companies. They cooperate with local organisations providing social services, such as health units and the Welfare Directorates of the Prefectures of the country providing social services. The minimum daily duration of their services is 7.5 hours. There is no established limit to the duration of these services.
Day Care Centres (ΚΕΝΤΡΑ ΔΙΗΜΕΡΕΥΣΗΣ/ΗΜΕΡΗΣΙΑΣ ΦΡΟΝΤΙΔΑΣ) which provide day care services for people with disabilities for up to 16 hours a day depending on need.</t>
  </si>
  <si>
    <t>Long-term care insurance (Pflegeversicherung):
Monthly benefits in kind for care in day and night centres in addition to home care amounting to:
   * Care grade 2: up to €689
   * Care grade 3: up to €1,298
   * Care grade 4: up to €1,612
   * Care grade 5: up to €1,995
Persons in need of care in care grade 1 can claim their relief allowance in the amount of up to € 125 per month­­­­.
Apart from the entitlement to day/night care, entitlement to outpatient care benefit in kind or care allowance (Pflegegeld) can be claimed in full.
Moreover, those in need of care are entitled to additional care and activationin the nursing care facility, such that generally one additional carer is employed for every 20 residents.
Social assistance (Sozialhilfe)
There is no maximum for help for care (Hilfe zur Pflege)  which is provided to meet needs.</t>
  </si>
  <si>
    <t>Elderly dependent persons (generally, from the age of 60) can receive partial accommodation in institutions for accommodating elderly dependent persons (Etablissements d’hébergement pour personnes âgées dépendantes, EHPAD) or small living units (Petites unites de vie, PUV). They can stay there for a few weeks; the length of stay is not limited by regulation, to accommodate both daily care and nursing services.
Medical care homes (FAM) (Foyers d’accueil médicalisé, FAM) may recommend to disabled adults a day-care centre providing medical assistance and daily care assistance.</t>
  </si>
  <si>
    <t>Service housing for older people, for people with disabilities and for other people who need outside support and assistance, which cannot be arranged in an ordinary dwelling.
Service housing is available both full time (24-hour) and part-time and can be both long-term and short-term.
Family care is provided to enable someone in need of assistance and support to be cared for at home by a family carer. Family care can be also provided in the client’s own home, such as in the case of temporary care for those who receive informal care (e.g. during the leave of the informal caregiver).</t>
  </si>
  <si>
    <t>Semi-residential care is often provided by local government hospitals. Day-care is provided by day centres where social services, personal development and hobby activities are offered during the day. An elderly or disabled person can visit the day centre as often as they wish (have need for).
Day-care centres also offer services for people with dementia.
Special support and services are provided on a semi-residential and residential basis to mentally disabled people, including to develop skills through participation in joint activites. The duration of the service depends on the person’s rehabilitation plan and needs.</t>
  </si>
  <si>
    <t>The municipality must offer people, who have need for it, a temporary stay in a care centre or nursing home.
After specific individual evaluation, relief can be granted to a family or a person taking care at home of a person with reduced mental or physical functional capacity. This relief can take the form of care in a day centre or overnight stay in a nursing home.
No limit to the duration. There is no specific number of hours.</t>
  </si>
  <si>
    <t>Healthcare facilities: Day care centres.
Social services: Outpatient services: day hospitals, day service centres, respite services (respite care), etc.
There are no limits to the duration of these services.</t>
  </si>
  <si>
    <t>Social Welfare Services (Υπηρεσίες Κοινωνικής Ευημερίας):
The State may subsidise day care facilities for older people and people with disabilities, where recipients of long-term social care (Guaranteed Minimum Income recipients) may attend for a number of hours during the day according to their individual needs.
Specialised services provided in Day Care Centers (semi-residential facilities) include personal care services, meals, social and creative activities, etc. In some cases the transportation/accompanying costs especially for people with disabilities are also covered.
Day Care Centres for the Elderly and Persons with Disabilities are also operated at local level by NGOs and local authorities and the Social Welfare Services may provide subsidisation (through the State Aid Scheme) to these Centres to support their operation.
There is no limit in the duration of semi-residential care.
Health care:
The Nursing Services of the Ministry of Health provide community nursing and mental health community nursing for Day Care Centers for the Elderly.</t>
  </si>
  <si>
    <t>Semi-residential care includes full-day, half-day or occasional stays:
   * Full-day care refers to a stay of 6 to 10 hours a day and includes the following services: food, personal hygiene, health, education, care, work activities, psychosocial support and rehabilitation, leisure, organised transport and other services depending on the needs of the beneficiaries,
   * Half-day care refers to a stay of 4 to 6 hours a day.
Moreover, the following services are provided:
   * Weekend accommodation service for children and adults with disabilities: provided when a child or adult needs gradual adaption to longer-term accommodation outside the biological family or foster family, or preparation for non-institutional care,
   * Occasional accommodation service (return to the family).
There is no limit to the duration of home care services.</t>
  </si>
  <si>
    <t xml:space="preserve">
   * Day care centre: complete package of services during the day including provision of meals as well as of daily health, educational and rehabilitation services plus the organisation of free time and personal contacts. The service can be provided on a daily or weekly basis (from Monday to Friday).
   * Centre for social rehabilitation and integration: performing rehabilitation, legal consultations, educational and professional training and guidance elaboration and performance of individual programmes for social inclusion.
The duration of the services depends on the contracts established with providers. The contract is based on the need of the person.</t>
  </si>
  <si>
    <t>Sickness and invalidity insurance:
A short-stay centre and/or day-care centre offers interim assistance and care during the day for dependent persons (physiotherapy, speech therapy, assistance in carrying out activities of daily living, nursing care etc.).
No time limits.</t>
  </si>
  <si>
    <t>Provision of semi-stationary care in care facilities, e.g. in day centres.
Semi-stationary care means whole-day or, as a minimum, half-day care services provided to people who require care and support on an outpatient basis. In any case, such services are provided in purpose-built or residential care facilities during daytime.
Requirements  (restrictions) based on state-specific regulations</t>
  </si>
  <si>
    <t xml:space="preserve">            semi-residential care</t>
  </si>
  <si>
    <t>Local authorities can provide homecare, meals on wheels and special aids and equipment. Service provided can be short or long term depending on assessed need.</t>
  </si>
  <si>
    <t>Care provided at home by an institution to insured persons with a somatic, psychogeriatric or psychiatric condition or impediment, or a physical or mental disability. The activities in the field of personal care are supported or taken over, with a view to compensate for the (temporary) inability of the insured person to live independently.
Home care includes the loan of nursing equipment for a maximum period of 26 weeks.</t>
  </si>
  <si>
    <t xml:space="preserve">
   * OKP/AOS: contribution to care at the home of the patient by nurses or homecare organisations (= SPITEX), on the basis of a medical prescription and of an established need for care;
   * UV/AA: care at the home of the patient, prescribed by a doctor and provided by nurses or homecare organisations (= SPITEX);
   * IV/AI (medical measures of the IV/AI): treatment at home by a doctor or, on prescription, by paramedical staff.
</t>
  </si>
  <si>
    <t>Home care is the most common service.
If a person is in need of medical care that does not involve hospital care, he or she should, according to the Health Care Act, be given that kind of care in his or her own home. The assistance in form of home help shall also be given in a person’s own home. The municipality cannot refuse to give anyone in need assistance in their own home. There is no legal responsibility for spouses or children to care for their elderly relatives.
The municipalities make an investigation and after that they decide how many hours a person need for home care. It is based on an individual need.</t>
  </si>
  <si>
    <t>Long-term care (dependencia):
Different forms of assistance in the home of the person in situation of dependence (household help and personal care).
Tele-assistance and prevention are provided for.
No duration limits
Severe incapacity (gran invalidez):
No legal provisions.</t>
  </si>
  <si>
    <t>Home care is organised locally and provided within the public service network by the Social Work Centres (Center za socialno delo), homes for elderly (domovi za starejše) and special institutions for home care and private providers with concession. Services of home care are: personal care (help with feeding, clothing, etc.), housework (cleaning, cooking, etc.), social control (supervision of personal safety), and social assistance in respect of interpersonal relations (different groups). Social home care is available for 20 hours per week.
Medical services are provided according to the legislation on health care (home visits, treatment and home nursing).</t>
  </si>
  <si>
    <t>Attendance services to help with personal activities of daily living, upkeep of the household and basic social activities.
There is no defined maximum period of social service provision.</t>
  </si>
  <si>
    <t>Home care (apoio domiciliário).
Daily care, personal comfort, cleaning, meal delivery, accompaniment during medical visits etc. Home care is granted without any time limit.
Foster families (famílias de acolhimento).
Temporary or permanent integration of elderly persons or disabled adults, either full- or part-time (maximum 3) in foster families, which ensure that their basic needs, including in terms of medical care, are met.</t>
  </si>
  <si>
    <t>Specialised care services, including those for people with mental disorders, are one of the basic forms of assistance in kind.
Bedridden and chronically-ill patients who stay at home and who require systematic nursing services due to existing health problems may receive long-term nursing care in a home-based environment. Persons with chronic illnesses, aggravating disability, those who are ill, but not eligible for hospitalisation and need permanent professional nursing, rehabilitation and care, are eligible for this type of care. In such cases, long-term nursing care is provided at the person’s home.
The duration of home care depends on the existing health problems of the concerned person, but it is no longer than 6 months during the year.</t>
  </si>
  <si>
    <t>Practical assistance and care at home according to the need. Home care services are available day and night (round-the-clock). Community care housing is both a supplement and alternative to nursing homes and institutions. Mainly formal professional caregivers. Practical assistance (brukerstyrt personlig assistanse – BPA) involves a various number of services in order to carry out daily activities such as personal hygiene, house cleaning, shopping and attendance when visiting public offices, out-door and leisure activities etc. Home care also consists of health care services. No limits as to the duration.</t>
  </si>
  <si>
    <t>Home care helps to provide assistance to persons in need. It offers help of a personal and light domestic nature in order to allow older persons and/or persons with special needs, to continue living in their community as independently as possible. It also provides respite and support for informal carers, and averts/delays demand for long-term residential care.
Benefits in-kind available as home care include:
   * meals on wheel service (meals are supplied by a non-governmental organisation against a subsidised charge);
   * home care help (this service offers non nursing, personal help and light domestic work to older adults and to persons with special needs). Home care can be availed of for an indefinite period as long as the relative fee is paid;
   * community nurse service (this service comprises a multi-professional team, who works closely with health and social departments, other professionals, entities and agencies. The team aims to coordinate care in a person-centred holistic manner around people’s needs and to work in collaboration with patients and their relatives/carer to promote health, self-care and maximise the health potential and independence through education, enablement and support. The team regulates the delivery of domiciliary care services and in partnership with the service providers ventures to promote a high quality community care service);
   * Telecare service (this enables the subscriber to call for assistance when required. It aims to provide peace of mind to the older adults, disabled persons and those with special needs, thus encouraging them to continue living in their own home. Telecare is also a source of reassurance for the subscriber’s carers and relatives).</t>
  </si>
  <si>
    <t xml:space="preserve">When the dependent person remains at home, the benefits in kind cover:
   * needs in terms of basic everyday activities;
   * day-care needs, whether alone or as a group. This day-care is aimed at ensuring the dependent person’s safety, preventing them from becoming socially isolated and ensuring the caregiver is given time to rest;
   * needs in terms of assistance with the upkeep of the household, if the dependent person is allocated one of the weekly assistance and care need levels;
   * needs in terms of helping the dependent person preserve their independence;
   * needs in terms of incontinence products, if the dependent person is allocated one of the weekly assistance and care need levels;
   * needs in terms of home modifications;
   * technical aids;
   * training for using technical aids.
</t>
  </si>
  <si>
    <t>People in need of care at home are visited regularly by social workers from local social assistance authorities who determine the need for social care. Home care services include housework and personal care provided by home-helpers and nursing and social care services provided by specialists. Palliative care services can be provided to patients at home by a team of specialists: a doctor, nurse and social worker.
Primary health care institutions are responsible for the organisation and provision of nursing services at home. Since 1 of July 2016 private health care institutions have been able to provide nursing services at home.</t>
  </si>
  <si>
    <t>Social care:
Home care provided by professional providers or informal caregivers includes help to perform housework, personal assistance and delivery of meals.
Health care at home:
Provided on the basis of the legislation on health care and includes the following services:
   * injection of medication,
   * care of skin damages,
   * care and change of long-term urinary catheter, stoma care, including training of the patient’s relatives,
   * enteral feeding through tube,
   * rehabilitation services for persons with consequences after spinal cord injury (diagnosis T91.3), for persons with certain diseases (I60, I61, I63, I64, I69) and for children who receive palliative care,
   * permanent artificial lung ventilation
   * parental feeding of children who are patients of the palliative care unit of the “Children’s’ Clinical university Hospital”
   * laboratory examinations.
The duration of medical rehabilitation services provided at home for the persons with consequences after spinal cord injury (diagnosis T91.3) cannot exceed 6 months.
There are no limits to the duration of other services.</t>
  </si>
  <si>
    <t>Home care services are provided for. They generally include home help, meal delivery, medical treatment and nursing care.
No limits to the duration of home care.</t>
  </si>
  <si>
    <t>Home Care Packages are an additional support over and above existing mainstream community services, and are designed to enhance rather than replace existing home support services. The packages were first introduced in 2005, with the primary objective of supporting older people to continue to live in their own communities.
Intensive Home Care Packages involving therapies for people with more complex needs have been introduced in 2014.
No limits to the duration of home care</t>
  </si>
  <si>
    <t>Possible to receive nursing and social services at home, (meals, cleaning, personal assistance, etc.) provided by health care authorities and municipalities.
Access to this service based on assessment of need.</t>
  </si>
  <si>
    <t>Home care is provided to persons being unable to care for themselves in their home and there is no one to care for them.
Home care includes a range of services providing help for daily living activities and/or permanent basic nursing care. The duration of services depends on the daily needs, but cannot exceed 4 hours a day. It is an obligatory task to be performed by local governments.</t>
  </si>
  <si>
    <t>1. The Programme "Aid at Home" (ΒΟΗΘΕΙΑ ΣΤΟ ΣΠΙΤΙ) is part of the primary social care services, providing nursing care, social care services and domestic assistance to elderly people who live alone continuously or at certain times of the day and cannot sufficiently take care of themselves, and also to disabled people who face situations of isolation, exclusion or family crisis. Its aim is to support and care for the elderly in their home and to enhance the quality of their life. The programme is for the most part implemented by local authorities, legal entities of public law and natural persons or legal entities of public or private law acting in the field of social care. No established limit to the duration of these services. In general, the programme "Aid at Home" operates 8 hours a day.
The duration of the Programme "Aid at Home" (ΒΟΗΘΕΙΑ ΣΤΟ ΣΠΙΤΙ) and fixed-term employment contracts of employees for the provisions of services have been extended to 31 December 2019, in accordance with paragraph 1 of the article 153 of law 4483/2017 (GG 107 A).
2. The Programme "Social Care at Home" (ΚΑΤ’ΟΙΚΟΝ ΚΟΙΝΩΝΙΚΗ ΦΡΟΝΤΙΔΑ), which is part of the Programme "Aid at Home", addresses the needs of the elderly uninsured and the disabled with socio-economic problems.
3. The Programme "Home Nursing Care" (ΚΑΤ’ΟΙΚΟΝ ΝΟΣΗΛΕΙΑ), which is part of the Programme “Aid at Home” is aimed at caring for the elderly at home, under certain conditions.
4. The Programme "Aid at Home of Pensioners" (ΚΑΤ’ ΟΙΚΟΝ ΦΡΟΝΤΙΔΑ ΣΥΝΤΑΞΙΟΥΧΩΝ), which is part of the Programme "Aid at Home", is aimed at ensuring the necessary conditions for independent living of elderly and disabled pensioners in their homes.
It covers recipients of old-age, invalidity and survivors’ pensions who fall under the scope of the Ministry of Labour, Social Security and Social Solidarity and who are in need of help at home, i.e. support and nursing services.
The main activities of the programme are as follows:
   * provision of services of social work, psychosocial support, nursing care, physiotherapy, occupational therapy and domestic help,
   * informing beneficiaries of their rights and supporting them in their contacts with the competent health, social security and welfare services,
   * helping beneficiaries to participate in cultural, recreational, social and religious activities.
Eligibility criteria are related to age, income, marital status, state of health and the temporary or permanent nature of the dependence.
The beneficiaries of the programme are entitled to a supplementary insurance benefit for increased home care.
The programme does not cover pensioners who live in closed units of any legal form or in nursing units of the National Health System (ESY) (ΕΘΝΙΚΟ ΣΥΣΤΗΜΑ ΥΓΕΙΑΣ- ΕΣΥ), or of the private sector.</t>
  </si>
  <si>
    <t>Long-term care insurance (Pflegeversicherung):
Monthly allowances in kind (body-related care measures, nursing care measures as well as assistance with the housekeeping) by outpatient care facilities or self-employed carers in the amount of:
   * Care grade 2: up to €689
   * Care grade 3: up to €1,298
   * Care grade 4: up to €1,612
   * Care grade 5: up to €1,995
Persons in need of care in the care grade 1 can also claim their relief allowance of up to €125 per month to compensate for expenses for outpatient care services for nursing care at home.
Several persons in need of care, especially in new forms of housing, can combine entitlements to benefits in kind (the so-called “pooling”) and the efficiency gains, especially of care benefits, are to be used in favour of the “pooling”-participants.
Persons in need of care who live in self-organised living groups receive an additional monthly lump-sum of €214 in order to pay for the presence of an assistant, who, regardless of the individual nursing care, performs general organizational, managing, supervising or community life-enhancing activities or provides domestic support.
Social assistance (Sozialhilfe)
There is no maximum for help for care (Hilfe zur Pflege)  which is provided to meet needs.</t>
  </si>
  <si>
    <t>Disability compensation allowance (prestation de compensation du handicap, PCH) and Allowance for loss of autonomy (allocation personnalisée d'autonomie):
For home help services: assessment of need for help for home maintenance. The amount of the benefit depends on the assistance plan used, less the participation of the beneficiary, calculated according to his/her means. This help plan defines the beneficiary's needs. The services provide support with daily life activities as well as care. Depending on the nature of services (support or care), the services may be provided by home carers, home-based carers or social life auxiliaries.
For home care benefits: they are engaged by means of a medical prescription from a nurse.</t>
  </si>
  <si>
    <t>Home care services (home help and home nursing), supporting services (meals-on-wheels, cleaning services, transportation services, day centres etc.) and personal assistance.</t>
  </si>
  <si>
    <t>Home nursing care providers are hospitals, private sector organisations, self-employed persons, non-governmental, local government institutions, with a license to provide such services.
Domestic service providers are local governments, private and non-governmental organisations, self-employed persons.
Special care services are provided by bodies with a license for such services. They can be from the private, or non-governmental sector, a state company or foundation.
No limits to the duration. Services are provided as long as needed based on the assessment.</t>
  </si>
  <si>
    <t>Personal hygiene, domestic help, "meals on wheels" (food service) and assistance to a person to maintain his/her capacities (rehabilitation).
In some cases persons who are severely disabled are entitled to attendance or an accompanying assistant for 15 hours per month in order to be accompanied to activities outside the home.
No limit to the duration of home care except for a continuing need.</t>
  </si>
  <si>
    <t>Healthcare facilities:
Special outpatient facilities such as home medical and palliative care and hospices.
Social services:
Home services (in clients’ home ensuring social assistance and support apart from specialised medical treatment):
   * home social care services (domiciliary care),
   * personal assistance,
   * emergency care.
There are no limits to the duration of these services.</t>
  </si>
  <si>
    <t>Social Welfare Services (Υπηρεσίες Κοινωνικής Ευημερίας):
Home care may include personal and household care (e.g. personal and home hygienemeal preparation laundry). 
Home care programmes are implemented at local level by NGOs and local authorities and are subsidised by the Ministry of Labour, Welfare and Social Insurance under the State Aid Scheme.
Home care is also provided by the private sector which operates in accordance with the Terms and Conditions for the provision of home care services set by the Director of Social Welfare Services.
Home care is also provided by state Home Carers who are employed under a contract with the government.
Home care that is provided by Domestic Workers (Οικιακοί Εργαζόμενοι) can also be subsidized under Guaranteed Minimum Income and in General the Social Benefits (Emergency Needs and Care Needs) Regulations and Decrees as they are amended or superseded as long as the person (third country national) has a residence permit for domestic work, according to the relevant requirements of the Aliens and Immigration Law and Regulations, and an employment contract with the applicant or a member of its family unit.
There is no limit in the duration of home care.
Nursing Services, Ministry of Health: Home Nursing Care includes the provision of general nursing and mental health nursing services (e.g.artificial respiration support,  psychometric assessment, wound management, counseling, administration of IV medicines etc) after doctor’s referral. Duration of Home Nursing Care is according to the patient needs.</t>
  </si>
  <si>
    <t>Home care services include (professional help with):
   * Meals: home delivery of ready meals, groceries, cooking, washing dishes, etc.);
   * Household tasks: cleaning, fetching fuel, laundry and ironing, procurement of pharmaceuticals etc.;
   * Personal hygiene: getting dressed, bathing and other hygiene needs;
   * Meeting their other daily needs.
There is no limit to the duration of home care.</t>
  </si>
  <si>
    <t xml:space="preserve">
   * “Personal Assistant” service: permanent care for disabled children or adults suffering from severe diseases, enabling them to fulfil their daily needs;
   * “Social Assistant” service: delivery of services aimed at social work, psychological support, expert consultations, provision of information, development and delivery of individual social care community-based programmes;
   * “Home Assistant” service: delivery of home-based services aimed at maintaining the personal and home hygiene, shopping, cooking, administrative services, etc;
   * There is no limit to the duration of home care services. Duration depends on the needs of the person. The contracts for provision of home care under the National Programme “Assistants to people with disabilities” are concluded for one calendar year.
</t>
  </si>
  <si>
    <t>Sickness and invalidity insurance:
Nursing care at home for an indefinite duration for heavily dependent patients (washing, dressings, injections etc.).
Duration of care: dependent on the situation and the health of the patient. Care after admission to hospital for an illness or accident in principle is of limited duration; care for chronic illness or permanent disability is for an indefinite period of time. See also the validity of the time of the medical prescription.</t>
  </si>
  <si>
    <t>Mobile and outpatient care, such as:
   * visiting service,
   * home care,
   * 24-hour-care,
   * extended care,
   * meals on wheels,
   * family support,
   * community nursing,
   * psycho-social service.
Professional providers: public and private providers
Requirements  (restrictions) based on state-specific regulations
Support of 24-hour-care:
   * Benefits may be granted to persons in need of care or their relatives through the Relief Fund for Disabled Persons in order to subsidize 24-hour care at home for persons receiving long-term-care benefits of category 3 and higher.
   * Support of €1,100 per month in case of two non-self-employed caregivers and of €550 per month in case of two self-employed caregivers. From this moment onwards, support is given irrespective of the property of the person in need of care.</t>
  </si>
  <si>
    <t xml:space="preserve">            Home care</t>
  </si>
  <si>
    <t xml:space="preserve">         1. Benefits in kind</t>
  </si>
  <si>
    <t xml:space="preserve">      Benefits for dependent persons</t>
  </si>
  <si>
    <t xml:space="preserve">   Benefits</t>
  </si>
  <si>
    <t>Discretionary informal care may be provided by spouses/partners, family members or other friends/relatives.</t>
  </si>
  <si>
    <t>Not applicable: no informal care</t>
  </si>
  <si>
    <t>Not applicable (see Table XII "Long term care", "Benefits for informal carers")</t>
  </si>
  <si>
    <t>It is very common that spouses help each other or receive help from children or other relatives. The major part of practical help, such as shopping once a week etc., is carried out by carers close to the family. One out of four persons aged 55 or older is an informal helper. The major part of daily personal assistance is carried out by professionals.</t>
  </si>
  <si>
    <t>Long-term care (dependencia):
Informal caregivers: relatives and people close to the beneficiary.
Severe incapacity (gran invalidez):
No legal provisions.</t>
  </si>
  <si>
    <t>Informal caregivers provide assistance to persons receiving cash benefits and are mostly relatives or neighbours or NGO representatives. They do not need to report on their work, training is not compulsory.</t>
  </si>
  <si>
    <t>Informal care is provided by relatives and by other natural persons who live together with the person in need of care (Attendance Service Benefit (Peňažný príspevok na opatrovanie)).</t>
  </si>
  <si>
    <t>Spouses, members of the household and other relatives or friends.</t>
  </si>
  <si>
    <t>Spouses/partners, parents, other members of the household and other relatives, friends, neighbours, etc..</t>
  </si>
  <si>
    <t>These are mostly family members who provide the care at home to the persons in need of long-term care.</t>
  </si>
  <si>
    <t>Informal caregivers are third parties that provide the dependent person with all or some of the assistance and care at the dependent person’s home.
The Administration for assessing and monitoring nursing care insurance (Administration d’évaluation et de contrôle de l’assurance dépendance) assesses the capabilities and availability of the caregiver for providing the assistance and care with basic daily tasks at least once a week, as well as their requirements in terms of management and training. The assessment makes it possible to evaluate the availability of the caregiver, in consideration of their professional situation, dependent family and distance between their home and that of the applicant, and to assess their mental and physical capabilities and the opportunities they will have to rest when not providing the care under the nursing care insurance.
Payment of the national insurance contributions for the informal assistant.</t>
  </si>
  <si>
    <t>Informal caregivers:
Family, foster family members, volunteers, other relatives and friends.</t>
  </si>
  <si>
    <t>Free choice of care providers in all fields.
Informal caregivers possible in all fields.</t>
  </si>
  <si>
    <t>If a person requires home care, the local government shall first assess the possibilities for family members living together with this person to provide the necessary care. If family members are caring for the person, the local government shall support these family members psychologically, by consulting and training them and, if necessary, also materially.</t>
  </si>
  <si>
    <t>Informal caregivers: household members or other people close to the beneficiary.</t>
  </si>
  <si>
    <t>Carer’s Benefit / Carer’s Allowance / Domiciliary Care Allowance / Carer’s Support Grant:
These payments are only payable to informal caregivers, to the exclusion of professional providers.
Informal caregivers need not be members of the care recipient’s family or relatives.</t>
  </si>
  <si>
    <t>Informal caregivers:
Spouse in certain circumstances.
Spouse's benefits (makabætur) granted to the spouse of a pensioner in special circumstances.
Even if rare, and if the same circumstances apply, any other person who maintains the household with the pensioner can be considered informal carer.</t>
  </si>
  <si>
    <t>There are many informal caregivers who are taking care of their family members, friends etc. Carers who take care of a dependent family member can receive a cash benefit from the State, i.e. the Nursing fee (Ápolási díj).</t>
  </si>
  <si>
    <t>There is no restriction on who can provide informal care.
No legislation for informal carers.</t>
  </si>
  <si>
    <t>Non-commercial (informal) carers:
Persons who are taking care of a person in need of care in their home environment on a non-commercial (informal) basis (e.g. relatives, neighbours, friends).
There are also offers for support in everyday life.These are:
1. Offers, in which, under the guidance of professional carers, especially volunteer helpers take care of persons in need of care with general or with special nursing needs, in groups or in the domestic area (care offers).
2. Offers, which serve the specific relief and advisory support of caring family members and comparably closely associated care persons in their capacity as carers (offers for the relief of carers).
3. Offers, which serve the purpose of supporting persons in need of care in the mastering of the general or care-related requirements of everyday life or in the household, in particular with the housekeeping, or with the self-sufficient organisation of individually required assistance (offers regarding relief of matters of daily life).
The offers must be approved by the competent national authorities.</t>
  </si>
  <si>
    <t>Disability compensation allowance (prestation de compensation du handicap, PCH): the assigned amounts may be used to remunerate a family member. Under certain conditions, this may be the spouse, partner or person with whom the recipient has entered into a civil solidarity pact (pacte civil de solidarité, PACS).
Allowance for loss of autonomy (allocation personnalisée d'autonomie, APA): Possibility to employ one or more family members with the exception of the spouse, the cohabitant or the person with whom the beneficiary has concluded a PACS. Under the APA, possibility of a "right to respite" for the person offering help as home help hours or temporary accommodation.
Beneficiaries of other allowances may pay a family member who helps the person with the service.</t>
  </si>
  <si>
    <t>A relative or a friend may provide care at home for an older person, a person with a disability or with a chronic illness. Support from municipality requires an agreement between the informal caregiver and the municipality based on an individual service plan.</t>
  </si>
  <si>
    <t>Local governments have different regulations regarding cash benefits for informal caregivers. In accordance with the Family Law Act (Perekonnaseadus) § 96 the adult ascendants and descendants related in the first and second degree are required to provide maintenance. Based on that clause some local governments do not pay cash benefits informal caregivers, but others still do.
Some local authorities provide respite care or other social care services for informal caregivers.</t>
  </si>
  <si>
    <t>Local authorities are encouraged to include informal caregivers with a view to allowing them to assume responsibility. Informal caregivers can be spouses/partners, other household members, relatives, friends, neighbours and other persons with whom the dependent person has a social relationship.</t>
  </si>
  <si>
    <t>Informal caregivers include family members, relatives and social care assistants.
Social care assistants are non-professionals who are not members of the family. They are usually friends or neighbours. Written contract for assistance is needed.
The state pays their health insurance contributions; periods of caring are taken into account when establishing the qualifying period.</t>
  </si>
  <si>
    <t>The Law covers also respite care which provides for short periods of rest for informal care-givers. Respite care can take the form of home, residential or day care.</t>
  </si>
  <si>
    <t>Informal caregivers (family members or relatives) are trained on doctor’s instructions to provide the necessary medical-technical assistance.
See also “Benefits in kind, 2. Semi-residential care” and “3. Residential care”.</t>
  </si>
  <si>
    <t xml:space="preserve">
   * Рarents (adoptive parents) or spouses taking care of a person with a degree of disability/ reduced working capacity exceeding 90% who permanently needs assistance of a carer;
   * Individuals employed under the National Programme “Assistants for People with Disabilities” and National Programme “Social services in family environment”;
   * Unemployed people can take part in the “personal assistant” activity if they certain conditions (being family member or a relative, or living with the person they care for or in , the same area , so long as they are not entitled to an old age or early retirement pension).
</t>
  </si>
  <si>
    <t>Care insurance (Zorgverzekering/Assurance soins):
Community-based care: care provided by a relative, friend. This is a voluntary and volunteer assistance.
Sickness and invalidity insurance, integration allowance (allocation d'intégration/integratietegemoetkoming) and allowance for assistance to the elderly (allocation pour l'aide aux personnes âgées/tegemoetkoming voor hulp aan bejaarden):
Recognition of carer (specific rights still to be defined).</t>
  </si>
  <si>
    <t xml:space="preserve">         Informal carers</t>
  </si>
  <si>
    <t>Formal social care is provided in people’s own homes, care homes, day care, hospitals, and in the wider community through the public, private and voluntary sectors.</t>
  </si>
  <si>
    <t>In order to be entitled to provide instutional care under the Long term care act (Wet langdurige zorg (WLZ)), an institution must have received approval by the Care Needs Assessment Centre (Centrum Indicatiestelling Zorg, CIZ) and concluded an agreement with a regional WLZ-exective office that implements the provisions of this Act.</t>
  </si>
  <si>
    <t>Nursing care
Only professional providers providing care on prescription or medical orders are authorized (physiotherapists, ergotherapists, nurses, logopedists, dieticians, homecare organisations [= SPITEX]).
Medical measures of the IV/AI
Only doctors or, on their orders, paramedics are authorized (except language and psychomotor therapies).
Personal assistance allowance
The person providing assistance must be engaged on the basis of an employment contract. Moreover they must not be married to the insured person, nor be their registered partner, a cohabitant or a direct relative.</t>
  </si>
  <si>
    <t>Long-term care (dependencia):
Professional providers: institutions and home care providers, of a public, private or semi-public nature.
These institutions are certified by the Autonomous Communities according to certain quality standards relating to human and material resources.
Severe incapacity (gran invalidez):
No legal provisions.</t>
  </si>
  <si>
    <t>Institutional care, semi-institutional care and home based services are provided by public institutions or private providers with concession. They have to follow strict rules and standards.</t>
  </si>
  <si>
    <t>Formal providers can be both public and private sector organisations. There are care assistants and employees of care providers in institutions. Social services are provided in the form of ambulatory, semi-residential care, and residential services.</t>
  </si>
  <si>
    <t>People with severe disabilities:
Qualified Personal Assistant (asistent personal profesionist) or Personal Assistant (asistent personal) hired by the local authorities or private social services providers; public and private social services providers.
Personal assistant must:
   * be at least 18 years old;
   * have not been convicted for an offense which would make him/her incompatible with the exercise of this occupation;
   * have full legal capacity;
   * have a health condition, certified by the family doctor or based on a medical examination;
   * have completed at least compulsory general education courses, except relatives and in-laws up to the fourth degree.
Older people:
Caregiver (persoana de ingrijire) hired by the local authorities; public and private social services providers. They have to be able to provide long-term care services at least at the minimum quality standards set by law.</t>
  </si>
  <si>
    <t>Long-term care benefits are mainly supplied by professional providers who form part of the national network of integrated long-term care.
Professional providers (sponsors and management entities of the units and of the national healthcare network teams) encompass very different types of legal persons such as hospitals, health centres, district social security centres, private social solidarity institutions, NGOs, local authorities and for-profit organisations.
Sponsors and management entities must  submit an application to the healthcare authority to ensure long-term healthcare provision. The regional  coordination team (ECR) analyses the application, taking into account  the territorial coverage and  suitability of the healthcare services, and issues an opinion which also takes into consideration the compliance or otherwise of the project and sets the deadline for compliance if this is not already the case.</t>
  </si>
  <si>
    <t>Specialists with professional qualifications, nurses, employees of: social assistance centres, support centres, family-based assistance homes, social assistance homes, long-term nursing care in a home-based environment, family support centres.</t>
  </si>
  <si>
    <t>Employed personnel in public sector (e.g. home service assistants, nurses or social workers) or personnel in private enterprises and organisations which have a funding contract with the municipality. A few municipalities have contracted out the provision of services to private sector providers.</t>
  </si>
  <si>
    <t>Long-term care benefits in kind are provided by institutions, such as hospitals, day care centres and residential homes. These institutions must have received an approval to do so and also must have concluded an agreement with a regional care office which is supervised by the ministry of Health Care. Long-term care benefits may also be provided by independent care professionals, such as specialised agencies.
In both public and private hospitals and institutions, the service is provided by doctors, nurses and other paramedics and health assistants. These institutions are both at the central and/or community level.</t>
  </si>
  <si>
    <t>The dependency insurance provides for four types of professional providers:
   * assistance and care networks;
   * semi-stationary centres;
   * assistance and care institutions for continuous stay;
   * assistance and care institutions for intermittent stay.
Providers within the dependency insurance must have received an approval from the competent ministry which allows them to pursue activities in the field of assistance and care. In addition, they must, by signing an assistance and care agreement, adhere to the framework convention setting out their rights and obligations.</t>
  </si>
  <si>
    <t>Professional providers are licenced social care institutions and qualified professionals.
Social care services are provided by social workers, their assistants and specialists in healthcare, education, training and employment.
Home nursing services are provided by both community nurses and those in general practice and agencies licensed to provide primary outpatient healthcare services.
Palliative care services can be provided by outpatient healthcare institutions and hospitals.
Nursing and care can be provided by public or private institutions.</t>
  </si>
  <si>
    <t>Professional providers:
   * Inpatient care in nursing homes.
   * For care and attendance at home, there are private organisations for subsidised by the State.
No special requirements, unless medical services are provided.</t>
  </si>
  <si>
    <t>Social care:
The long-term care benefits in kind are provided by long-term social care institutions and day centres. Home care may be provided also by individuals. These institutions and individuals must:
   * meet requirements for social service providers set by legislative acts;
   * be in the Social service provider register.
Health care at home:
Nurse or physician’s assistant, physiotherapist or physiotherapist’s assistant, ergotherapist or speech therapist.</t>
  </si>
  <si>
    <t>Public sector professional providers: doctors, paramedical professionals and institutions for residential or semi-residential care.</t>
  </si>
  <si>
    <t>Home Care:
Home Care Packages can be provided by:
   * The Health Service Executive (HSE);
   * A voluntary organisation on behalf of the HSE;
   * A private provider on behalf of the HSE.
Nursing Homes Support Scheme:
State support under the scheme is only available to people in designated public and voluntary nursing homes and approved private nursing homes.</t>
  </si>
  <si>
    <t>Professional providers:
   * Nursing and social services at home;
   * Day-care centres;
   * Nursing homes and homes for the elderly.</t>
  </si>
  <si>
    <t>In case of long-term care services providing personal social care (social services): the services are provided by the State, by local governments, as well as by churches and NGOs. They employ mostly professional carers, so care in services is provided by professionals.
Decree No. 1/2000 (I. 7.) on Professional Tasks and Conditions for Operation of Institutions Providing Personal Care sets out the rules for occupations in social institutions. All professional carers must obtain minimum professional qualifications.</t>
  </si>
  <si>
    <t>State-operated units for long-term care and for-profit and non-profit private sector units for Nursing Homes for the Chronically Ill (ΘΕΡΑΠΕΥΤΗΡΙΑ ΧΡΟΝΙΩΝ ΠΑΘΗΣΕΩΝ). Private units must have received a foundation and operation licence. Private non-profit units must also have received special accreditation in order to be partly funded or subsidised from the State budget.
Local authorities’ agencies, for-profit and non-profit private units for the Day Care Centres of the Elderly (ΚΕΝΤΡΑ ΗΜΕΡΗΣΙΑΣ ΦΡΟΝΤΙΔΑΣ ΗΛΙΚΙΩΜΕΝΩΝ – Κ.Η.Φ.Η.). Foundation and operation licence needed.
Local authorities, local authorities’ agencies and legal persons of public law for the Programme "Aid at Home" (ΒΟΗΘΕΙΑ ΣΤΟ ΣΠΙΤΙ).</t>
  </si>
  <si>
    <t>Service guarantee for long-term care insurance funds
The long-term care insurance fund as an insurance company of statutory service guarantee must ensure an appropriate long-term care provision of the insured persons in the framework of providing the benefits. For this purpose, they make supply contracts and remuneration agreements with outpatient carriers and in-patient care facilities, and contracts with individual appropriate independent nurses.
Every care facility which fulfils the admission requirement is legally entitled to be admitted to carry out care services. That is why facilities of local, non-profit or private ownership cooperate next to each other.
Financing system of the long-term care infrastructure
The federal states are responsible for the provision and investment financing of the care facilities; the day-to-day operating and care costs are to be paid by the persons in need of care or their financing institutions.
Contracts between care insurance providers and care providers
The basis for the authorisation to provide care services is generally the so-called care contract. It regulates the goods and services between the care funds and outpatient facilities contractually as well as between inpatient facility operators to which the insured person has a legal right. If a person in need of care is cared for by an invidual at home, the nursing care insurance provider concludes a contract with suitable nursing staff concerning the content, scope and quality assurance and remuneration of the services.
Forward-looking remuneration rates
The contractual provisions in the care contract are binding for all parties concerned, particularly in the forward-looking remuneration negotiations as assessment basis for the remunerations. The (agreed) care remunerations and nursing charges have to be economic and efficient, a retroactive reimbursement of costs is not possible. The persons in need of care are invoiced with the remuneration components that exceed the service records of the care insurance as well as - in the case of inpatient care - the costs for accommodation and meals (in certain circumstances investment costs as well). The care-related contributions to be paid by the person cared-for has been the same since January 2017 for full-service nursing at care grades 2 to 5 within a care facility.
Quality assurance
All admitted care facilities must ensure humane and activating care in line with generally accepted medical and nursing knowledge, while respecting human dignity. They are obliged to conduct quality assurance procedures and quality management, apply expert nursing standards and cooperate in quality inspections.
Social assistance (Sozialhilfe)
Help for care (Hilfe zur Pflege) care is provided by social assistance organisations.</t>
  </si>
  <si>
    <t>The third party can be a carer, a domestic carer or an association for domestic care.
The professional auxiliary must have a State diploma.
For the category of allowance for loss of autonomy (allocation personnalisée d'autonomie, APA) in an institution that can accommodate more than 25 persons.</t>
  </si>
  <si>
    <t>The municipalities are responsible for the services, which can be provided by the municipality itself, by joint municipal authorities or based on a contract with a private service provider or by service voucher.
Private health care providers and private social care providers providing services 24 hour a day need a licence granted by the Regional State Administrative Agency. Other private social care providers need to make an announcement to the municipality.
The family carer is a person who, based on a commission agreement made with the municipality or joint municipal board responsible for arranging care, provides care in their home. Family carers can be those with suitable education and training, experience or personal qualities who are approved to provide care. A person who has made a commission agreement is not in an employment relationship with the municipality or joint municipal board which has made the agreement. Unless otherwise stated in the commission agreement, family carers are entitled to remuneration for the care they provide. The amount is based on the time spent on care and on how demanding it is.</t>
  </si>
  <si>
    <t>Providers can be private sector organisations, non-governmental institutions, local governments, state foundations (mostly in healthcare system), companies managed by state. The requirements for publicly funded long-term care providers are regulated in the Social Welfare Act and other regulations such as health protection in care institutions.
The main requirements  are as follows:
   * License to provide residential long-term care service (given by the Estonian Social Insurance Board (from 2020)), in special care services by the Estonian Social Insurance Board)
   * Detailled care plan 
Caregiver or other specialist qualification</t>
  </si>
  <si>
    <t>Local authorities are responsible for ensuring that the individual receives the necessary care. Home care is supplied both by private companies and public providers and financed by the local municipality through taxation and block grant from the central authority. Local authorities are obliged to establish a framework and to set targets for both private and public providers for personal and practical assistance. The local councils are responsible for documenting and ensuring the quality of task management.</t>
  </si>
  <si>
    <t>Professional providers are registered social services: legal entities established by regional and local authorities or private organisations, non-governmental organisations and natural persons.
Professional services are provided at home, in institutions or as outpatient services.</t>
  </si>
  <si>
    <t>Care services may be provided by governmental and non-governmental organisations, local authorities, and the private sector .
The minimum standards for care provision is regulated by the legislation:
   * Homes for the Elderly and Disabled Persons Laws (Οι περί Στεγών για Ηλικιωμένους και Αναπήρους Νόμοι) of 1991 - 2011.[L.222/91 and L. 65(I)/2011].
   * Adult DayCare Centres Law (Oι περί Κέντρων Ενηλίκων Νόμοι) of 1997 – 2011[L.38(I)/97 and L.64(Ι)/2011)
Professional providers must meet minimum standards, such as suitability of the employees, ratio of the employees and beneficiaries, suitability of the buildings and the provided services. All NGOs, local authorities and private sector organisations providing care services must be approved by the Social Welfare Services.</t>
  </si>
  <si>
    <t>Public institutions: Social Welfare Centres (Centar za socijalnu skrb), homes for physically and mentally impaired persons, homes for mentally ill adults home care centres, centres providing community services, family homes.
Social welfare activities are also carried out by religious communities, associations (NGOs), trade associations and other domestic or foreign legal entities or private company as well as natural persons under the conditions prescribed by the Social Welfare Act.
See also “Benefits in kind, 2. Semi-residential care” and “3. Residential care”.</t>
  </si>
  <si>
    <t>Social Services:
   * The State
   * The municipalities
   * Organisations . Bulgarian natural persons registered under the Commerce Act and legal persons;
   * private and legal persons.
Cash benefits for people with disabilities: Social Assistance Agency (Агенция за социално подпомагане) and Agency for People with Disabilities (Агенция за хората с увреждания).
Benefits in kind for people with disabilities: Agency for People with Disabilities.
Supplement for pensioners in need of permanent assistance by a carer: National Social Insurance Institute (Национален осигурителен институт).
Individuals (Bulgarian nationals or nationals of EU and EEA countries) registered under the Bulgarian trade law or the trade legislation of the country of origin.</t>
  </si>
  <si>
    <t>Care insurance (Zorgverzekering/Assurance soins):
Home care: paid, non-medical assistance supplied at home by a home help service. This is paid help.
Residential care: persons who reside:
   * in a rest home, a rest and nursing home, a psychiatric nursing home in Flanders or in Brussels;
   * in a facility located in Belgium, but not in Flanders, which offers assistance and services similar to the benefits mentioned above, and which legally carries out its activities;
   * in a facility located outside Belgium, in another Member State of the European Community, of the European Economic Area or in Switzerland, which offers assistance and services comparable to those of rest homes, rest and nursing homes or other psychiatric care institutions, The structure in question must also operate legally.
The basic assistance budget can be used freely for professional help: care at home, day centre, accompaniment, purchase of service vouchers, community care, etc.
Sickness and invalidity insurance, integration allowance (allocation d'intégration/integratietegemoetkoming) and allowance for assistance to the elderly (allocation pour l'aide aux personnes âgées/tegemoetkoming voor hulp aan bejaarden):
Medical assistance supplied at home or in institutions, mainly via nursing care and physiotherapy paid according to the tariffs of the sickness and invalidity insurance.</t>
  </si>
  <si>
    <t>Benefits in kind:
Professional providers: Public and private providers.
Care by means of social services from public and private providers, which is primarily organized at the regional and central level.
Social services are offered by independent social welfare associations, the states and municipalities and carried out by health and nursing specialists as well as social workers.
Requirements based on state-specific regulations</t>
  </si>
  <si>
    <t xml:space="preserve">         Professional providers</t>
  </si>
  <si>
    <t xml:space="preserve">      2. Providers</t>
  </si>
  <si>
    <t>Periodic reassessments are undertaken at yearly intervals or earlier if care needs change.</t>
  </si>
  <si>
    <t>The assessment made by the CIZ is valid for a certain period with a maximum of 5 years. After this period, a new needs assessment is required.</t>
  </si>
  <si>
    <t>Helplessness is regularly reassessed. The personal assistance allowance is, if possible, reviewed at the same time.</t>
  </si>
  <si>
    <t>If or when the person’s condition changes the needs assessment must be renewed.</t>
  </si>
  <si>
    <t>Long-term care (dependencia):
Review of the level of dependency is undertaken in case of change of the level of need or mistake in the application of the scale. The review can be requested by the recipient or promoted by the Autonomous Community. There is no legal regular periodic review.
Severe incapacity (gran invalidez):
Revision of the degree of incapacity is possible at any time up to the minimum retirement age. The resolution will state the moment from which the revision can be promoted.</t>
  </si>
  <si>
    <t>No regular review is foreseen.</t>
  </si>
  <si>
    <t>Review is carried out on the grounds that a person’s condition might improve. Re-evaluation is not required for chronic conditions. For personal assistance, the review is carried out every three years.</t>
  </si>
  <si>
    <t>People with disabilities:
Degrees and types of disability.
Regular re-assessment of disability depending on the duration of validity of the disability certificate.
Older people:
Degrees of dependency.
No regular re-assessment of dependency.</t>
  </si>
  <si>
    <t>Situations of dependency may be reviewed on the request of beneficiaries, or by decision of competent institutions.</t>
  </si>
  <si>
    <t>Dependency is only re-assessed if the benefit has been granted for a certain period indicated in the social insurance decision.</t>
  </si>
  <si>
    <t>It is up to the local municipal authority to re-assess the dependency at its discretion.</t>
  </si>
  <si>
    <t>Reviews are not scheduled on a regular basis but upon the treating practitioners’ advice.</t>
  </si>
  <si>
    <t>The Administration for assessing and monitoring nursing care insurance (Administration d’évaluation et de contrôle de l’assurance dépendance) may decide to reassess the dependent person’s needs under the following conditions and procedures:
1) if the services required are provided entirely by one provider, the needs are reassessed at the earliest 2 years after notification of the final decision to provide the care;
2) if the services required are provided by a caregiver entirely or partly at the dependent person’s home, the needs are reassessed at the earliest 1 year after notification of the final decision to provide the care;
3) when the dependent person leaves their home to be cared for at an establishment providing care and assistance, their needs are reassessed within 6 months of their admission;
4) when the dependent person requests technical aids or modifications to their accommodation, the Administration for assessing and monitoring nursing care insurance may reassess all the dependent person’s needs;
5) the Administration for assessing and monitoring nursing care insurance can reassess the dependent person’s needs if it notes that their circumstances have changed radically.
At the reasoned request of the dependent person, their family or the caregiver, or on the initiative of the body administering the nursing care insurance, the Administration for assessing and monitoring nursing care insurance shall examine the appropriateness of reassessing the dependent person’s needs. Requests to reassess the services may only be submitted after 1 year, unless the medical report accompanying the request states that the person’s circumstances have changed radically in the meantime.</t>
  </si>
  <si>
    <t>According to the Law on Social Services the need for social services needs to be regularly reviewed.</t>
  </si>
  <si>
    <t>The classification is controlled periodically by the assessor. The time frame is determined differently depending on the circumstances, usually annually.</t>
  </si>
  <si>
    <t>The care level is reviewed in case of changes in the level of functional disorders at least once a year.</t>
  </si>
  <si>
    <t>The review of the level of need for care is carried out either at regular intervals or upon the ad hoc Commission’s request. The review can also be requested by the beneficiary in order to assess worsening of his/her health conditions.</t>
  </si>
  <si>
    <t>Once a person has entered a nursing home there is no regular review of care required.</t>
  </si>
  <si>
    <t>There is a formal assessment of need done by professionals for all types of services. Assessment revised on a regular basis.</t>
  </si>
  <si>
    <t>Homes for the elderly: if the person has the dependency there is no regular re-assessment.
Long-term care services for people with disabilities, psychiatric patients and persons with addictions: a regular re-assessment is carried out.
The conditions of the users are examined and evaluated in every 5-year period in order to learn the actual condition/state of health of the person and to create or modify the personal development plan for the next 5 years. (If the person’s condition does not require care he/she has to leave the institution.)</t>
  </si>
  <si>
    <t>The committees of KEPA certify the incapacity for a specific period, after which it needs to be reviewed, or they certify life-long incapacity. Random verification checks are also carried out.</t>
  </si>
  <si>
    <t>The assessment of the need for care has to be repeated at appropriate intervals which are determined on the basis of individual circumstances. Apart from the prognosis, the expected changes in the care and supervision situation are also decisive.The assessor has to assess and document the further foreseeable development of the need for care. If the need for care can be changed through reasonable curative, care-based or rehabilitation-active measures as well as the usage of aids and care-aids or with the improvement of the living environment, this also has to be stated. This is especially the case regarding recommended measures of the existing or anticipated deficient care. A repeat assessment (re-certification) may contain appropriate indicators.It is important to note that the following regulation will apply from 1 January 2019.
Insured persons who have been transferred to a care grade will not undergo any repeat assessment up to 1 January 2019. As an exception, repeat assessments may be carried out if an improvement in the health impairments to independence or of the abilities, especially as a result of the operations carried out or rehabilitation measures, are to be expected.</t>
  </si>
  <si>
    <t>The level of care required by people is not expected to be reviewed regularly, however the benefits may be suspended if the conditions are no longer met.</t>
  </si>
  <si>
    <t>The implementation of the service plan is regularly monitored, and the plan is updated as necessary. The assessment of service needs can also be repeated.</t>
  </si>
  <si>
    <t>According to the Social Welfare Act (Sotsiaalhoolekande seadus) § 21 (5) the individual‘s care plan in residential care must be reviewed semi-annualy. In other cases, the level of need is reviewed once a year or depending on changes of the state of health or independent coping.</t>
  </si>
  <si>
    <t>The assistance shall be adapted periodically to the specific needs of the recipient. Regular review at least once a year.</t>
  </si>
  <si>
    <t>The level of dependency or need for care is not reviewed on a regular basis.</t>
  </si>
  <si>
    <t>The care needs of Guaranteed Minimum Income recipients that receive subsidisation for their care needs are reviewed by the Social Welfare Services on a regular basis or when necessary which depends on the individual needs of the beneficiary.</t>
  </si>
  <si>
    <t>The conditions for entitlement are reviewed once a year.</t>
  </si>
  <si>
    <t>Following the social assessment, the service providers prepare individual plans including activities for meeting the needs of the recipients. The providers also assess the implementation of the plan which, if necessary, is updated every 6 months.</t>
  </si>
  <si>
    <t>Sickness and invalidity insurance:
The beneficiary must be available at all time for possible checks by the medical advisor or by the Medical Invalidity Board of the INAMI.
Care insurance (Zorgverzekering/Assurance soins):
A monitoring body can carry out checks ex officio regarding the degree of need for care determined on the basis of an indication or an attestation issued to a user for granting benefits in respect of community-based or home-care.The monitor body is obliged to carry out these checks at the request of the Fund.
Integration allowance (allocation d'intégration/integratietegemoetkoming) and allowance for assistance to the elderly (allocation pour l'aide aux personnes âgées/tegemoetkoming voor hulp aan bejaarden):
If the disability is stable, no re-evaluation is carried out; if this is not the case, the general health will be re-evaluated; there is an obligation to declare an improvement in general health.</t>
  </si>
  <si>
    <t>If a person’s medical condition deteriorates since the last time their long-term care benefit (Pflegegeld) was classified, an application can be made to increase the amount of the benefit and the person's health will then by reassessed by a doctor or, in some cases, by a qualified health care or nursing professional. If one year has not passed since the last final decision, convincing evidence of a significant deterioration of the person’s medical condition must be provided  (e.g. by a doctor's certificate, medical findings or the like).
In addition, the actual nursing situation is examined as part of the effort to ensure the quality of home care when home visits are made by a qualified health care or nursing professional. The focus of the home visits is to provide practical advice and improve the quality of care. These  (free) home visits have been available on request since 2015.</t>
  </si>
  <si>
    <t xml:space="preserve">         Review</t>
  </si>
  <si>
    <t>The government's Fair Access to Care Services guidelines define the four categories of need and risk, as follows:
Critical risks are when:
   * life is, or will be, threatened; and/or
   * significant health problems have developed or will develop; and/or
   * there is or will be, little or no choice and control over vital aspects of the immediate environment; and/or
   * serious abuse or neglect has occurred or will occur; and/or
   * there is, or will be, an inability to carry out vital personal care or domestic routines; and/or
   * vital involvement in work, education or learning cannot or will not be sustained; and/or
   * vital social support systems and relationships cannot or will not be sustained; and/or
   * vital family or other social roles and responsibilities cannot or will not be undertaken.
Substantial risks are when:
   * there is, or will be, only partial choice and control over the immediate environment; and/or
   * abuse or neglect has occurred or will occur; and/or
   * there is or will be, an inability to carry out the majority of personal care or domestic routines; and/or
   * involvement in many aspects or work, education or learning cannot or will not be sustained; and/or
   * the majority of social support systems and relationships cannot or will not be sustained; and/or
   * the majority of family and other social roles and responsibilities cannot or will not be undertaken.
Moderate risks are when:
   * there is, or will be, an inability to carry out several personal care or domestic routines; and/or
   * involvement in several aspects or work, education or learning cannot or will not be sustained; and/or
   * several social support systems and relationships cannot or will not be sustained; and/or
   * several family or social roles and responsibilities cannot or will not be undertaken.
Low risks are when:
   * there is, or will be, an inability to carry out one or two personal care or domestic routines; and/or
   * involvement in one or two aspects or work, education or learning cannot or will not besustained; and/or
   * one or two social support systems and relationships cannot or will not be sustained; and/or
   * one or two family and other social roles and responsibilities cannot or will not be undertaken.</t>
  </si>
  <si>
    <t>The Care Needs Assessment Centre (Centrum Indicatiestelling Zorg, CIZ) assesses the need for care according to the International Classification of Functioning, Disability and Health (ICF) of the World Health Organisation.
No specific categories.</t>
  </si>
  <si>
    <t>Helplessness allowance
Ability to carry out the 6 following basic everyday activities:
   * to stand up, to sit down, to lie down;
   * to eat;
   * to dress, to undress;
   * to get washed;
   * to go to the toilet;
   * to move around.
Personal assistance allowance
With reference to the 6 basic everyday activities listed above and to the following activities:
   * household care;
   * participation in social life and organisation of leisure activities;
   * taking care of children;
   * carrying out an activity of public interest or a voluntary activity;
   * initial or continued occupational training;
   * paid employment in the ordinary labour market;
   * supervision in day time;
   * night care.
Helplessness allowance
3 degrees.
   * Severe helplessness
The insured person needs regular and substantial help to carry out all basic everyday activities and furthermore needs permanent care or personal supervision.
   * Moderate helplessness   
   * the insured person needs regular and substantial help to carry out most basic everyday activities; or
   * the insured person needs regular and substantial help to carry out at least 2 basic everyday activities and furthermore needs permanent personal supervision;
   * moreover for IV/AI: the insured person needs regular and substantial help to carry out at least 2 basic everyday activities and furthermore needs permanent support for practical daily activities.
   * Slight helplessness   
   * the insured person needs regular and substantial help to carry out at least 2 basic everyday activities; or
   * the insured person needs permanent personal supervision; or
   * the insured person permanently needs particularly demanding care required by their disability; or
   * due to a severe impairment to sensory organs or to a severe physical disability the insured person can only maintain social contacts with their entourage through considerable and regular services;
   * moreover for IV/AI: the insured person needs permanent support for practical daily activities.
Personal assistance allowance
4 degrees in the need for assistance.
   * Degree 1
Minimal or sporadic assistance.
   * Degree 2
Need for assistance to carry out some activities.
   * Degree 3
Need for assistance to carry out most activities.
   * Degree 4
Complete and permanent assistance to carry out all activities.</t>
  </si>
  <si>
    <t>There is no legal framework on needs assessment or required instruments for the process. Some municipalities use the KATZ ADL or any other type of scale. Others use an administrative application form. The legal requirements are:
   * what has been found in the needs assessment process must be documented, and
   * the municipal decision must be documented. If any part of the persons application has been rejected he or she can appeal to an administrative court.
The National Board of Health and Welfare (Socialstyrelsen) has developed a structured instrument for needs assessment. The instrument (called BAS) is a questionnaire that can be used in conversations with people applying for any kind of elderly care or at follow-up of previously granted benefits. The answers are used as one of several bases for the assessment of the person’s need for care.
There is no national model.</t>
  </si>
  <si>
    <t>Long-term care (dependencia):
The decision about the degree of dependency is taken by the Evaluation board of the Autonomous Communities (Comunidades Autónomas), on the basis of a scale according to the International Classification of Functioning, Disability and Health (ICF) of the World Health Organisation.
Severe incapacity (gran invalidez):
No specific indicators are used by the Disability Evaluation Board (Equipo de Valoración de Incapacidades, EVI). Barthel or Karnosfsky scales are recommended.
Long-term care (dependencia)):
Three different degrees of dependency (grados de dependencia):
   * Degree I, moderate dependency, the person needs help at least once a day;
   * Degree II, great dependency, the person needs help more than twice a day;
   * Degree III, severe dependency, the person needs help continuously.
Each degree includes two levels.</t>
  </si>
  <si>
    <t>Cash benefits are provided on the basis of assessment of the ability to perform basic ADL like feeding, dressing, providing personal hygiene, and performing some other basic tasks.
Assessment relating to provision of benefits in kind is based on the ability to provide ADL and IADL tasks.
Benefits in kind: Persons entitled are treated according to their individual needs.
Type of residential care of the elderly (65+) depends on individual assessment and is organised on four levels.
Type of residential care for people with disability is organised according to the type of disability (learning, physical, mental) and depends on the extent of assistance needed by the actual person in need.
Cash benefits: different ways of assessing dependency for different benefits (from 2 to 3 levels).</t>
  </si>
  <si>
    <t>The ability of a person to perform basic activities feeding themselves, personal hygiene, bathing, using the toilet, dressing, moving around, orientation, and taking necessary medication) and the need of supervision.
The list of activities used to determine the extent of the necessary personal assistance contains 20 items.
National list of illnesses, disabilities and chronic (long-term) conditions.
Scale of six degrees of dependency, according to the level of need of assistance from another person (e.g. 1st degree: no assistance required; 2nd degree: 2-4 hours of assistance per day; 6th degree: more than 12 hours of assistance daily).
The extent of personal assistance is determined by the number of hours and activities that are necessary.</t>
  </si>
  <si>
    <t>People with disabilities:
Integrated system of indicators: health, psycho-social adaptation degree, level of education, professional abilities development degree.
Older people:
Integrated system of indicators: functional, sensorial and psycho-emotional.
The degrees and types of disability as well as the degrees of dependency are detailed according to the beneficiary’s need for permanent or temporary care.</t>
  </si>
  <si>
    <t>Dependency is assessed by reference to the capacity of persons to perform autonomously the essential activities of daily living, by means of specific evaluations, in particular VARTHEL, KATZ, CIF and RUG. These evaluations are based on indicators relating to the activities of everyday life, such as housekeeping, moving around in the home and personal hygiene.
The recipient of the long-term care supplement (complemento por dependência) may undergo re-evaluations at his request or following a decision of the competent institutions.
Social insurance and Guaranteeing sufficient resources:
Pensioners:
There are two degrees of dependency:
   * 1st degree: persons unable to perform autonomously the essential activities of daily living;
   * 2nd degree: persons who are in a situation of 1st degree dependency and who are, moreover, confined to bed or seriously demented.
Disabled children and adults:
Situation of dependency requiring the permanent assistance of a third person for at least six hours per day.
Social security system and National Health Service:
No specific categories.</t>
  </si>
  <si>
    <t>National system for indicators.
Capable of any work, capable of work corresponding to a person’s  level of qualification (education, skills and knowledge of the work), activities of daily living (eating, dressing, bathing, using the toilets, cleaning the house, shopping, managing finances, transferring between bed and chair), inability to live independently (permanent or long-term care and help from another person are required).
For invalidity benefits:
A person incapable of work means a person who has lost, completely or partly, earnings capacity due to impairment and it is not possible to restore their capacity to earn through retraining. Incapacity described as “total” or “partial” according to remaining capacity to work. So,
   * total incapacity: unable to perform any type of work;
   * partial incapacity: is unable to perform their usual work but capable of doing a different, usually lower skilled, job.
If a person’s health is damaged to such an extent that permanent or long-term care and help from another person is required to fulfil basic needs, they are classed as being unable to lead an independent life.
In assessing the degree of incapacity to work the following shall be taken into account:
   * the degree of impairment and the possibility of restoring this through medication and rehabilitation;
   * the capacity to perform the current work or another kind of work and the possibilities of retraining, taking account of the type and nature of work performed previously, education, age and psycho-physical ability.
Not defined in percentage terms or grades.
For other benefits:
1) considerable level of disability, if the person:
   * is not able to work;
   * is able to work in a sheltered workshop or in a vocational activity workshop;
   * needs, in order to perform their social roles, permanent or long-term care or assistance from another person on account of their considerably limited ability to lead an independent life.
2) moderate level of disability, if the person is able to perform work at a work place adapted to their needs and capabilities and requires, in order to perform normal social activities, the part-time or periodical assistance from another person on account of their  limited ability to lead an independent life.
3) low level of disability, if the person is able to perform work and does not require assistance from another person in order to perform their normal social activities.</t>
  </si>
  <si>
    <t>There is no method of assessing dependency in the legislation. The assessment is based on the need for healthcare and/or how the person manages ordinary activities of daily living.
In order to receive long-term care according to the Health and Care Services Act (lov om kommunale helse- og omsorgstjenester m.m.) the patient must have a need for “required healthcare”.</t>
  </si>
  <si>
    <t>According to the assessment procedure of the need for long-term care the following statutory based indicators (activities) are taken into consideration:
   * Medical History &amp; Diagnosis;
   * Drug Treatment;
   * Communication Abilities (Hearing, Speech, Vision);
   * Mental State (Orientation, Memory, Hallucinations, Behavioural State etc.);
   * Daily Activity ( Eating, Dressing, Bathing, Housekeeping, Meal Preparation, Shopping);
   * Mobility;
   * Continence;
   * Need for Nursing Care;
   * Social State.
No different levels of dependency.</t>
  </si>
  <si>
    <t>Dependency is established on the basis of a questionnaire which comprises a medical evaluation part and/or a functional evaluation part.
The assistance and care and their frequency are determined by a multidisciplinary team, in a statement of assistance and care. Each measure of assistance or care is expressed in units of time needed for its provision and their frequency.
The essential acts of life include:
   * corporal hygiene: assistance and care for bodily cleanliness;
   * excretion: assistance and care for excretion of waste from the body;
   * nutrition: assistance and care in securing absorption of food, hydration and enteral nutrition;
   * getting dressed: assistance and care in getting dressed and undressed;
   * mobility: assistance and care in changing position, moving around, and accessing and entering their home.
Based on the assessment of assistance and care for basic daily tasks carried out by the Administration for assessing and monitoring nursing care insurance (Administration d’évaluation et de contrôle de l’assurance dépendance), the applicant is allocated one of 15 weekly assistance and care need levels, from level 1 (210 to 350 minutes) to level 15 (more than 2,171 minutes).</t>
  </si>
  <si>
    <t>The need for social services is assessed on the basis of the relations of the person concerned with the community, communicativeness, and ability to accept the help of others, nutrition, housework, financial situation, cognitive and emotional, perceptions and other functions.
The need for long-term medical care is determined according to approved medical indicators.
According to the assessment system in place a person can be self-sufficient, partially self-sufficient or dependent.
Every category depends on a complex system of indicators and gives entitlement to different services according to the specific situation.
There are no categories for long- term medical care.</t>
  </si>
  <si>
    <t>For the categorisation of the Care and Attendadace Allowance (Betreuungs- und Pflegegeld), the average daily care by a remunerated third person (subject to charges) is decisive.
For the categorisation of the helplessness allowance (Hilflosenentschädigung) according to the ELG, the degree of limitation in the activities of daily living is decisive. The same criteria apply for the Sickness and accident insurance (Kranken- und Unfallversicherung).
ELG:
Helplessness is then considered as severe, when the insured person is completely helpless. This is the case, when the insured person needs regular and substantial help of a third party to carry out all daily activities and moreover when s/he needs permanent care or personal supervised attendance.
Helplessness is considered as moderate, if the insured person, despite auxiliary aids:
   * needs regular and substantial help of a third party to carry out most daily activities of living;
   * needs regular and substantial help of a third party to carry out at least 2 daily activities and moreover needs permanent personal supervised attendance.
Helplessness is considered as slight, if the insured person despite auxiliary aids:
   * needs regular and substantial help of a third party to carry out at least 2 daily activities; or
   * needs permanent personal supervised attendance, or
   * permanently needs personal attendance or
   * due to the infirmity requires conditional, permanent and particularly extensive care, or
   * due to a severe impairment to sensory organs or a severe physical disability the insured person can only establish social contacts thanks to considerable and regular services of a third party.
Support and Care Allowance:
In case of the Care and Attendance Allowance (Betreuungs- und Pflegegeld) there are six levels of benefits which are dependent on the time per day the third person has to spend on providing care and support. The limits to reach the next degree of care are the following:
   * Level 1: need of care and attendance of more than one hour per day.
   * Level 2: need of care and attendance of more than 2 hours per day
   * Level 3 need of care and attendance of more than 3 hours per day.
   * Level 4: need of care and attendance of more than 4.5 hours per day
   * Level 5: need of care and attendance of more than 6 hours per day
   * Level 6: need of care and attendance of more than 7.5 hours per day
ELG:
The degree of helplessness varies from slight over moderate to severe. Persons with an old-age pension are only entitled from the moderatehelplessness allowance (Hilflosenentschädigung) upwards. Persons with an invalidity pension are also entitled from the slight degree helplessness allowance upwards.
Accident insurance:
The degree of helplessness varies from slight, over moderate to severe, analogically to ELG.</t>
  </si>
  <si>
    <t>Social care:
The level of functional disorders established by the multiprofessional team composed of a general practicioner and a social work specialist is used as an indicator.
The level of functional disorders is assessed on:
   * functional disorders (movement disorders, speech impediments, hearing impairment, vision disorders, other health disorders);
   * use of technical aids;
   * ability to get dressed;
   * ability to care for appearance, personal hygiene and oral hygiene;
   * ability to take a bath or wash;
   * ability to use toilet;
   * orientation in space, time;
   * communication, behaviour, settlement of conflicts.
Depending on the level of functional disorders, a level of care, from I to IV, and a list of available social care services are set.
Health care at home:
It is assessed by GP or other specialists who give a referral. The referral must contain information on the diagnosis, instructions for treatment and medication use, and the duration of health care at home.
There are no different levels for need for long-term care stated in the legislation.</t>
  </si>
  <si>
    <t>The method used is based on the KATZ scale. The criteria taken into account refer to the ability to take care of oneself.
The ad hoc commissions determine the degree of dependency and carry out follow-up checks.
The degrees of dependency are laid down by law. They differ for workers (33% to 100%) and for non-active persons (45% to 100%).</t>
  </si>
  <si>
    <t>Nursing Homes Support Scheme:
Care needs assessments shall take into account:
   * the person’s ability to carry out the activities of daily living, including their:
   * Degree of mobility,
   * Ability to dress unaided,
   * Ability to feed unaided,
   * Ability to communicate,
   * Extent of orientation,
   * Cognitive ability,
   * Ability to bathe unaided, and
   * Degree of continence.
   * the family and community support available;
   * any other matter which affects the applicant’s ability to care for him/herself;
   * the medical, health and personal social services being provided to or available to the person both at the time of the assessment and generally, and
   * the likelihood of a material alteration in the circumstances of the person.
Carer’s Benefit / Carer’s Allowance / Carer’s Support Grant:
The doctor of the person being cared for must indicate the degree to which the person’s condition has affected their ability in each of the following areas: mental health; learning / intelligence; consciousness / seizures; balance / co-ordination; vision; hearing; speech; continence; reaching; manual dexterity; lifting / carrying; bending / kneeling / squatting; sitting; standing; climbing stairs; and walking.
The dependency conditions outlined above may be reassessed.
Home Care / Nursing Homes Support Scheme:
The legislation does not provide for different levels of dependency.
Carer’s Allowance: in general the person being cared for requires full-time care. However, the payment is not related to the degree of dependency as it is designed to meet the income needs of the Carer.</t>
  </si>
  <si>
    <t>Special assessment tool which describes ADL.
The services both at home and in institutional settings are based on individual-based assessments of the health and social needs of the elderly persons.
Residential Assessment Instrument (RAI) evaluation system used when applicable.
The surveillance of service quality at nursing homes for the elderly, RAI measurements, are conducted three times a year, i.e. the nursing and care offered are measured using a specialised measuring instrument – RAI.
No specific categories of long-term care.</t>
  </si>
  <si>
    <t>In case of long-term care services providing personal social care (social services): detailed evaluation exists for home care and homes for elderly.
A national assessment scale taking into account the person’s daily activities and social and health needs exists.
The aspects of the assessment are:
1. self-service (eating, bathing, dressing, using the toilet)
2. self-sufficiency (managing finance, medication)
3. movement functions (transferring between places, postural change)
4. mental functions (spatial orientation and orientation in time, communication, understanding and speaking ability)
5. sensory organ functions (hearing, vision)
6. health care need
7. care need
8. social conditions (financial situation, housing, personal relations, contacts).
Two categories exist:
When the need of care is less than 4 hours (per day) the person can receive only home care (or day care) and when the need of care is more than 4 hours (per day), the person receives care in an elderly home.</t>
  </si>
  <si>
    <t>No specific indicators.
Invalidity levels of 50%, 67% or 80% on account of certain illnesses result in different levels of care provision.</t>
  </si>
  <si>
    <t>In the context of the assessment of the need for care, the Health Insurance Medical Service (MDK) has to determine the health impairments of autonomous living or the skills in six areas of life:
   * Mobility: e.g. climbing stairs, to move around within the living area
   * Cognitive and communication skills: e.g. temporal and spatial orientation, participating in a conversation
   * Behaviour patterns and psychological problems: e.g. nightly restlessness, defence against nursing procedures, participation in a conversation
   * Self-reliance/care: e.g. washing and undressing, eating, drinking, using a toilet
   * Mastering of and dealing independently with illness or therapy-related requirements and burdens: e.g. taking of medication, measuring blood glucose, stoma care, proximal aids such as prostheses, visiting the doctor.
   * Structuring everyday life and social contacts: e.g. occupying oneself, arranging the daily routine, maintaining human relations outside the immediate environment.
Furthermore, activities outside the house (e.g. leaving the area of the house or the facility, participation in activities) and household management (e.g. shopping, dealing with financial affairs) are assessed.
For each criterion in the mentioned spheres of life, the degree of self-sufficiency, usually on the basis of a point value between 0 (person can carry out activity without a helping person, however, only with the use of aids) and - as a rule - 3 (person cannot perform the activity, not even in parts). In the end, the points with different weightings are combined to form a total value, which stands for one of the five degrees of care.
1. From 12.5 to under 27 overall points in the care grade 1: minor impairments of self-sufficiency or of skills,
2. From 27 to under 47.5 overall points in the care grade 2: considerable impairments of self-sufficiency or of skills,
3. From 47.5 to under 70 overall points in the care grade 3: serious impairments of self-sufficiency or of skills,
4. From 70 to under 90 overall points in the care grade 4: severe impairments of self-sufficiency or of skills,
5. From 90 to 100 overall points in the care grade 5: most severe impairments of self-sufficiency or of skills,
Persons, who are in the need of care with special needs constellations and who have a specific, exceptionally high need for help with special demands on the nursing care system, can be allocated to the care grade 5 on expert nursing-care reasons, even if the required total number of points had not been achieved.The umbrella organisation of the Federal Association of Nursing Care Insurance funds (Spitzenverband Bund der Pflegekassen) concretises the prerequisites for such special needs constellations in the expert guidelines.
Children aged from 0-18 months are normally assigned a higher care grade than they would have been given on the basis of their assessment.</t>
  </si>
  <si>
    <t>Supplement for a third party (majoration pour tierce personne):
Factual situation examined by the medical officer of the fund in question. No categories.
Special education supplement for a disabled child (complément d'allocation d'éducation de l'enfant handicapé):
6 categories according to the expenditures associated with disability. Working time reduction of one or both parent(s) (reduction of 20%, 50% or work cessation), or the working time of a third party.
Disability compensation allowance (prestation de compensation du handicap, PCH):
Assessment of the difficulty level to perform certain activities listed in a frame of reference. These are activities of daily living: personal hygiene (bathing, dressing, feeding, toileting), mobility, communication, supervision and orientation.Categories: absolute difficulty to achieve at least 1 essential activity or severe difficulty to achieve at least 2 over a likely duration of at least 1 year.
Individualised autonomy allowance (allocation personnalisée d'autonomie, APA):
National grid AGGIR (autonomie gérontologique groupes iso-ressources), aimed at assessing the degree of loss of autonomy or the degree of physical and mental dependency. The grid contains 6 iso-resources groups (groupes iso-ressources, GIR), according to the degree of dependence.Only the first 4 GIR qualify for the APA. They target elderly persons who have lost their autonomy for essential activities of daily life and who need help with their daily physical activities. The assessment is done on the basis of 17 variables: 10 so-called discriminatory variables, relating to the loss of physical and mental autonomy, which are used for calculating the GIR; and 7 so-called “illustrative” variables, relating to the loss of domestic and social autonomy, which are not taken into account for calculating the GIR but which provide useful information for elaborating the assistance plan.
Supplementary benefit for recourse to a third party (prestation complémentaire pour recours à tierce personne):
Three categories according to the number of activities of daily living which the person concerned is unable to perform independently (at least three activities out of a list of ten).</t>
  </si>
  <si>
    <t>It depends on the service or benefit required.
An example of an evaluation method is RAI (Resident Assessment Instrument) which some municipalities use in services for older people. The municipality grants services on the basis of an assessment of individual needs.
The Care Allowance for Pensioners (Eläkettä saavan hoitotuki) is graded in three categories depending on the need of assistance:
   * Basic rate: illness or injury resulting in a need of at least weekly assistance in personal activities of daily living or guidance or supervision with them;
   * Middle rate: illness or injury resulting in a need of daily assistance in several personal activities or need of regular guidance and supervision and additional expenses;
   * Highest rate: illness or injury resulting in a need for around the clock assistance and guidance by another person.
Also Disability allowance for persons under 16 years of age (alle 16-vuotiaan vammaistuki) and disability allowance for persons aged 16 or over (16 vuotta täyttäneen vammaistuki) have three rates depending on the degree of strain or the need of assistance and additional expenses.</t>
  </si>
  <si>
    <t>The State has developed an instrument for the local governments’ social workers to assess the need for care based on the RAI - Resident Assessment Instrument and taking account of ADL (Activities of Daily Living) and IADL (Instrumental Activities of Daily Living) indicators.
Local authorities have their own standards for assessing and reviewing the state of health, need for personal assistance, guidance or supervision.
There are three degrees of disability according to age:
   * For a child (less than 16) and a person of pensionable age, the degree of disability is determined on the basis of the need for personal assistance, guidance and supervision and as follows: 
   * profound disability if the needs are constant, then 24 hours a day;
   * severe disability if the needs are in every 24 hours period;
   * moderate disability if the needs take place outside of their residence at least once a week.
   * For a person of working age (from 16 to pensionable age), the degree of disability is determined on the basis of the restrictions to participate  in daily activities  and social life as follows: 
   * profound disability if there is a total restriction;
   * severe disability if there are some restrictions;
   * moderate disability if there is no restriction.
The special care services are responsible for those who have developed a greater need due to severe or permanent mental disorders and who need professional personal assistance for coping.
The need for assistance is assessed by a rehabilitation service and includes an evaluation of the individual’s ability to cope, the need for personal assistance, and formulation of recommendations for the adaptation of domestic, working or learning environments as well as for the provision and use of technical aids. </t>
  </si>
  <si>
    <t>A variety of daily activities are taken into account such as dressing, eating, toileting, cleaning the house, managing finances etc. No specific international scale is used.
The decision on the assistance is taken on the basis of a questionnaire established by the local authorities and completed in collaboration with the applicant. The decision, including a statement of reasons, is communicated in writing.
No specific categories.</t>
  </si>
  <si>
    <t>Care Allowance (Příspěvek na péči) is provided to persons in need of care and assistance from another person to carry out essential daily activities.
Indicators are based on the 10 basic living needs in the International Classification of Functioning, Disability and Health (ICF): mobility, orientation, communication, self-feeding, putting on clothes and footwear, washing oneself, toileting, looking after one’s health, personal activities and household tasks.
There are 4 categories of dependency on care based on the person’s ability to manage basic living needs:
   * I. slight,
   * II. medium,
   * III. heavy,
   * IV. total.
The degree of dependency is determined according to the number of basic living needs that cannot be performed without everyday help of another person out of a total number of 10 activities:
   * I. slight = 3 or 4 needs,
   * II. medium = 5 or 6 needs,
   * III. heavy = 7 or 8 needs,
   * IV. total = 9 or 10 needs.</t>
  </si>
  <si>
    <t>There is no specific category of needs in the legislation. The Social Welfare Services use a set of tools for the evaluation of four functional domains (domestic functioning, self-care functioning, behavioural problems (e.g. wandering) and cognitive functioning).</t>
  </si>
  <si>
    <t>The following indicators are assessed:
   * Type and degree of severity of physical and mental damages, and type and severity of mental illness,
   * Temporary or permanent character of the change in health,
   * Full or partial character of the incapacity for independent life and work,
   * Urgent character and scope of the need for permanent or temporary assistance and care.
A body of experts composed of specialist doctors and other professionals determines if a person is in need or not on the basis of an examination and medical records.
No specific categories. See “Indicators”.</t>
  </si>
  <si>
    <t>The existing methods for evaluation relate to the need for the permanent assistance from a carer.
The need of permanent assistance of a carer is defined by medical specialists.
The need of long-term social services is evaluated according to the social assessment made by social workers.
No national system of indicators.
Following a social assessment of the needs of the person proposals are made for specific types of social services. The assessment includes data on sensory functions; mobility – independent living, with the help of medical devices, with assistance; need for personal care, etc. There are three categories measuring the degree of reduced working capacity/ degree of disability for the assessment of the need for long-term care and social services:
   * Group I: degree of reduced working capacity/ degree of disability over 90%,
   * Group II: degree of reduced working capacity/ degree of disability from 71% to 90%,
   * Group III: degree of reduced working capacity/ degree of disability from 50% to 70.99%.</t>
  </si>
  <si>
    <t>Sickness and invalidity insurance:
Nursing care at home: the assessment is made on the basis of the evaluation scale of Katz (bathing, dressing, transferring, toileting, continence, feeding). It is the nurse who completes the scale. The nurse or the attending physician draws up a report specifying, among other things, the degree of dependency. The medical advisor takes a decision on the basis of the report. In accordance with all the elements gathered, the fixed amount of category A, B or C is granted.
Assistance of a third party: the degree of need of assistance of a third party is assessed on the basis of the total number of points assigned according to the guide used for the evaluation of the degree of autonomy according to the legislation on disabled persons’ allowances. The beneficiary must obtain a total of at least 11 points. The Medical Invalidity Board of the INAMI (Institut National d'Assurance Maladie-Invalidité/Rijksinsituut voor ziekte- en invaliditeitsverzekering) decides on the need of assistance of a third party by means of a questionnaire completed by the medical advisor establishing the file. Moreover, the assistance of third party can be recognised only when it is deemed absolutely necessary for a continuous period of at least 3 months.
Care insurance (Zorgverzekering/Assurance soins):
Attestations or indications (use of the BEL-profile-scale). The authorised assessor determines the seriousness and the duration of the reduced autonomy by way of the BEL-profile-scale. Are assessed the ability to carry out activities of daily living of a domestic:
   * nature (e.g. upkeep, washing),
   * of a physical nature (e.g. personal hygiene, mobility),
   * of a social nature (e.g. social loss) as well as the mental health (disorientation in time, in space and vis-à-vis other persons). For each of these criteria (25 for a single person), points (from 0 to 3) are assigned, according to the importance or the frequency of the need for care, which are subsequently added up. A total (score) of 35 points indicates a serious and prolonged situation of reduced autonomy for the purposes of granting benefits in respect of community-based and home care.
On the basis of a certificate of stay the residents of authorised residential institutions or assimilated institutions are considered as suffering from serious and prolonged reduction of autonomy for the purposes of granting benefits in respect of residential care. The care insurance fund takes a decision on the coverage.
Integration allowance (allocation d'intégration/integratietegemoetkoming) and allowance for assistance to the elderly (allocation pour l'aide aux personnes âgées/tegemoetkoming voor hulp aan bejaarden):
During the evaluation of the degree of autonomy, account is taken of:
   * the abilities to move around,
   * to take and prepare food,
   * to ensure personal hygiene and dress oneself,
   * ensure the general upkeep of the house and perform household tasks,
   * to live without supervision, to be conscious of dangers and be able to avoid them,
   * to communicate and to have social contacts.
For each function, the doctor examines the degree of difficulties encountered by the person concerned. Four answers are possible, i.e.:
   * no difficulties, no specific efforts, no particular equipment: no points are attributed;
   * minor difficulties, or minor additional efforts, or minor use of particular equipment: 1 point is attributed;
   * significant difficulties, or significant additional efforts, or significant use of particular equipment: 2 points are attributed;
   * impossible without the assistance of a third person or impossible without reception in an appropriate institution or impossible without a completely adapted environment: 3 points are granted.
The points attributed for each function are added up and the person is assigned to a category:
   *  category I: 7 or 8 points
   * category II: 9 to 11 points
   * category III: 12 to 14 points
   * category IV: 15 or 16 points
   * category V: 17 or 18 points.</t>
  </si>
  <si>
    <t>Cash benefits:
Medical or nursing assessment of the dependency following 7 categories of long-term care according to regulations of the competent federal Ministry.
Re-assessment of the dependency by request of the person in need of care or because of a special occasion.
The indicators are activities of daily living, e.g.: to dress and undress, to get washed, to prepare food, to go to the toilet, to take medication et al.
Benefits in kind:
Indicators according to legislation and guidelines on subsidies of the Länder.
Average need of care per month:
   * Category 1: more than 65 hours,
   * Category 2: more than 95 hours,
   * Category 3: more than 120 hours,
   * Category 4: more than 160 hours,
   * Category 5: more than 180 hours, if exceptional care is necessary.
   * Category 6: more than 180 hours, if the care measures are required, which cannot be coordinated in terms of time and these are provided on a regular basis during the day and night or the continuous presence of a carer is required during the day and night, because it is probable that there is a danger from the persons themselves or from another person;
   * Category 7: more than 180 hours, if no precise movement of all four extremities with functional implementing is possible or if a similar situation occurs.
Minimum categories for wheelchair user are categories 3 to 5, in case of severe visual impairment category 3, in case of blindness category 4 and in case of deaf-blindness category 5.
For a person to receive long-term care benefit, they are expected to be in need of care for at least six months.
Long-term care benefit (Pflegegeld) is awarded temporarily if it can be established that the requirement for awarding long-term care benefit (Pflegegeld) will definitely or very likely cease.</t>
  </si>
  <si>
    <t xml:space="preserve">         Indicators and categories of need</t>
  </si>
  <si>
    <t>Social Care: Social care professionals are involved in the assessment and care management of social care needs.
Cash benefits: A non-medical person is responsible for making a decision on a claim for personal care benefits.</t>
  </si>
  <si>
    <t>The Care Needs Assessment Centre (Centrum Indicatiestelling Zorg, CIZ) is responsible for determining impartially, objectively and thoroughly whether care is required and, if so, what type of care and how much care is needed.</t>
  </si>
  <si>
    <t>Nursing care
Doctors.
Medical measures of the IV/AI
IV/AI Offices.
Helplessness allowance
   * IV/AI and AHV/AVS: IV/AI Offices
   * UV/AA: accident-insurers.
Personal assistance allowance
IV/AI Offices.
Auxiliary equipment
   * OKP/AOS: doctors;
   * IV/AI and AHV/AVS: IV/AI Offices;
   * UV/AA: accident-insurers.</t>
  </si>
  <si>
    <t>Needs assessment is carried out by trained social workers employed by the municipalities.</t>
  </si>
  <si>
    <t>Long-term care (dependencia):
Evaluation board of the Autonomous Communities (Comunidades Autónomas). The board is composed of health and social professionals.
Severe incapacity (gran invalidez):
The degree of incapacity can only be determined by the Disability Evaluation Board (Equipo de Valoración de Incapacidades, EVI), composed of specialised medical doctors and civil servants.</t>
  </si>
  <si>
    <t>Assessment of needs for cash benefits are made by experts (disability commissions, medical doctors and other experts). Disability commissions are composed of medical doctors, experts competent for evaluation of dependency, especially in respect of disability care and other relevant social security experts.
Benefits in kind:
Assessment of the need for social home LTC services is provided by individual experts in consultation with users, while assessment of the need for institutional LTC services are made by special teams (medical doctor, social worker, nurse) in consultation with users.</t>
  </si>
  <si>
    <t>The medical examiner evaluates the health status of a person and defines their dependency level or degree of dependence on others (medical assessment activity) in cooperation with specialised doctors and with a social worker (social assessment activity).</t>
  </si>
  <si>
    <t>People with disabilities:
Medical doctors together with social workers, psychologists, etc.
Older people:
Medical doctors and social workers.</t>
  </si>
  <si>
    <t>Social insurance and Guaranteeing sufficient resources:
Medical boards operating in the framework of the system for determining incapacity in terms of social security.
Social security system and National Health Service:
Medical teams operating in the framework of the national network of integrated long-term care.</t>
  </si>
  <si>
    <t>The authorised physician (doctors).
For invalidity benefits – evaluation by authorised doctors) of the Social Insurance Institute.
For other benefits - evaluation by the poviat or voivodeship bodies for certification on the level of disability.</t>
  </si>
  <si>
    <t>No requirements in the legislation. The municipality usually makes decisions as regards long-term care based upon assessment from doctors or/and other qualified personnel (e.g. physiotherapists) about the need for services.</t>
  </si>
  <si>
    <t>The treating doctor compiles a standard report describing the condition of the patient. Such report provides all data required to enable an informed decision regarding the medical condition. This report is subsequently evaluated by a team of social workers, carers and medical doctors from the Department for the Care of the Elderly who evaluates whether such case should be admitted for long-term care treatment.</t>
  </si>
  <si>
    <t>The evaluation of the dependency condition is performed by a doctor or a health professional (nurse, psychiatric nurse, occupational therapist, psychologist or social worker).</t>
  </si>
  <si>
    <t>The need for social services including long-term care is assessed by social workers. It may also be assessed by a team of specialists, consisting of a social worker, their assistant, a community caregiver and a mental health caregiver.
The need for long-term medical treatment is assessed by a doctor or medical advisory commission.</t>
  </si>
  <si>
    <t>Support and Care Allowance (Betreuungs- und Pflegegeld) :In order to determine the average daily need of care and/or attendance by a third person, an assessment is carried out by qualified staff on site with the help of survey schemes designed and standardised to that end.
ELG:In order to determine the level of helplessness, an assessment is carried out by doctors and qualified staff on site.
Sickness insurance: Medical certificate.
Accident insurance: The insurer is free to obtain a medical report of doctors, medical assistants and other specialised persons on his/her expenses, especially concerning the state of health and capacity to work of the insured person.</t>
  </si>
  <si>
    <t>Social care:
The local government social service office has to assess personal needs for social care service. This is done by a multiprofessional team composed of a general practitioner and a specialist social worker. If the person claims long-term institutional care, financed from the State budget, an additional check is provided by the State Social Integration Agency.
Health care at home:
Referral for health care services at home is necessary. Depending on the necessary services the referral can be issued by:
   * a general practitioner,
   * a hospital doctor if the person has been discharged from a hospital or from a day hospital after surgical procedure,
   * a rehabilitation and physical medicine doctor.
If health care at home should be continued for more than 10 days after discharge from a hospital or from a day hospital after surgical procedure (or for more than 30 days for chronically ill persons with movement disorders) a statement by the general practitioner is necessary.
If health care at home in case of medical rehabilitation should be continued for more than 60 days a statement by the rehabilitologist or rehabilitation medicine specialist is necessary.</t>
  </si>
  <si>
    <t>Ad hoc commissions within both the Local health authorities and the forensic medical department at the INPS.</t>
  </si>
  <si>
    <t>Home Care:
The Health Service Executive (HSE) is undertaking various initiatives in relation to home care, including a more standardised approach to assessment and delivery.
Nursing Homes Support Scheme:
The Care Needs Assessment is carried out by a person or persons who, in the opinion of the HSE, are suitably qualified to make that assessment and prepare a report. The HSE’s policy on this matter is that care needs are best determined by multi-disciplinary assessment, involving a consultant geriatrician or psychiatrist of old age, where available.
Carer’s Benefit / Carer’s Allowance / Constant Attendance Allowance / Carer’s Support Grant:
Applicant must submit information from care recipient’s doctor as to the degree of care. This is reviewed by Departmental medical assessor.</t>
  </si>
  <si>
    <t>No admittance to a nursing home or a home for elderly without a formal prior assessment of the need for such admission. Professional assessment of the need for long-term care undertaken by a specially appointed group of professionals in each health care district.</t>
  </si>
  <si>
    <t>Centres for Certifying Incapacity (KEPA) (ΚΕΝΤΡΑ ΠΙΣΤΟΠΟΙΗΣΗΣ ΑΝΑΠΗΡΙΑΣ – ΚΕΠΑ) comprised of specialist doctors.</t>
  </si>
  <si>
    <t>The medical service of the sickness fund, on behalf of the long-term care insurance funds, checks whether the conditions for being classified as a person in need of long-term care are fulfilled. Doctors in close cooperation with staff specialised in care and other qualified personnel carry out the assessment to determine the need of long-term care. The assessment of the need of long-term care of children is in principle carried out by trained experts with a qualification as health and paediatric nurse or paediatrician.</t>
  </si>
  <si>
    <t>Supplement for a third party (majoration pour tierce personne):
Medical department of the fund concerned. Depending on the actual situation of the incapacitated person in his own living environment.
Supplementary benefit for recourse to a third party (prestation complémentaire pour recours à tierce personne):
The medical officer of the fund concerned, on the basis of a grid laid down by decree.
Special education supplement for a disabled child (complément d'allocation d'éducation de l'enfant handicapé) and Disability compensation allowance (prestation de compensation du handicap, PCH):
A multidisciplinary team is responsible for assessing the needs and the incapacity of the applicant on the basis of his/her life plans.
Allowance for loss of autonomy (allocation personnalisée d'autonomie, APA):
A medical-social team is responsible for evaluating the degree of loss of autonomy and elaborating an assistance plan.</t>
  </si>
  <si>
    <t>The municipality grants services on the basis of an individual assessment of needs. The needs must be assessed in a versatile manner, using reliable evaluation methods, and in cooperation with various actors. Based on the identified needs, a service plan is drawn up together with the person and, if necessary, a family member or a friend. After that, an administrative decision is made by a public servant concerning the services that the municipality is responsible for providing.
National Insurance Institution grants disability benefits based on an application (doctor's statement has to be enclosed).</t>
  </si>
  <si>
    <t>The assessment of the need for welfare services is undertaken by local social workers. The need for nursing care is undertaken by medical doctors and nurses and for more difficult cases by a rehabilitation team (social worker, psychologist, occupational therapist, the psychiatrist and psychiatric nurse, patient experience advisor).</t>
  </si>
  <si>
    <t>Evaluators are not formally trained, but have experience in the care sector and are hired by the municipality.</t>
  </si>
  <si>
    <t>Dependency on care of persons entitled to Care Allowance (Příspěvek na péči) is assessed by a social worker from the Labour Office (evaluation of dependency on care in the real social environment) and by a medical doctor of the Medical Assessment Service (evaluation of the health condition - dependency due to health situation).</t>
  </si>
  <si>
    <t>The need for care of GMI applicants is assessed by Specialised Assessment Teams of the Social Welfare Services(SWS)
The assessment procedure is as follows:
   * a visit to the applicants to assess the need for care with the use of specific tools (questionnaires);
   * collecting information based on the applicant’s self-assessment of needs as well as on observations by the SWS ;
   * additionalcertificates/reports from other Services (including medical reports) may be asked.
Upon approval of care provision,an Agreement for the Provision of Social Care is signed between the beneficiary and an approved service provider, which must be notified to the SWS for the correctness of the content and for future quality checks of the service provision.
In case the beneficiaries prefer a different type of care than the one proposed, then they have the right to make their own arrangements, which will be subsidised  up to the approved amount.</t>
  </si>
  <si>
    <t>Expert bodies established by special regulations.</t>
  </si>
  <si>
    <t>For the provision of LTC social services, a social assessment of the needs of the person is made by social workers . The providers of social services prepare an individual plan with the objectives to be achieved. The plan includes activities for satisfying:
   * the every day needs;
   * health needs;
   * education needs;
   * rehabilitation needs;
   * needs in the free time;
   * needs for contact with the family friends and other people.</t>
  </si>
  <si>
    <t>Cash benefits:
Medical expert’s assessment of the need of long-term care; in high categories  (from level 3 for requests for a higher category) the assessment can also be carried out by qualified nurses. If necessary persons from other fields have to be consulted for an integral assessment of the care situation.
Benefits in kind:
The assessment of the need for long-term care is organised differently in each Bundesland.</t>
  </si>
  <si>
    <t xml:space="preserve">         Evaluators</t>
  </si>
  <si>
    <t xml:space="preserve">      1. Evaluation of dependency</t>
  </si>
  <si>
    <t xml:space="preserve">   Organisation</t>
  </si>
  <si>
    <t>Social Care: Age 18 or over.
Cash benefits for personal care: Disability Living Allowance for persons under age 65, Personal Independence Payment for persons aged 16-64 and Attendance Allowance for persons over age 65.</t>
  </si>
  <si>
    <t>No age conditions.</t>
  </si>
  <si>
    <t xml:space="preserve">Nursing care
   * OKP/AOS and UV/AA: no age condition.
Medical measures of the IV/AI
   * up to the age of 20.
Helplessness allowance
   * IV/AI: up to retirement age;
   * AHV/AVS: as from retirement age;
   * UV/AA: no age condition.
Personal assistance allowance
   * IV/LI: in general, from the age of 18 and up to retirement age;
   * AHV/AVS: as from retirement age, if the insured person has been receiving an IV/AI personal assistance allowance up to that point of time.
Auxiliary equipment
   * OKP/AOS and UV/AA: no age condition;
   * IV/AI: up to retirement age;
   * AHV/AVS: as from retirement age.
Reimbursement of special costs (EL/PC)
   * Elderly: as from retirement age;
   * Disabled: from the age of 18;
   * Survivors: up to the age of 18 or 25 for orphans; no age condition for surviving spouses or partners with children.
</t>
  </si>
  <si>
    <t>Long-term care (dependencia):
No age conditions.
Special provisions for children under three years of age.
Severe incapacity (gran invalidez):
Access to any permanent incapacity benefit is not possible after legal retirement age.</t>
  </si>
  <si>
    <t>Benefits are open to all age groups.</t>
  </si>
  <si>
    <t xml:space="preserve">
   * Attendance Service Benefit (Peňažný príspevok na opatrovanie): the minimum age of disabled is 6 years, the minimum age of a carer must be 18 years;
   * Personal Assistance Benefit (Peňažný príspevok na osobnú asistenciu): for those aged between 6 and 65 years (for persons over 65 years only if they were in receipt of this benefit before their 65th birthday); the minimum age for being an assistant is 18 years.</t>
  </si>
  <si>
    <t>People with disabilities:
Some benefits are set up differently for children and for adults.
Older people:
Standard Retirement Age (see Table VI "Old-age", "Conditions, 3. Legal retirement age, Standard pension").</t>
  </si>
  <si>
    <t>Medical Care Supplement (Dodatek pielęgnacyjny) - granted to persons entitled to an old-age, invalidity or survivors' pension who have reached the age of 75.
Medical Care Allowance (Zasiłek pielęgnacyjny) paid to persons fulfilling the health and age criteria, regardless of family income:
   * Children up to the age of 16 requiring permanent assistance from another person;
   * Children over the age of 16 with a moderate disability that began at the age of entitlement to the family allowance;
   * Seriously disabled persons, without age criteria.
The one-off benefit from the Law on support for pregnant women and their families “For life” (Jednorazowe świadczenie z ustawy o wsparciu kobiet w ciąży i rodzin “Za życiem”) paid up to 12 months from the date of labour.</t>
  </si>
  <si>
    <t>As a general rule, the 60 years age limit is the main condition, but need is also taken into consideration.
The type of pension received by the resident does not affect the eligibility to such benefits</t>
  </si>
  <si>
    <t>No age limits.</t>
  </si>
  <si>
    <t>Support and Care Allowance (Betreuungs- und Pflegegeld):
No age limits.
ELG:
Minimum age for helplessness allowance (Hilflosenentschädigung): 2 years.
Sickness and accident insurance:
No age limits.</t>
  </si>
  <si>
    <t>Age conditions never apply.</t>
  </si>
  <si>
    <t>Home Care and Nursing Home Support Scheme:
No age conditions.
Carer's Benefit:
Insured employees aged 16 and over. Care recipient must be over 16 or under 16 if Domiciliary Care Allowance is in payment.
Constant Attendance Allowance:
Recipients of Disablement Benefit aged 16 and over.
Carer's Allowance:
Carers aged 18 and over. Care recipient must be over 16 or under 16 if Domiciliary Care Allowance is in payment.
Domiciliary Care Allowance:
Eligible children from birth (or date of medical confirmation) to 16 years of age.
Carer’s Support Grant:
Carers aged 16 and over. Care recipient must be over 16 or under 16 if Domiciliary Care Allowance is in payment.</t>
  </si>
  <si>
    <t>No age condition.</t>
  </si>
  <si>
    <t>In case of long-term care services providing personal social care (social services):
There are different age limits in the institutions – usually the persons must be over 18.
In case of being severely disabled and not being able to take care of oneself, there is no age limit.</t>
  </si>
  <si>
    <t>No specific age conditions.
Certain age limits apply for very short periods of affiliation.</t>
  </si>
  <si>
    <t>Long-term care insurance (Pflegeversicherung):
No age limits.
Social assistance (Sozialhilfe):
No age limits.</t>
  </si>
  <si>
    <t>Supplement for a third party (majoration pour tierce personne):
Not having reached the age for entitlement to a full old-age pension (between 65 and 67) at the time of examination of entitlement (whatever the insurance period).
Supplementary benefit for recourse to a third party (prestation complémentaire pour recours à tierce personne):
No age condition.
Special education supplement for a disabled child (complément d'allocation d'éducation de l'enfant handicapé):
No minimum age. Maximum age 20 years.
Disability compensation allowance (prestation de compensation du handicap, PCH):
Disability occurred before the age of 60. Maximum age: 75 years.
Allowance for loss of autonomy (allocation personnalisée d'autonomie, APA):
From the age of 60.</t>
  </si>
  <si>
    <t>It depends on the service or benefit required.
Act on Supporting the Functional Capacity of the Ageing Population and on Social and Health Care Services for Older People (Laki ikääntyneen väestön toimintakyvyn tukemisesta sekä iäkkäiden sosiaali- ja terveyspalveluista) of 28 December 2012 introduced some age limits. It indicates as older population the segment of population that has reached the eligible age for an old-age pension. Services mentioned in this act are meant for a person whose physical, cognitive, mental or social functional capacity is impaired due to illnesses or injuries that have begun, increased or worsened with high age or due to degeneration related to high age.
Personal assistant by the Services and Assistance for the Disabled Act is meant for persons whose need of assistance is not mainly caused by illnesses or injuries that have begun, increased or worsened with high age or due to degeneration related to high age.</t>
  </si>
  <si>
    <t>From the age of 18 years.</t>
  </si>
  <si>
    <t>No age conditions. The law also provides for care of children.</t>
  </si>
  <si>
    <t>No age limit for in-kind services, minimum age for Care Allowance (Příspěvek na péči) is 1 year.</t>
  </si>
  <si>
    <t>No age criteria are used to determine entitlement to long-term care benefits.</t>
  </si>
  <si>
    <t>Sickness and invalidity insurance:
Health care: no age conditions.
Sickness cash benefits and invalidity: from the age of 15.5 until pensionable age.
Flemish social protection (Vlaamse Sociale Bescherming):
No maximum age. Minimum age: affiliation is compulsory for every person aged over 25 who lives in Flanders. For those living in the Brussels-Capital Region, affiliation is voluntary. A Flemish social protection allowance may also be granted to persons under the age of 25.
Exception: the allowance for assistance to the elderly is paid to people aged 65 and over with disabilities who do not receive an income replacement allowance or an integration allowance.
Integration allowance (allocation d'intégration/integratietegemoetkoming) and allowance for assistance to the elderly (allocation pour l'aide aux personnes âgées/tegemoetkoming voor hulp aan bejaarden):
The integration allowance is granted to disabled persons from the age of 21 who, at the time of making the request, are younger than 65.
The allowance for assistance to the elderly is granted to disabled persons from the age of 65 who do not receive the income replacement allowance (allocation de remplacement de revenus/inkomensvervangende tegemoetkoming) or the integration allowance.</t>
  </si>
  <si>
    <t>No age requirement.</t>
  </si>
  <si>
    <t xml:space="preserve">      3. Age</t>
  </si>
  <si>
    <t>Social Care: The Government requires local authorities to use the Fair Access to Care Services (FACS) eligibility framework to specify which adults are eligible for help. The FACS eligibility framework is graded into four bands which describe the seriousness of the risk to a person's independence or other consequences if needs are not met:
   * Critical;
   * Substantial;
   * Moderate;
   * Low.
Local authorities are expected to prioritise adults with Critical needs ahead of Substantial needs and so on. See “Organisation”, “3. Evaluation of care dependency”.</t>
  </si>
  <si>
    <t>No minimum level of dependency.</t>
  </si>
  <si>
    <t>Nursing care
No minimum level of dependency.
Helplessness allowance and personal assistance allowance
Slight helplessness (see Table XII "Long term care", "Organisation, 1. Evaluation of dependency, Indicators and categories of need".</t>
  </si>
  <si>
    <t>As long as a person has needs for any kind of assistance in order to reach a reasonable standard of living he or she is entitled to that support regardless of the level of dependency.</t>
  </si>
  <si>
    <t>Long-term care (dependencia):
Situation of a person who, at least once a day, requires help to carry out the most essential daily activities.
Severe incapacity (gran invalidez):
Situation of a person who needs assistance from another person to perform basic everyday tasks.</t>
  </si>
  <si>
    <t>Comparable criteria of dependency for different cash benefits are taken into account. In general, cash benefits are granted to persons who need assistance from another person in performing most or all of their daily activities.
No minimum level of dependency for services. Criteria of dependency for benefits in kind differ according to the legislation concerned.</t>
  </si>
  <si>
    <t>The minimal degree of dependency is defined differently according to the various social services.
Severely disabled persons are those with 50% of physical, sensory or mental ability.
5th degree (of 6) of dependency is required to receive Attendance Service Benefit (Peňažný príspevok na opatrovanie).</t>
  </si>
  <si>
    <t>People with disabilities:
The degree and type of disability gives rise to benefits.
Older people:
The degree of dependency gives rise to benefits. The minimum level of dependency is Grade III B, characteristic for old people who have not lost their autonomy and can perform activities of daily life by themselves.</t>
  </si>
  <si>
    <t>No specific minimum level</t>
  </si>
  <si>
    <t>Medical Care Supplement (Dodatek pielęgnacyjny) - granted to persons entitled to an old-age, invalidity or survivors' pension who are totally incapable of work and require assistance from another person.
Medical Care Allowance (Zasiłek pielęgnacyjny), Special Attendance Allowance (specjalny zasiłek opiekuńczy), Nursing benefit (świadczenie pielęgnacyjne), Allowance for caregiver (Zasiłek dla opiekuna) – granted to persons with considerable or moderate level of disability.</t>
  </si>
  <si>
    <t>No minimum level of care dependency which immediately gives rise to benefits.
In order to receive practical assistance and other services according to the Health and Care Services Act (lov om kommunale helse- og omsorgstjenester), a person must have a special need for help because of sickness, disability, age, etc. The person must also be totally dependent on practical or personal help to manage activities of daily living.</t>
  </si>
  <si>
    <t>There is no particular minimum level of dependency although the level of need for such benefits is evaluated before a decision is taken on entitlement.</t>
  </si>
  <si>
    <t>Benefits under the dependency insurance are granted if the dependent person is in need of assistance and care for basic everyday activities for at least 3.5 hours per week and if his/her dependency condition is likely to last longer than 6 months or to be irreversible.</t>
  </si>
  <si>
    <t>Social services are provided in cases where a person is assessed as semi-dependent.
Long-term medical treatment with nursing services is provided according to the health condition of the person and the progress of any disease.</t>
  </si>
  <si>
    <t>Support and Care Allowance (Betreuungs- und Pflegegeld) :
For the Care and Attendance Allowance (Betreuungs- und Pflegegeld), an average daily need of care by a (remunerated) third person of more than one hour is required.
ELG:
For the helplessness allowance (Hilflosenentschädigung) a slight degree of helplessness is needed. This is the case, if a person despite auxiliary aids:
   * needs regular and substantial help of a third party to carry out at least 2 basic everyday activities; or
   * needs permanent personal supervision; or
   * permanently needs particularly extensive long-term care required by his/her infirmity or
   * due to a severe physical infirmity he/she can only establish social contacts thanks to considerable and regular services of a third party.
Sickness and accident insurance:
The degree of dependency on long-term care is determined through application of the provisions concerning helplessness allowance (Hilflosenentschädigung) according to the ELG.</t>
  </si>
  <si>
    <t>Evaluated and expressed in % of maximum ability for self care and independency.
Maximum level: 100% ability for self care and independency.
Minimum level (level I of care): 75% ability for self care and independency.</t>
  </si>
  <si>
    <t>Civilian invalidity:
45% for benefits in kind, 74% for cash benefits.
Constant attendance allowance:
100% level of dependency for both cash and in-kind benefits.</t>
  </si>
  <si>
    <t>Home Care:
Home Care Packages are aimed at those requiring medium to high support in the community. In particular, it is aimed at older people living in the community who are in acute hospitals and are at risk of admission to long-term residential care.
Nursing Homes Support Scheme:
The first step is a Care Needs Assessment which determines whether the applicant requires long-term residential care. It considers whether the person can be supported to continue living at home or whether long-term residential care is more appropriate.</t>
  </si>
  <si>
    <t>The need for long-term care must be assessed and minimum levels of dependency must be established for access to nursing and residential homes for the elderly.</t>
  </si>
  <si>
    <t>1. Long-term care services for the elderly:
Provided according to the person’s dependency level:
   * if there is a need of care less than 4 hours per day, the person can receive only home care,
   * if the dependency of the person is higher than 4 hours per day, he/she can receive care in an elderly home.
2. Long-term care services for people with disabilities:
The person must have a certain type of disability, attested after medical examination (medical opinion).
3. Long-term care services for psychiatric patients and persons with addictions:
Serious dependency level is required (the person has to be unable to carry out activities of daily living sufficiently), as well as mandatory medical treatment (medical opinion).
4. Long-term care services for homeless persons:
Serious dependency is required (the person has to be unable to carry out activities of daily living sufficiently).</t>
  </si>
  <si>
    <t>Long-term care insurance (Pflegeversicherung)
Prerequisite for being eligible for care services is the allocation of the person in need of care to one of five possible care grades, which is carried out by the medical service of the health insurance. To attain tcare level 1 (minor impairment of the person’s independence or abilities), at least 12.5 points must be determined in the assessment. Because impairments are minor for care level 1, this group of persons in need of care does not have access to all long-term care benefits; the focus is on benefits allowing the person to stay in their home environment. All long-term care insurance benefits are available from care level 2 onwards.
Social assistance (Sozialhilfe)
Persons in need of help for care (Hilfe zur Pflege) must be assigned at least care level 1.</t>
  </si>
  <si>
    <t>Supplement for a third party (majoration pour tierce personne):
Need of assistance of another person to perform the majority of activities of daily life.
Supplementary benefit for recourse to a third party (prestation complémentaire pour recours à tierce personne):
Incapacity which prevents the person concerned from performing independently at least three out of 10 activities of daily living as included in a grid.
Special education supplement for a disabled child (complément d'allocation d'éducation de l'enfant handicapé):
Degree of incapacity of 80%. Incapacity of at least 50% in case of attendance at a special institution or in case of specific coverage.
Disability compensation allowance (prestation de compensation du handicap, PCH):
Disability generating permanently or for a foreseeable period of minimum one year an absolute difficulty to perform at least one basic activity or serious difficulties to perform at least two basic activities.
Allowance for loss of autonomy (allocation personnalisée d'autonomie, APA):
Group 4 of the grid AGGIR (autonomie gérontologie groupes iso-ressources), which includes 6, depending on the degree of dependency. Only the first four GIR (groups iso-ressources) open entitlement to the allowance for loss of autonomy. GIR 4 concerns elderly persons who cannot perform their own transferring but who, once they are up, are able to move around in their home. They sometimes need help for bathing and clothing. This group also concerns elderly persons who have no mobility problems but who need help for bodily functions and meals. See also Table XII “Organisation. 1. Evaluation of dependency: indicators and categories of need”.</t>
  </si>
  <si>
    <t>It depends on the service or benefit required.
Municipalities grant services on the basis of an assessment of individual needs and as stipulated in legislation.
Children under 16 can be paid disability allowance if they have an illness or injury that creates a need for care and rehabilitation that lasts at least 6 months and imposes particular strain and requires a greater commitment than the care of non-disabled children of the same age.
Disabled or chronically ill persons aged 16 years or over can be paid disability allowance if their ability to function remains diminished for at least a year and their illness or injury causes impairment, need of assistance and/or additional expenses.
Disabled or chronically ill persons pensioners can be paid Care Allowance for Pensioners if their ability to function remains diminished for at least a year and their illness or injury causes impairment, need of assistance at least on a weekly basis and additional expenses.</t>
  </si>
  <si>
    <t>The qualification for long-term care benefits is related to the degree of disability and the types of need.
See Indicators and categories of need.</t>
  </si>
  <si>
    <t>No specific minimum level of dependency. Any request for personal and practical assistance must be considered on the basis of a specific and individual assessment of the need for assistance.</t>
  </si>
  <si>
    <t>Minimum level of dependency for the Care Allowance (Příspěvek na péči):
need of everyday assistance with or supervision of at least 3 out of 10 testing basic needs.</t>
  </si>
  <si>
    <t>There is no legal minimum level of dependency.
Entitlement to long-term social care is based upon need,i.e. on the person’s ability to carry out their daily home and personal care and to carry out daily activities outside  the house (e.q. shopping, doctor visits, social activities).</t>
  </si>
  <si>
    <t>Persons who are not capable of performing basic activities of everyday life without the help of another person:
   * persons with severe disabilities,
   * persons with severe permanent changes in their health condition,
   * blind and/or deaf persons unable to live and work independently.</t>
  </si>
  <si>
    <t>In case of a supplement for care under the Social Insurance Code:
   * Reduced capacity to work/ degree of disability exceeding 90%.
   * The need of permanent assistance of a carer.
According to the Regulations for Implementation of the Law on Social Assistance, social assistance benefits are provided on the basis ofthe differentiated minimum income determined as follows:
   * for persons over 75 living alone - 165% of GMI;
   * for persons over 65 living alone - 140% of GMI;
   * for persons over 65 – 100%of GMI;
   * for persons cohabiting or married– 66%of GMI for each person;
   * for persons up to 65 living alone – 73%of GMI;
   * for persons with permanent reduced working capacity by 50% to 69.99%– 100%of GMI; and by 70% and more – 125% of GMI;
   * for a child: 
   * up to 16 years of age or until completionof secondary education but not older than 20) – 91%of GMI;
   * aged from 5 to 16 untill completion of secondary educationand has admitted with 5 or more inexcusable absences for the respective month – 30% of GMI;
   * aged from 5 to 16 and not in education - 20% of GMI;
   * aged from 16 to 18 and not in education, but registred at the employment services – 66% GMI;
   * if no ceritificate on mandatory imunizations has been presented – 30% GMI;
   * for an orphan child; for a child accommodated in a family of close friends or relatives or in a foster family; for a child with permanent injury – 100%of GMI;
   * for a parent bringing up alone children: 
   * up to 3 years – 120%of GMI;
   * up to 16 years, anduntil graduation ifrom secondary or professional education (but not older than 20)– 100% of GMI;
   * for pregnant women 45 days before childbirth and for a parent bringing up a child up to 3 years– 100%t of GMI.</t>
  </si>
  <si>
    <t>Care insurance (Zorgverzekering/Assurance soins):
Serious and prolonged situation of reduced autonomy: need of assistance of relatives, friends or care providers for performing basic activities of daily living.
The basic assistance budget (BOB): a recognised disability and a limited need for assistance.
Sickness and invalidity insurance (nursing care at home and assistance of a third party), integration allowance (allocation d'intégration/integratietegemoetkoming) and allowance for assistance to the elderly (allocation pour l'aide aux personnes âgées/tegemoetkoming voor hulp aan bejaarden):
Lack or reduction of autonomy.
See also “Organisation”, “1. Evaluation of dependency”.</t>
  </si>
  <si>
    <t>Entitlement to Long-term care benefit (Pflegegeld) only exists for persons who are in need of care for more than 65 hours per month on average and that lasts presumably for at least 6 months.
24-hour care can be funded as of benefit category 3.</t>
  </si>
  <si>
    <t xml:space="preserve">      2. Minimum level of dependency </t>
  </si>
  <si>
    <t>Social Care: No qualifying period.
Cash benefits: Must meet disability conditions for the relevant benefit. Period varies according to the benefit:
Disability Living Allowance is for claimants under 65 years who have needed help with personal care for three months and are likely to need this help for at least another six months.
Personal Independence Payment is for claimants aged 16-64 who have needed help with daily living and/or mobility needs for three months and who are likely to need this help for at least another nine months.
From 10 June 2013 no new claims from people aged 16-64 can be made for Disability Living Allowance. All new claims will instead be made for Personal Independence Payment.
Attendance Allowance is for claimants aged 65 years and over who have needed help with personal care for at least six months.</t>
  </si>
  <si>
    <t>Long term care act (Wet langdurige zorg (WLZ)):
Anyone who comes from abroad to settle in the Netherlands and consequently becomes eligible for entitlements under the WLZ is subject to a waiting time equal to one month for every year that a person was uninsured under the WLZ, up to a maximum of twelve months.
However, insurance periods in EU and EEA countries and Switzerland are recog-nised in the Netherlands and will be counted as well.</t>
  </si>
  <si>
    <t>Nursing care
   * OKP/AOS and UV/AA: no qualifying period.
Medical measures of the IV/AI
   * no qualifying period for Swiss nationals.
Helplessness allowance
   * IV/AI: no qualifying period for Swiss nationals;
   * AHV/AVS and UV/AA: no qualifying period.
Personal assistance allowance
No qualifying period for Swiss nationals.
Auxiliary equipment
   * OKP/AOS, UV/AA and AHV/AVS: no qualifying period;
   * IV/AI: no qualifying period for Swiss nationals.
Reimbursement of special costs
EL/PC: no qualifying period for Swiss nationals.</t>
  </si>
  <si>
    <t>No qualifying period.</t>
  </si>
  <si>
    <t>Long-term care (dependencia):
No contribution period required, but at least 5 years of residence in Spain, 2 of which must immediately precede the date of submission of the application
Severe incapacity (gran invalidez):
   * Regularly insured person under 31 years: contributory period of one third of the time between the age 16 and the date of onset of the condition giving rise to incapacity.
   * Regularly insured person over 31 years: contributory period of one quarter of the time between the age of 20 and the event giving rise to incapacity, subject to a minimum of 5 years. One fifth of the contribution period must fall within the 10 years prior to the triggering event.
No minimum period of contributions is required if the disability is caused by an accident at work or a non-work-related accident or by occupational disease.</t>
  </si>
  <si>
    <t>No qualifying period required.</t>
  </si>
  <si>
    <t>No qualifying period for compulsorily insured persons and for voluntarily insured persons with a continued insurance.
One-year qualifying period for voluntarily insured persons with an optional insurance.</t>
  </si>
  <si>
    <t>No qualifying period is required for social services.</t>
  </si>
  <si>
    <t>Support and Care Allowance (Betreuungs- und Pflegegeld): There is no minimum insurance period and no waiting period, provided that according to the medical assessment the need of care and attendance will last for at least three months.
ELG: The helplessness is considered permanent for persons aged 65 or older, if the situation lasted 3 months without substantial breaks. For all other persons helplessness is considered permanent, if the situation lasted one year without substantial breaks.
Sichkness insurance: No minimum insurance period.
Accident insurance: As long as the insured person stays in a health institution for acute health care and rehabilitation (hospital) exclusively for curative treatment and receiving benefits from social insurance for this, no entitlement can be claimed.</t>
  </si>
  <si>
    <t>Home Care and Nursing Home Support Scheme:
Individuals must be ordinarily resident in the State to qualify.
Carer's Benefit:
The employee must have paid a minimum of 156 contributions since entry into insurance and:
   * 39 contributions paid in the Relevant Tax Year or;
   * 39 contributions paid in the 12 months period before the commencement of the Carer's Benefit or;
   * 26 contributions paid each of the last two Relevant Tax Years.
Constant Attendance Allowance / Carer's Allowance / Domiciliary Care Allowance / Carer’s Support Grant:
No qualifying period.</t>
  </si>
  <si>
    <t>Health insurance coverage required for nursing-home care and nursing at home.
6 months residency for new residents counting from the day of registration.</t>
  </si>
  <si>
    <t>Long-term care insurance (Pflegeversicherung):
Legislation provides for a pre-insurance period of 2 years. The pre-insurance period for children is fulfilled if one of the parents has carried it out.
Social assistance (Sozialhilfe):
No qualifying period.</t>
  </si>
  <si>
    <t>Supplement for a third party (majoration pour tierce personne):
Fulfil the insurance conditions to obtain disability pension (insured for at least 12 months and having paid contributions on a minimum wage) or old-age pension (at least one quarter's insurance). For more detailed information, see Tables V “Invalidity” and VI “Old-age” respectively.
Supplementary benefit for recourse to a third party (prestation complémentaire pour recours à tierce personne):
No qualifying period (see Table VIII “Accidents at work and occupational diseases”, “Conditions”).
Special education supplement for a disabled child (complément d'allocation d'éducation de l'enfant handicapé), disability compensation allowance (prestation de compensation du handicap, PCH) and allowance for loss of autonomy (allocation personnalisée d'autonomie):
No qualifying period. Stable and lawful residence in France suffices.</t>
  </si>
  <si>
    <t>There is no specific minimum period for entitlement to long-term social care, but the beneficiary must be a recipient of the GMI and must therefore meet the conditions for entitlment to the GMI (see Table XI-Guaranteed Minimum Resources, Entitled persons/beneficiaries).</t>
  </si>
  <si>
    <t>Sickness and invalidity insurance:
Health care: payment of minimum contributions for the past year usually opens entitlement to health care benefits for the following calendar year.
Sickness cash benefits and invalidity: 180 days of work or assimilated period in the twelve months of invalidity.
Flemish social protection (Vlaamse Sociale Bescherming):
Five years of continuous residence in the Flemish Region or in the bilingual Region of Brussels-Capital and membership of a recognised care insurance fund.
Integration allowance (allocation d'intégration/integratietegemoetkoming) and allowance for assistance to the elderly (allocation pour l'aide aux personnes âgées/tegemoetkoming voor hulp aan bejaarden, except in Flanders (Flemish social protection):
No qualifying period.</t>
  </si>
  <si>
    <t>Cash benefits:
No qualifying period.
Benefits in kind:
In case of change of residence to another Bundesland, qualifying periods  (minimum period of permanent residence) for residential care may be possible.</t>
  </si>
  <si>
    <t xml:space="preserve">      1. Qualifying period </t>
  </si>
  <si>
    <t xml:space="preserve">   Conditions</t>
  </si>
  <si>
    <t>All residents with an unrestricted right to remain in the UK who have care needs.</t>
  </si>
  <si>
    <t xml:space="preserve">
   * All residents
   * Non-residents who work in the Netherlands and consequently pay tax on wages.
No possibility of voluntary insurance.</t>
  </si>
  <si>
    <t>Nursing care
   * OKP/AOS: residents;
   * UV/AA: employees.
Medical measures of the IV/AI
   * residents.
Helplessness allowance
   * IV/AI: insured persons with their domicile and usual residence in Switzerland and who are not living in an institution for the execution of rehabilitation measures (special conditions for minors);
   * AHV/AVS: beneficiaries of an old-age pension or supplementary benefits to the 1st pillar (EL/PC), with their domicile and usual residence in Switzerland;
   * UV/AA: employees.
Personal assistance allowance
   * IV/AI: beneficiaries of a helplessness allowance living at home (special conditions for minors);
   * AHV/AVS: persons who have been receiving an IV/AI personal assistance allowance until retirement age.
Auxiliary equipment
   * OKP/AOS, AHV/AVS and IV/AI: residents;
   * UV/AA: employees.
Reimbursement of special costs
Beneficiaries of supplementary benefits (EL/PC).
No voluntary insurance against the risk of need for long-term care.</t>
  </si>
  <si>
    <t>All residents.
Since 1 November 2012 older couples are entitled to continue to live together even when one of the spouses is in need of special housing or residential care. This means that in this case both spouses have the right to move into a room or apartment with special housing or residential care facilities.</t>
  </si>
  <si>
    <t>Long-term care (dependencia):
Spanish citizens and foreigners legal residents who are in a situation of dependency, who have been residing in Spain for at least 5 years, 2 of which must immediately precede the date of submission of the application.
The situation of Spanish emigrants, who have returned, is taken into account.
No voluntary insurance
Severe incapacity (gran invalidez):
Employees and assimilated groups.
Voluntary insurance possible (Convenio especial).</t>
  </si>
  <si>
    <t>Health care insurance:
All persons legally and gainfully active and their family members as well as Slovenian citizens who are entitled to Financial Social Assistance (FSA) (denarna socialna pomoč) or fulfil the conditions for entitlement to FSA. Possibility of voluntary supplementary insurance for co-payments for medical services not fully covered by compulsory insurance.
Pension and invalidity insurance:
   * employees, self-employed, farmers;
   * recipients of Unemployment Benefit (denarno nadomestilo za brezposelnost), and unemployed persons performing public work;
   * a parent who is entitled to parental allowance or who takes care of a disabled child under 3;
   * family assistant entitled to Partial Payments for Loss of Income (delno plačilo za izgubljeni dohodek);
   * those engaged in voluntary military service.
Possibility of voluntary membership for some categories (persons on unpaid leave, the unemployed, students, etc.).</t>
  </si>
  <si>
    <t>Persons with a severe health disability, in poor health and in need of care from another person.
Voluntary insurance is not possible.</t>
  </si>
  <si>
    <t xml:space="preserve">
   * People with disabilities (people for whom the social environment, misfit to their physical, sensorial, psychological or mental impairments, obstructs or limits their access to society based on equal opportunities, and who are therefore in need of protection measures that support integration and social inclusion).
   * Older people (people who have reached Standard Retirement Age and are in social need).</t>
  </si>
  <si>
    <t>Social insurance:
Recipients of invalidity, old-age and survivors' pensions; some beneficiaries of family benefits (disabled children covered by Statutory Decree 133-B/97 of 30 May 1997).
Beneficiaries of the special protection system for disability who are permanently incapacitated for work, with a prognosis of rapid evolution into loss of autonomy, with a negative impact on the job carried out, either due to paramyloidosis, Machado-Joseph Disease (MJD), the AIDS human immunodeficiency virus (HIV), multiple sclerosis, cancer, amytrophic lateral scleerosis, Parkinson's disease, Alzheimers and rare diseases, or resulting from a non-occupational illness or third-party civil liability, with early and rapid evolution.
Guaranteeing sufficient resources:
Recipients of old-age and survivors' social pensions; some beneficiaries of family benefits (disabled children covered by Statutory Decree 133-C/97 of 30 May 1997).
The recipients of the special regime in the event of incapacity: see.above
Social security system and National Health Service:
Residents in a situation of temporary or permanent, minor or severe dependency of a physical, mental or social nature.</t>
  </si>
  <si>
    <t>All age groups are entitled to long-term care benefits (both children and adults). The main eligibility criterion for awarding this type of care is the state of health of the person concerned, as a result of disability, invalidity or age.</t>
  </si>
  <si>
    <t>All residents.</t>
  </si>
  <si>
    <t>All permanent residents in need of care are eligible. Main recipients of social services are elderly people and people with disabilities (children and adults. Disabled people, considering their special needs, may be provided with permanent care (assistance) or with permanent nursing.
There is no possibility of voluntary coverage in health care.</t>
  </si>
  <si>
    <t>Benefits are granted to all persons covered by sickness insurance.
Possibility of common law voluntary insurance, granting rights also to dependency insurance.</t>
  </si>
  <si>
    <t>Social services are provided irrespective of age, but in the light of the level of dependency and the need for services. Main recipients of social services are the elderly and those with disabilities.
Long-term medical treatment is provided according to need.
Disabled people, considering their special needs, may be provided with permanent care (assistance) or nursing. Their special needs are determined according to a certified list of health conditions.
There is no possibility of voluntary health care coverage.</t>
  </si>
  <si>
    <t>Support and Care Allowance (Betreuungs- und Pflegegeld) :In principle, all people residing in Liechtenstein who do not live in a nursing home nor stay in a hospital for in-patient care, are entitled to Care and Attendance Allowance (Betreuungs- und Pflegegeld) .
ELG: In principle all obligatory health insured people in Liechtenstein are entitled to helplessness allowance (Hilflosenentschädigung) .
Medical insurance: Persons obligatory insured on the grounds of place of residence or gainful employment.
Accident insurance: Accident insurance: Self-employed and gainfully employed persons with voluntary or obligatory insurance.</t>
  </si>
  <si>
    <t>Social care:
Social care services, financed from State budget or municipal budget are provided to Latvian citizens, non-citizens, nationals from third countries who have been granted a permanent residence permit, to nationals of EU Member States, European Economic Area and Confederation of Switzerland, who have acquired a permanent right of residence and their family members according to an assessment of the individuals’ need for care.
Other persons who have right to reside in Latvia pay the service costs themselves.
Health care at home:
Provided for those who are eligible for health care services (see Table II "Health care", "Field of application, 1.Beneficiaries"). If a person needs out-patient health care services, but because of medical indications is not able to arrive at a health care setting, health care at home is provided if:
   * a person is chronically ill and due to the movement disorders is not able to attend the health care setting;
   * a person is discharged from a hospital or from a day hospital after surgical procedure;
   * a person with diagnosis of types I60, I61, I63, I64 or I69 needs the rehabilitation services and the provision of these services has been ensured during a 3-month period after the diagnosis;
   * a child is a patient of the palliative care unit of the “Children’s’ Clinical university Hospital” and requires medical rehabilitation services;
   * for people with a diagnosis of type T91.3 as a consequence of a spinal cord damage, as stated in regulations of the Cabinet of Ministers.</t>
  </si>
  <si>
    <t>Disabled persons.</t>
  </si>
  <si>
    <t>Home Care and Nursing Home Support Scheme:
   * Services are provided on the basis of general eligibility for health services, subject to resources;
   * Voluntary coverage is not available for those not covered in the compulsory system.
Carer's Benefit:
Insured employees who care for a minimum of 6 weeks up to a maximum of 2 years.
Constant Attendance Allowance:
Recipients of a Disablement Benefit.
Carer's Allowance:
Resident carers of ill/incapacitated persons over the age of 16 years of age and children in respect of whom a Domiciliary Care Allowance is payable.
Domiciliary Care Allowance:
Resident children with severe physical/intellectual disabilities who are not maintained in an institution.
Carer’s Support Grant:
All resident carers providing full time care and attention.</t>
  </si>
  <si>
    <t xml:space="preserve">
   * Elderly persons
   * People with disabilities
   * Psychiatric patients
   * Persons with addictions
   * Homeless persons</t>
  </si>
  <si>
    <t>Permanent residents.</t>
  </si>
  <si>
    <t>Long-term care insurance (Pflegeversicherung):
Nearly the entire population is insured through one of the two compulsory insurance schemes. Basic principle:“long-term care insurance follows sickness insurance”. Every person that is insured with the statutory sickness insurance is automatically insured with the social long-term care insurance. Persons who are insured with a private sickness insurance concerning the risk of sickness with entitlement to general hospital services have to conclude a respective insurance to cover long-term care.
Social assistance (Sozialhilfe):
Every person who fulfils the requirements.</t>
  </si>
  <si>
    <t>Supplement for a third party (majoration pour tierce personne):
Beneficiaries of disability pension (pension d'invalidité) or old-age pension (pension de vieillesse) (subject to certain conditions).
Supplementary benefit for recourse to a third party (prestation complémentaire pour recours à tierce personne):
Beneficiaries of work injury pension (rente accident du travail) on account of a level of permanent incapacity of at least 80%.
Special education supplement for a disabled child (complément d'allocation d'éducation de l'enfant handicapé):
Children under the age of 20 who reside in France and who are at least 80% disabled or, in specific situations, disabled between 50 and 80%.
Disability compensation allowance (prestation de compensation du handicap, PCH):
Disabled persons residing in France and whose disability meets defined criteria.
Allowance for loss of autonomy (allocation personnalisée d'autonomie, APA):
Elderly persons residing in France suffering from loss of autonomy.</t>
  </si>
  <si>
    <t>All residents.
Voluntary insurance is not possible.</t>
  </si>
  <si>
    <t>Any person who is lawfully staying in Denmark is entitled to personal and practical assistance under the Social Service Act if they cannot perform the basic personal and practical activities autonomously, so as to allow them to stay in their home as long as possible and to prevent further loss of physical and mental health.</t>
  </si>
  <si>
    <t>Elderly people, people with disabilities and people with chronic illnesses who are limited in self-care and independence (IADL criteria – Instrumental Activities of Daily Living – assistance with housework, preparation of food, shopping, transport and social activities, etc.) or in need of a higher level of care (ADL criteria – personal hygiene, getting dressed, eating, getting in and out of bed and chair, walking and orientation in the immediate surroundings, etc.).
Voluntary long-term care insurance is not possible.</t>
  </si>
  <si>
    <t>Social Welfare Services (Υπηρεσίες Κοινωνικής Ευημερίας):
All persons legally residing in Cyprus who are recipients of the Guaranteed Minimum Income.The legislative framework does not specify any categories of people as it is based upon need.
Long term social care may also be provided to persons not eligible for GMI if their income is not sufficient to cover for their long term social care needs, provided that they meet all the other conditions specified in the GMI legislation.</t>
  </si>
  <si>
    <t>All residents, specifically:
   * Elderly and infirm people,
   * Persons with disabilities,
   * Mentally ill adults,
   * Persons suffering from addictions,
   * Homeless people.</t>
  </si>
  <si>
    <t>For each type of long-term care service there are specific criteria to be met by the recipients. In general the eligible categories are as follows:
   * Old persons with no relatives who cannot take care of them;
   * Disabled or vulnerable persons;
   * Disabled or vulnerable children.</t>
  </si>
  <si>
    <t>Sickness and invalidity insurance:
Health care:
All salaried workers and assimilated categories, such as:
   * Pensioners (including widows and widowers, orphans, and disabled persons).
   * Unemployed persons.
   * Disabled persons.
   * Higher education students.
   * Certain members of the clergy and of religious communities.
   * Persons listed on the national register of natural persons.
   * Certain members of the former public service in Africa.
All self-employed persons subject to compulsory health insurance.
Sickness cash benefits and invalidity:
All workers bound by a labour contract and categories assimilated thereto. For the special rules for the self-employed, see annex "Social protection of the self-employed".
Flemish social protection (Vlaamse Sociale Bescherming):
Each person living in the Dutch language area (compulsory affiliation) and each person living in the bilingual region of Brussels-Capital (voluntary affiliation).
Integration allowance (allocation d'intégration/integratietegemoetkoming) and allowance for assistance to the elderly (allocation pour l'aide aux personnes âgées/tegemoetkoming voor hulp aan bejaarden):
The integration allowance is granted to disabled persons from the age of 21 who, at the time of making the request, are younger than 65 and in respect of whom the lack or the reduction of autonomy is established.
The allowance for assistance to the elderly is granted to disabled persons from the age of 65 in respect of whom the lack or the reduction of autonomy is established.</t>
  </si>
  <si>
    <t xml:space="preserve">   Field of application</t>
  </si>
  <si>
    <t>Risks covered under the WLZ:
All care tasks for people with severe, long-term care needs staying in an institution or at home (frail elderly people or those with severe disabilities, chronic illness or disability that need close all day intensive care or supervision).
Long-term mental health care given to an adult by a professional care facility after a period of three years. (the first three being regulated by the Health Insurance act).</t>
  </si>
  <si>
    <t xml:space="preserve">No specific definition.
Nursing care
   * OKP/AOS: sickness, congenital disease not covered by the IV/AI and accidents not covered by an accident insurance;
   * UV/AA: occupational accident, non-occupational accident (if the employee works more than 8 hours a week) and occupational disease;
Medical measures of the IV/AI
   * sickness, accident, and congenital disease (according to a list).
Helplessness allowance
   * AHV/AVS, IV/AI and UV/AA: permanent need of the help of a third party or personal supervision to carry out basic everyday activities because of health impairment.
   * IV/AI: moreover, for an adult living at home, permanent need of a support for the practical daily activities because of health impairment (slight helplessness); if a person is only affected by an impairment to psychological health, they have to be entitled to at least a quarter pension of the IV/AI to be considered helpless.
Personal assistance allowance
   * AHV/AVS and IV/AI: particular need of help in order to live at home.
Auxiliary equipment
   * OKP/AOS, UV/AA, IV/AI and AHV/AVS: impossibility to carry out an activity normally (hear, read, move about, etc.).
Reimbursement of special costs
   * EL/PC: need of care not covered by other schemes (means’ tested).
</t>
  </si>
  <si>
    <t>Persons unable to provide for their needs or to obtain provision for them in any other way are entitled to assistance from the social welfare committee.
If a person is in need of medical care that does not require hospital treatment, according to the Health Care Act, they should be given care in their own home. The assistance in form of home help shall also be given in a person’s own home. Special housing or residential care is mainly used for those in constant need of round-the-clock direct access to assistance, such as persons with Alzheimer’s disease or persons with severe medical conditions or persons who suffer severely from anxiety and loneliness. The municipality cannot refuse to give anyone in need assistance in their own home. There is no legal responsibility for spouses or children to care for their elderly relatives.</t>
  </si>
  <si>
    <t>Long-term care (dependencia) (legal definition):
Situation of a person who, on account of age, disease or incapacity, and linked to lack or loss of physical, mental, intellectual or sensorial autonomy, requires assistance from (an) other person (s) or considerable help to carry out essential daily activities or, in the case of persons with a mental disability or illness, other forms of support for their personal autonomy.
Severe incapacity (gran invalidez) (legal definition):
Situation of permanent disability when, as a result of anatomical or functional losses, assistance from another person is required to perform basic everyday tasks, such as getting dressed, moving, eating and the like.</t>
  </si>
  <si>
    <t>Need for permanent assistance and help with activities of daily living.
No legal definition yet (the Act on long-term care being under preparation).
Benefits are granted as soon as the need for care is determined.</t>
  </si>
  <si>
    <t>No special definition. In order to  provide financial compensation, it is required that the need for care is longer than 12 months and that for the different types of benefits a minimum level of care is defined.</t>
  </si>
  <si>
    <t>Long-term care is defined as the care granted to a person for longer than 60 days and consisting of providing support to carry out basic and instrumental activities of daily living.</t>
  </si>
  <si>
    <t>Long-term care benefits are defined by reference to a situation of dependency, i.e. the situation of a person who cannot perform the activities of daily living autonomously and who continuously needs assistance of a third person as well as specialised medical and/or residential care.</t>
  </si>
  <si>
    <t>In order to receive health care benefits based on the contract between the National Health Fund and public and private hospitals or doctors, it is assumed that “long-term care is to be provided to bedridden and chronic patients, who do not require hospitalisation, but who experience deficits in self-care and require 24-hour, professional, intensive care and nursing, and continuation of treatment".
For the old-age, invalidity and survivors insurance:
Recipients of pension declared totally unable to work and incapable of leading an independent life requiring permanent assistance from another.
For the Social Assistance (Pomoc społeczna):
Persons, who are incapable to work, may be able to work in sheltered work place with permanent assistance from another person (severe disability).</t>
  </si>
  <si>
    <t>No particular definition of long-term care in the legislation. 
Need for long-term care (includes both health and care services).
In order to receive healthcare services, either at home, in the form of a place in a nursing home or in a day and night service flat, the patient must have a need for “required health care” beyond immediate help. The right to “required healthcare” is limited by available resources. But it is a minimum standard that the healthcare is “properly” secured. 
The care services include personal and practical assistance at home, short-term stays in nursing homes as a relief measure for the family of patients cared for at home, a place in a home for elderly people, housing for disabled children and discretionary cash benefits. In order to receive those services, the client must have a special need for help because of sickness, disability, age etc. The client must also be totally dependent on practical or personal help to manage ordinary activities of daily living.</t>
  </si>
  <si>
    <t>There is no proper definition of long-term care. However, a person must be over 60 years and/or have a disability that renders him/her unable to live at home to be admitted into one of the elderly institutions that cater for permanent residents. Those who are not engaged in any social activities and persons suffering from medical conditions who could be at risk when spending long hours on their own are given priority as well.
The same rules apply for elderly day care centres; however priority is usually awarded to those persons that are mobile and independent.</t>
  </si>
  <si>
    <t>The aim of the dependency insurance is to meet the costs of assistance and care to dependent persons. As indicated in the legislation, dependency refers to the condition of a person who, following a physical, mental or psychiatric illness or deficiency of a similar nature, regularly needs a considerable amount of assistance from a third party in order to carry out basic everyday activities. These correspond to activities with regard to personal hygiene, excretion, nutrition, getting dressed and mobility.
Which includes:
   * payment of costs related to the purchase or rent of mechanical assistance devices: wheelchair, adaptive beds, walking sticks and adjustable chairs.
   * accessibility adaptive works at the home of the dependant person.</t>
  </si>
  <si>
    <t>Long-term care is legally defined as the complex of care (long-term medical treatment and social services) provided to meet a person’s need for care and social services. Professional help and care is provided on a permanent basis.
Long-term medical treatment includes nursing and palliative care.
The need for social services is determined according to a combination of principles of co-operation, participation, complexity, accessibility, social justice, relevance, efficiency, and comprehensiveness, established on an individual basis, taking account of the person’s dependency and possibilities for developing, or compensating for, independence through the social services.</t>
  </si>
  <si>
    <t>Support and Care Allowance (Betreuungs- und Pflegegeld) :Need for a three-month or long-term support and care at home, which necessitates appropriate care services by a third party (who receives compensation) .
ELG: Considered helpless is a person, who is in the permanent need of help of a third party, permanent long-term care or personal supervision to carry out 6 activities of daily living, such as getting up, dressing, getting washed, eating, social contacts and going to the toilet.
Sickness insurance:No explicit definition. The definitions in the ELG and in the field of accident insurance are applied analogically.
Accident insurance: Flat-rate Helplessness allowance (Hilflosenentschädigung) for helpless persons, who, on the grounds of invalidity, continuously require the assistance of a third party or personal attention in order to perform the activities of daily living.</t>
  </si>
  <si>
    <t>Inability of a person to take care of herself/himself and perform everyday activities due to their age, and health problems as well as orphans and children deprived of parental care if there is no possibility to find a foster family.</t>
  </si>
  <si>
    <t>Invalidity and incapacity of persons suffering from congenital or acquired disability.
Allowances granted to disabled persons and to persons who need the help of a third party to move around, or who require permanent assistance in order to carry out basic daily activities.</t>
  </si>
  <si>
    <t>Home Care:
Long-term care is not specifically defined.
Nursing Homes Support Scheme:
“Long-term residential care services” are maintenance, health or personal care services, or any combination thereof, provided to a person residing in:
   * an approved nursing home, or
   * a public or voluntary facility that is publicly designated by the Health Service Executive as predominantly for the care of older people, in which nursing care is provided on a 24 hour basis, for a period of not less than 30 consecutive days, or periods aggregating not less than 30 days within a period of 12 consecutive months.
Long-term residential care services do not include:
   * medically acute care and treatment in an acute hospital;
   * respite care;
   * rehabilitative care for:
   * a period of less than 12 consecutive months,
   * periods aggregating less than 12 months within a period of 24 consecutive months, or
   * out-patient services made available pursuant to section 56 of the Health Act 1970.
Individuals must be assessed as needing long-term residential care services.
Carer's Benefit:
Insured workers who have to leave employment in order to provide care for ill or incapacitated persons.
Constant Attendance Allowance:
Beneficiaries of Disablement Benefit who are so severely disabled (over 50%) so as to require another person to care for them for a period of at least 6 months.
Carer's Allowance:
Persons with insufficient means, who are providing ill or incapacitated persons with full-time care and attention.
Domiciliary Care Allowance:
Children with a severe disability who are living at home and who need constant care.
Carer’s Support Grant (formerly called Respite Care Grant):
Annual payment for full-time carers who look after certain people in need of full-time care and attention.</t>
  </si>
  <si>
    <t>Existing continuous need for long-term care, nursing or other assistance.</t>
  </si>
  <si>
    <t>There is no particular definition for long-term care.
Social services can be provided to persons, who have a certain type of dependency – the needs differ, thus the types of care services the person wants to receive differ accordingly.</t>
  </si>
  <si>
    <t>Permanent need for care and support by a third party due to certain illnesses (e.g. para-/tetraplegia).</t>
  </si>
  <si>
    <t>Long-term care insurance (Pflegeversicherung):
Persons legally considered in need for care are those whose independence or competences are reduced because of health-related impairments or abilities and therefore need assistance from others. It concerns persons, who cannot independently compensate or cope with physical, cognitive or psychological impairments or health-related stresses or requirements.The need for care must be long-term – i.e. estimated to last at least six months - and show at least the severity specified in § 15 SGB XI.
For a person to be deemed in need of care, the key criteria are those set out and justified in “Organisation – 1. Assessing the need for care - Indicators and need categories”:
Social assistance (Sozialhilfe):
Persons legally considered in need for care are those whose independence or competences are reduced because of health-related impairments or abilities and therefore need assistance from others. It concerns persons, who cannot independently compensate for or cope with physical, cognitive or psychological impairments or health-related stresses or requirements.</t>
  </si>
  <si>
    <t>No precise definition of long-term care. The various benefits are intended to cover life risks related to any kind of dependency, particularly advanced age, loss of autonomy or disability.
Supplement for a third party (majoration pour tierce personne), and Supplementary benefit for recourse to a third party (prestation complémentaire pour recours à tierce personne):Need of assistance of another person to perform the majority of activities of daily life.
Special education supplement for a disabled child (complément d'allocation d'éducation de l'enfant handicapé):
Assistance for parents in raising and caring for a disabled child under the age of 20.
Disability compensation allowance (prestation de compensation du handicap, PCH):
Financing the needs associated with loss of autonomy of disabled persons.
Allowance for loss of autonomy (allocation personnalisée d'autonomie, APA):
Persons suffering from loss of autonomy causing them to require assistance in the activities of daily life.</t>
  </si>
  <si>
    <t>Persons in constant and regular need of assistance or care (generally at least once a week). No universal definition, it depends on the scheme and municipality.</t>
  </si>
  <si>
    <t>No legal definition of long-term care. An implicit definition used in legislation is “need of assistance”.
The main characteristics of long-term care are the ability to cope independently and the level of need of assistance. </t>
  </si>
  <si>
    <t>In accordance with the legislation, the aim of the assistance is twofold: on the one hand, to maintain physical or mental skills, and, on the other, to remedy the most serious consequences of impaired physical or mental function or special social problems.</t>
  </si>
  <si>
    <t>No precise definition of long-term care.
Health care: long-term inpatient care is provided to patients whose health condition cannot be significantly improved by health care, but who need systematic care. Patient care may also include intensive nursing care for patients with impaired basic life functions.
Cash Benefits: are provided to persons dependent on the assistance of another person.
Social Care: The social services are provided to persons in an unfavourable social situation.
The municipality has the duty to provide social services and other forms of assistance to those without access to social services are not provided and whose life or health is at risk.
The support provided can cover both immediate and longer-term needs.</t>
  </si>
  <si>
    <t>The Law (L.109(I)/2014) provides for a definition of care. Care is defined as the provision of services or cash benefits in order to to help a person who due to physical, mental or psychological conditions cannot take care of themself for the basic needs of life and to live in dignity and independently.</t>
  </si>
  <si>
    <t>Incapacity for movement out of the home; incapacity to dress and wash oneself without the help of a third person.</t>
  </si>
  <si>
    <t>No definition for dependency in the national legislation. Long-term care is connected to disability and sickness definitions, and duration of the social services:
   * “Disability” means any loss or impairment in the anatomical structure, physiology or mental health of an individual.
   * “Permanently reduced working capacity” means a condition, where a person of working age has limited working capacity in connection with a permanent functional deficit of a given organ or system, due to a chronic traumatic or nontraumatic disability (sickness).
   * “Degree of disability” is a condition, where a person who is not of working age (until 16 years of age or recipients of a pension for insurance and old-age) has limited working capacity in connection with a permanent functional deficit of a given organ or system, due to a chronic traumatic or nontraumatic disability (sickness).
   * “Person with permanent disability” means a person, whose capacity to perform activities, in the way and to the level possible for the healthy person have been permanently reduced, as a result of anatomical, physiological or mental disability, and who has been certified by the medical expert bodies with level of reduced capacity for work or degree of disability of 50% or above.
   * Need of permanent assistance of a carer shall be defined for:  
   * persons with reduced capacity for work above 90% who are not in condition to perform daily activities (getting up, toilet, eating, etc.);
   * blind people;
   * people with mental disabilities who are unable to control their behaviour;
   * children up to 16 years with a degree of disability above 90%.
In some cases the need of permanent assistance of a carer could be determined for children with a degree of disability below 90% depending on the characteristics of the disability.
Long-term social services are social services provided for a period exceeding 3 calendar months.</t>
  </si>
  <si>
    <t>Sickness and invalidity insurance:
A person who is not able to perform the basic activities of daily living. Assistance is provided according to an assessment of each individual case.
Flemish social protection:
   * Care insurance (Zorgverzekering/Assurance soins):
Aid and assistance of a non-medical nature supplied by third persons to persons with reduced autonomy in a residential, semi-residential or out-patient setting.
   * The basic assistance budget (BOB) is a Flemish allowance granted to people with a recognised disability and limited need for assitance. The budget can be used freely for assistance needs: care at home, day centre, accompaniment, purchase of service vouchers, community care, etc.
   * The allowance for assistance to the elderly: allowances designed to offset the additional costs associated with a loss or reduction of independence.
Integration allowance (allocation d'intégration/integratietegemoetkoming) and allowance for assistance to the elderly (allocation pour l'aide aux personnes âgées/tegemoetkoming voor hulp aan bejaarden):
These allowances are aimed at offsetting the additional costs resulting from the lack or the reduction of autonomy.</t>
  </si>
  <si>
    <t>Cash benefits:
Long-term care benefit (Pflegegeld) has the purpose to compensate expenses due to long-term care on a flat-rate basis, in order to provide persons in need of long-term care with the necessary care and support as far as possible, as well as to improve the possibility to maintain an independent, need-orientated life.  (wording of Article 1 of the Federal Long-term Care Benefit Act (Bundespflegegeldgesetz). They are due in case of physical, mental or emotional disability or sensory impairment.
Benefits in kind:
Need for mobile care, outpatient care, semi-residential care and nursing care services.</t>
  </si>
  <si>
    <t xml:space="preserve">      Definition</t>
  </si>
  <si>
    <t xml:space="preserve">   Risk covered</t>
  </si>
  <si>
    <t>Long term health care provided through non-contributory, state-financed system providing cash benefits and benefits in kind (social care) for elderly or disabled persons and their carers. Information in this table relates to England only. Competence for social care (benefits in kind) is devolved to Scotland, Wales and Northern Ireland.
Social Care:
Local authorities are responsible for identifying the needs of their local population and commissioning services to meet them. Services are delivered through the public, private and voluntary sector.
Benefits are provided for informal carers.</t>
  </si>
  <si>
    <t xml:space="preserve">
   * Long-term care is a separate system in the Netherlands.
   * It is organised regionally.
   * Social health insurance system.
   * Financed by contributions from all residents as well as non-residents who work in the Netherlands and consequently pay tax on wages.
   * Benefits can be both in kind and in cash
No benefits for informal carers</t>
  </si>
  <si>
    <t xml:space="preserve">
   * No special scheme. Benefits are provided by several branches of social security.
   * Benefits are organised centrally (federal level) or regionally (cantonal level) depending on the branch.
   * Combination of in-kind and cash benefits: nursing care provided by the sickness insurance/compulsory health care insurance (OKP/AOS) and by the accident insurance (UV/AA), medical measures of the invalidity insurance (IV/AI), helplessness allowances of the old-age and survivors’ insurance (AHV/AVS), of the IV/AI and of the UV/AA, personal assistance allowance of the IV/AI and of the AHV/AVS, auxiliary equipment of the OKP/AOS, of the UV/AA, of the IV/AI and of the AHV/AVS as well as the reimbursement – means’ tested – of special costs of the regime for supplementary benefits to the old-age, survivors’ and invalidity insurance (EL/PC).
   * Moreover, the AHV/AVS and the IV/AI pay subsidies to private organisations which provide assistance to the elderly and the disabled. These collective benefits are not further described in the present table.
   * There is no specific benefit for the informal carers.
   * OKP/AOS, AHV/AVS and IV/AI: universal insurance;
   * UV/AA: compulsory insurance for employees;
   * EL/PC: supplementary scheme to the AHV/AVS-IV/AI, providing means-tested benefits to the elderly, the disabled, and survivors.</t>
  </si>
  <si>
    <t>The national legislation ensures that the individual shall be assured a reasonable standard of living. How this is carried out in detail can differ due to local conditions.
There is no separate system for long-term care.
Long-term care provision is based on universal entitlement and organised at local level.Long-term benefits are mainly in-kind but cash benefits exist in some municipalities.
Cash benefits for informal carers exist in some municipalities.</t>
  </si>
  <si>
    <t>Long-term care (dependencia):
The coverage of this risk supplements the protection provided by the Social Security Public System as a benefit of the Social Assistance System.
Benefits (in kind and cash benefits) are public and provided by the State and the Autonomous Communities with the collaboration of local institutions.
Participation of beneficiaries where appropriate.
No cash benefits for informal carers.
Severe incapacity (gran invalidez):
Compulsory social insurance scheme covering employees and assimilated groups with earnings-related benefits.
No cash benefits for informal carers.
Non-contributory invalidity pensions: if the disability degree is ≥ 75%and assistance from other persons to perform the most essential functions of life is needed, the pension amount is supplemented by 50% of its value.
Child Benefit (Prestaciones por hijo a cargo): for disabled children over 18 years of age with a degree of disability of at least 75%, the benefit amounts to €554.90.</t>
  </si>
  <si>
    <t>Long-term care is provided as part of the health and welfare systems and is organised at the regional and local level.
Long-term care is covered partly by specific legislation (in case of disabled persons and those dependent on others) and partly by legislation on a number of other risks (invalidity, old-age, health care).
Long-term care is based on the principle of social assistance. 
Care is provided by in kind and cash benefits. Benefits in kind (social services) are funded by municipal budgets, budgets of self-governing regions and partly from the state budget, while cash benefits are financed from the state budget.
For informal carers, Attendance service benefit (Peňažný príspevok na opatrovanie) is provided.</t>
  </si>
  <si>
    <t>Long-term care is organised centrally.
Long-term care is not covered by a specific scheme but it is provided by different schemes covering largely invalidity, accidents at work and occupational diseases, old-age, and family benefits.
Long-term care philosophy is generally based on the concepts of residence. Long-term care is financed by local budgets and State Budget. No contributions.
Both cash and in-kind benefits are provided for long-term care.
There are specific benefits provided for informal carers.</t>
  </si>
  <si>
    <t>The system of long-term health care includes the following items:
Social insurance:
Public compulsory insurance scheme. Contributory cash benefits depend on contributions managed centrally.
Guaranteeing sufficient resources:
Non-contributory means-tested cash benefits which are managed centrally.
Social security system and National Health Service:
Network of long-term health care organised according to two operational territorial levels: regional and local. Benefits in kind provided through the integrated and continued intervention of social assistance and health care.
No special benefits for the carer.</t>
  </si>
  <si>
    <t>Central system supplemented at the regional level.
Long-term care is provided piece-meal through legislation on a number of others risks including old-age, invalidity, survivors, health care and also in the legislation on social assistance.
The long-term care is based on:
   * social assistance (Pomoc społeczna, benefits in kind);
   * social insurance (Medical Care Supplement, dodatek pielęgnacyjny);
   * universal coverage (Medical Care Allowance (zasiłek pielęgnacyjny), training and rehabilitation of disabled child supplement (dodatek z tytułu kształcenia i rehabilitacji dziecka niepełnosprawnego), nursing benefit (świadczenie pielegnacyjne), Special Attendance Allowance (specjalny zasiłek opiekuńczy), Allowance for caregiver (Zasiłek dla opiekuna), Permanent Allowance (Zasiłek stały), Earmarked allowance (Zasiłek celowy) and Periodic Allowance (Zasiłek okresowy), the one-off benefit from the Law on support for pregnant women and their families “For life” (Jednorazowe świadczenie z ustawy o wsparciu kobiet w ciąży i rodzin “Za życiem”).
The long-term care provides benefits in-kind and cash benefits - both financed from the State budget.
Specific benefits exist for informal carer.</t>
  </si>
  <si>
    <t>Municipal responsibility.
Not covered by specific legislation, but provided piece-meal mainly through health care legislation.
Universal scheme based on residence.
Financed through taxes, block grants from the state to the municipalities and cost-sharing charges from the patients.
Benefits in kind prevail.
A specific (discretionary) cash benefit is provided for informal caregivers (omsorgsstønad).</t>
  </si>
  <si>
    <t>A universal entitlement scheme based on residence, age and need. There is no specific scheme, but coverage for the risk of long-term care is provided through various schemes and organised at the central level, but provided also at the community level.
Scheme consists mainly of benefits in-kind which are partly means tested and others needs-based. These benefits are financed through general taxation.
No specific cash benefits are provided for the purpose of long-term care.  Persons insured under the contributory scheme are awarded old-age, survivor’s or Invalidity pension as applicable. Persons who do not qualify for contributory benefits and have no other means of sustainment fall under the non-contributory scheme.  This category of benefits is subject to a means test as indicated in Table XI, 'Guaranteed Minimum Resources', 'Assessment of claims'.
Specific benefits exist for informal carers.</t>
  </si>
  <si>
    <t>A special social insurance scheme financed by social contributions and by a State contribution, providing benefits to all persons recognised as being dependent, regardless of age, income or residence.
Benefits under the dependency insurance are provided in kind and in cash (reimbursement of the costs of interventions by professionals). Benefits in kind can be partially converted into cash benefits (financial recognition of informal caregivers). The person may opt to receive mixed benefits (combination of benefits in kind and cash benefits).</t>
  </si>
  <si>
    <t>Central system is supplemented by regional schemes:
   * the Government determines long-term national programmes, strategies, requirements and standards;
   * Municipalities prepare and implement municipal programmes for the social integration of the disabled. They are directly responsible for the organisation of provision of social services; determination of the need for social services; supervision of common and special social services and the organisation and provision of primary healthcare.
Long-term care is organised in day centres, home care services, residential social care centres and hospitals.
There is no separate legislation for long-term care which is provided under several branches: social services, invalidity and sickness.
Social services are provided for all residents in need. Healthcare is based on social insurance.
Financed by the State, local budgets and Health Insurance Fund as well as payment by individuals.
Benefits in-kind are provided for long-term care. In addition, cash benefits are available for people with severe disabilities.
No specific benefits are provided for informal carers.</t>
  </si>
  <si>
    <t>Support and Care Allowance (Betreuungs- und Pflegegeld) :
Separate scheme in case of need for financial support and care at home, for which all persons living in Liechtenstein are eligible. It is a financial support, due to the fact that the person in need receives a compensation, which has to be spent for support and care services, which has led to the name Support and Care Allowance. If no proof is provided that the support and care allowance was used appropriately, the provisionally paid out amount of money must be refunded.
The Support and Care Allowance is regulated in the Act on supplementary benefits for Old-age, Survivors' and Invalidity Insurance (Gesetz über Ergänzungsleistungen zur Alters-, Hinterlassenen- und Invalidenversicherung, ELG).
All benefits of the ELG are tax-financed. Other long-term care benefits of the ELG are:
   * the helplessness allowance(Hilflosenentschädigung), a cash benefit in case of sickness,
   * healthcare benefits in the event of particular birth defects,
   * home care for pensioners with low income.
If the care allowance is not used to pay for the nurse, there will be no entitlement to care allowance. This ensures that the nurses of the person in care receive a wage. This means that the person in care is the employer and the nurse is the employee. There are no specific benefits for informal caregivers.
Sickness insurance:
Contribution and tax-financed benefits for domiciliary care (Hauskrankenpflege, Spitex) and stay in nursing homes.
Accident insurance:
Contribution-financed helplessness allowance (Hilflosenentschädigung).
Invalidity insurance and old-age and survivors' insurance:
Contribution and tax-financed benefits according to IVG and AHVG are rather of a subordinate nature: certain aids such as hearing devices and structural alterations of an apartment due to invalidity, etc.</t>
  </si>
  <si>
    <t>The scheme for long-term care is integrated within social services for the elderly, children and people with disabilities.
It is provided to all residents, irrespective of their economic status.
The provision of care is organised centrally:
   * for long-term institutional care for those (children as well as adults) with severe mental disability;
   * for long-term institutional care for children up to 2 years old deprived of parental care.
The provision of long-term care is organised at municipality level:
   * for long-term institutional care for the elderly;
   * for all other types of long-term care.
It is provided only in kind.
Health care at home is provided for those with specific health care needs.
Benefits for informal carers depend upon the decision of the municipality (see Table XII, "Benefits for informal carers").</t>
  </si>
  <si>
    <t>Long term care is provided under other parts of the social security system, namely health care and social assistance. Both civilian invalidity benefits and the constant attendance allowance are special non-contributory benefits.
They are administered at both national and regional levels.
Benefits are granted both as benefits in kind and cash benefits.
No specific benefits for informal carers.</t>
  </si>
  <si>
    <t>Home Care and Nursing Homes Support Scheme:
   * Benefits for long-term residential care are organised centrally and are operated nationally on the basis of National Guidelines; home care is organised and operated locally;
   * Long-term care is provided on the basis of universal entitlement, with some elements of social assistance, e.g. the Nursing Homes Support Scheme involves a financial assessment which is used to determine the applicant’s co-payment;
   * Schemes are tax financed and there is also a universal social charge;
   * Both benefits in kind and cash benefits are available.
Home Care and Nursing Homes Support Scheme are provided under the healthcare system.
Carer’s Allowance and other cash/in kind benefits are provided under the Social Welfare Acts.
Carer's Benefit and Constant Attendance Allowance:
National compulsory social insurance scheme for all employees with flat-rate cash benefits.
Carer's Allowance:
National tax financed scheme for all carers with means-tested flat-rate cash benefits.
Domiciliary Care Allowance:
National tax financed scheme for all carers of a child with a severe disability with flat-rate cash benefits.
Carer’s Support Grant:
National tax financed scheme for all carers regardless of receipt or otherwise of any other support for caring.</t>
  </si>
  <si>
    <t>Universal social security scheme organised at the central level and social assistance at municipal level.
No separate system for general long-term care.
Financed by taxes.
Benefits in kind (no cash benefits).
Informal care benefits payable to the spouse.</t>
  </si>
  <si>
    <t>There is no separate long-term care system; the long-term care services are supplied within the healthcare and social service system.
Professional policies (and basic principles) pertaining to long-term care are shaped by the Ministry of Human Capacities (Emberi Erőforrások Minisztériuma).
In case of long-term care services, personal social care (social services) is provided by the State which has the obligation to provide such services. However, NGOs and Churches can also provide long-term care services.
Long-term care services are based on social assistance and financed by the State budget. Both cash benefits and benefits in kind are provided.
A specific benefit for informal carers exists (see Table XII, "Benefits for informal carers").</t>
  </si>
  <si>
    <t>No special scheme. Certain benefits and measures are provided by the invalidity and old-age schemes, which are compulsory social insurance schemes financed by contributions.
See Tables V "Invalidity" and VI "Old-age".
Other benefits (in cash or in kind) are provided by social welfare schemes to individuals who are in need of care. These are organised centrally.
No specific benefit for informal carers.</t>
  </si>
  <si>
    <t>Long-term care insurance (Pflegeversicherung):
Since 1995, Long-term care insurance (Pflegeversicherung) has been in place to deal with the risks arising in the need for care and has been created as an independent social insurance system which exists in addition to the social insurances covering sickness, accident, unemployment and old age provision. Long-term care insurance (Pflegeversicherung) was enshrined in the Social Code (Sozialgesetzbuch) Eleventh Book. In accordance with its fundamental idea and its legal form, nursing care insurance is only a "fall-back system”, which mainly covers the costs of care-related expenses. The statutory nursing care funds execute the securing purpose of nursing care; the tasks of the infrastructure planning and facilitation is a duty reserved for the federal states.
It is a subsidised/contributions-based, compulsory, independent social insurance system which deals with the health insurance obligation and which follows the health insurance contribution assessments (see Table I "Financing").Since 2015, means, corresponding to 0.1 contribution rate points, have been allocated to the nursing care insurance fund managed by the Bundesbank. With them, the rate of contributions is to be stabilised from 2035 onwards when the baby boom generation reaches the age groups with high caring probabilities.
Every citizen also has the option to conclude private supplementary insurance contracts before the onset of need for care.Since 1 January 2013, the conclusion of a voluntary private supplementary insurance contract has been subsidised by the State. There are uniform procedural rules concerning the State subsidy for private long-term care provision to which the private insurance companies have to adhere. Furthermore, there are industry-wide general insurance conditions for state-subsidised supplementary long-term care insurance, which have been approved by the Ministry of Health.
Long-term care insurance includes two independent parts next to each other - social (SPV) and private long-term care insurance (PPV), which are both compulsory insurances with identical benefits.Long-term care insurance comprises of two independent parts, the social (SPV) and the private long-term care insurance (PPV), which are both designed as compulsory insurances with identical benefits; there is no revenue sharing between these two compulsory insurance branches, except for a statutory stipulated financial equalisation within these two insurance branches (SPV, PPV). Those persons in need of care are primarily given the choice of money and material and the combination of the two; besides, specific measures to support carers are legally enshrined.
Social assistance (Sozialhilfe):
Tax financed. Persons who are incapable of working and who are eligible for benefits, in need of care, who cannot help themselves and do not receive the required assistance from other persons, are entitled to “help for care” (Hilfe zur Pflege).</t>
  </si>
  <si>
    <t>There are no specific legal scheme. Existing benefits arise from health insurance or social welfare.
Supplement for a third party (majoration pour tierce personne):
Supplement of the disability pension (pension d'invalidité), old-age pension (pension de vieillesse) or permanent disability pension (rente d’incapacité permanente) for a person needing daily assistance.
Supplementary benefit for recourse to a third party (prestation complémentaire pour recours à tierce personne):
Supplement of the work injury pension (rente accident du travail) according to the degree of incapacity of the insured person.
Special education supplement for a disabled child (complément d'allocation d'éducation de l'enfant handicapé):
Benefit to offset education and healthcare costs incurred for a disabled child.
Disability compensation allowance (prestation de compensation du handicap, PCH) and Allowance for loss of autonomy (allocation personnalisée d'autonomie):
Universal assistance aimed at financing the needs associated with loss of autonomy for disabled or elderly persons. The PCH is paid by the department (local community).</t>
  </si>
  <si>
    <t>There is no single long-term scheme. Long-term care is provided through general social welfare and health care legislation which is supplemented by special legislation (for example on services for older people and on services for people with disabilities).
Universal schemes financed by taxes and client fees depending on scheme. Provided to all residents, irrespective of their economic status. Both benefits in-kind and cash benefits available.
Municipalities are responsible for arranging social and health services (including support for informal care) that their population requires and as stipulated by legislation. The severely disabled persons have a subjective right to certain services under the Services and Assistance for the Disabled Act.
Specific benefits exist for informal care.
Disability benefits are granted by National Insurance Institution.</t>
  </si>
  <si>
    <t>1. Long-term care is provided under the healthcare and welfare systems. The healthcare system provides inpatient and home nursing care. The welfare system is divided between central system (services provided by state) and local system (services provided or organised by local governments).
2. The welfare system generally provides diffrerent types of long-term care services: residential, semi-residential day care and domestic service. Long-term services provided at the national level are only for people with mental disorders. These special care services are: living in community, supported living, residential care. Local governments organise elderly welfare and services for disabled people.
3. The healthcare system is based on compulsory, solidarity-based insurance and universal access to health services made available by providers that operate under private law.
The welfare system is based on universal access to care services. It is based on residence and social assistance principles.
4. Benefits are provided in cash and in kind.
5. Some Specific benefits for informal carers are provided by local governments (see “Benefits for informal carers”).
Long-term care is provided by the Social Welfare Act (Sotsiaalhoolekande seadus) among other risks.
It is provided as social assistance based upon need.
A Carergiver’s Benefit (hooldajatoetus) is usually provided for formal and informal carers.</t>
  </si>
  <si>
    <t>Universal separate and tax-financed scheme.
Every resident is entitled to in-kind personal and practical assistance if s/he cannot perform the basic personal and practical activities autonomously, regardless of ability to pay. The system of care services is decentralised: the responsibility for the provision of personal and practical assistance and necessary accommodation rests with the local authorities. They must consider all requests for personal and practical assistance. The decisions of the local authorities must be based on a specific and individual assessment of the need for assistance. Complaints about decisions on personal and practical assistance must be addressed to the National Social Appeals Board.
Counselling is also provided to help people learn how to cope with their disabilities.
Benefits for informal carers exist.</t>
  </si>
  <si>
    <t>Long-term care of citizens is not ensured by one single system, but it is partially included in the healthcare system, which is the responsibility of the Ministry of Health, and in the social services system, which is run by the Ministry of Labour and Social Affairs.
Each of these systems has its own legal regulations, criteria of accessibility and quality, and method of financing.
The provision of long-term care is based on insurance principles for health care and universal entitlement for the social care services.
Long-term care is organised both locally and centrally. The National Strategy for Development of Social Services for 2016 - 2025 is a framework document that defines the basic objectives and measures for the period 2016-2025.
The regional government is responsible for developing social service provision and for setting up regional networks.
The system provides both cash and in-kind benefits (social services).
No specific cash benefits are provided for informal carers.</t>
  </si>
  <si>
    <t>Long-term care in Cyprus falls under the responsibility of two Ministries, the Ministry of Health and the Ministry of Labour, Welfare and Social Insurance. In Cyprus, long-term care is not provided under the social security system.
Social Welfare Services (Υπηρεσίες Κοινωνικής Ευημερίας):
The legislation on long-term social care incorporates the Scheme for the Subsidisation of Care Services.
The provision of cash benefits for the social care needs of GMI recipients is organised and provided by the  Welfare Benefits Administration Service. The assessment of social care needs is carried out by the Social Welfare Services, which are also responsible for monitoring the service provided, through District and Local Welfare Offices throughout Cyprus.
In addition, long-term social care programmes are  implemented at local level by non-governmental organisations (NGOs) and local authorities, which may be subsidised by the Ministry of Labour, Welfare and Social Insurance  based on specific criteria set in the State Aid Scheme.
Entitlement to long-term social care is subject to conditions specified in the Guaranteed Minimum Income and Generally for Welfare Benefits Law of 2014 as it is amended or superseded.
Βοth in-kind and/or cash benefits are provided for long-term socialcare according to individual needs.
The legislation covers also respite care which provides for short spells of rest  for informal care-givers. Respite care can take the form of home, residential or day care.</t>
  </si>
  <si>
    <t>No separate long-term care scheme.
Long-term care is a universal scheme covering all citizens and organised at State and regional levels.
Long-term care benefits are provided in kind or in cash. Benefits in kind include accommodation services in institutional or non-institutional settings. The cash benefit is the Allowance for assistance and care (Doplatak za pomoć i njegu).
Specific benefits exist for informal carers (see Benefit for informal carers)</t>
  </si>
  <si>
    <t>There is no single long-term scheme.
No special legislation. The long-term care is provided through social insurance and social assistance and healthcare legislation.
Long-term care is provided to all residents, irrespective of their economic status, in kind and in cash.
The provision of benefits is organised centrally while social services are decentralised. Mayors of municipalities are responsible for their management.
Long-term care benefits are provided in cash and in kind. Social assistance benefits are provided following an assessment of the applicants’s:
   * income and that of their family;
   * property status;
   * marital status;
   * health status;
   * employment status and attendance at an educational establishment;
   * age;
   * other established circumstances.</t>
  </si>
  <si>
    <t>Sickness and invalidity insurance:
Compulsory social insurance scheme for employees.
Flemish Social Protection (Protection Sociale Flamande, Vlaamse Sociale Bescherming): compulsory affiliation in Flanders and voluntary in the bilingual Brussels Capital region.
The Flemish Social Protection system is supplementary to federal social security and covers three aspects:
   *  current care insurance,
   * the budget for basic assistance for disabled people
   * and the assistance allowance for elderly people.
Flemish care insurance (l’assurance coins, Zorgverzekering) confers entitlement to have a care insurance fund take responsibility (in the form of a monthly benefit) for the paying of certain costs connected with the provision of assistance and services of a non-medical nature.
The basic assistance budget (basisondersteungingsbudget, BOB) is a Flemish allowance granted to people with a recognised disability and a limited need for assistance.
The BOB is granted:
   * to adults with an application for care registered with the Flemish agency for disabled persons (VAPH) as of 31/12/2014 and 01/01/2016.
   * to minors known to the Intersectorale Toegangspoort (ITP) of Jongerenwelzijn, or those who have a statement indicating that they are to be considered for a personal assistance budget.
   * From September 2017, to minors and young people under 26 who have a certificate for the granting of additional family allowances or integration allowance on the basis of at least 12 points on the medico-social scale.
Allowance for assistance to the elderly (tegemoetkoming voor hulp aan bejaarden):
   * for Flanders, the Flemish community has been responsible for this area since 1 January 2017.
   * for the other entities, the Walloon Region, the German-speaking community and the Joint Community Commission of the Brussels-Capital Region manage new applications from their residents. Existing applications are managed at federal level.
Maximum allowance for assistance to the elderly depends on the level of independence and household income.
Disabled persons’ integration allowance (integratietegemoetkoming) Social assistance scheme organised at federal level.</t>
  </si>
  <si>
    <t>Cash benefits:
Tax-financed system of the Federal Government (Bund) for long-term care benefit (Pflegegeld). The Austrian long-term care system is a separate one, which is why no health care is provided in this respect.
Benefits in kind:
Support for the 24-hour care: tax-financed system
Care by means of social services from public and private providers, which is primarily organized at the regional and central level.Social services are offered by independent social welfare associations, the states and municipalities and carried out by health and nursing specialists as well as social workers.
The Federal Government participates in the costs for the needs-based extension and expansion of the offer of long-term support and care services by means of the Care Fund  (Pflegefonds)
Numerous applicable statutory bases, e.g. Agreement between the Federal Government and the Länder on joint measures for persons in need of care. Social Assistance Acts and Disability Acts of the Länder.
Persons requiring more than 65 hours of long-term care and assistance per month are entitled to long-term care benefit (Pflegegeld). Within the meaning of Regulation No 883/2004 and to judgments given by the European Court of Justice in cases Jauch and Hosse, entitlement to long-term care benefit should be classified as sickness benefit in cash. This means that, where an Austrian health insurance provider is competent and where other requirements are met, long-term care benefit (Pflegegeld) is exported.
There are specific benefits for informal caregivers  (for further information see the item “Benefits for informal caregivers). Care by informal caregivers is typically care provided by family caregivers. Around 80% of people requiring care are cared for at home in different care settings by their relatives.</t>
  </si>
  <si>
    <t xml:space="preserve">   Basic principles</t>
  </si>
  <si>
    <t>Health and Social Care Act 2012.
Social Security Contributions and Benefits Act 1992.</t>
  </si>
  <si>
    <t>Long term care act (Wet langdurige zorg (WLZ)), Law of 3 December 2014.</t>
  </si>
  <si>
    <t>Federal Law on Sickness Insurance of 18 March 1994 (Bundesgesetz über die Krankenversicherung, KVG/Loi fédérale sur l'assurance-maladie, LAMal).
Federal Law on Accident Insurance of 20 March 1981 (Bundesgesetz über die Unfallversicherung, UVG/Loi fédérale sur l'assurance-accidents, LAA).
Federal Law on Invalidity Insurance of 19 June 1959 (Bundesgesetz über die Invalidenversicherung, IVG/Loi fédérale sur l'assurance-invalidité, LAI).
Federal Law on Old-age and Survivors' Insurance of 20 December 1946 (Bundesgesetz über die Alters- und Hinterlassenenversicherung, AHVG/Loi fédérale sur l'assurance-vieillesse et survivants, LAVS).
Federal Law on Supplementary Benefits to the Old-age, Survivors' and Invalidity Insurance of 6 October 2006 (Bundesgesetz über Ergänzungsleistungen zur Alters-, Hinterlassenen- und Invalidenversicherung, ELG/Loi fédérale sur les prestations complémentaires à l'assurance-vieillesse, survivants et invalidité, LPC).
Federal Law on General Provisions concerning Legislation on Social Insurances of 6 October 2000 (Bundesgesetz über den Allgemeinen Teil des Sozialversicherungsrechts, ATSG/Loi fédérale sur la partie générale du droit des assurances sociales, LPGA).</t>
  </si>
  <si>
    <t>Social Services Act (Socialtjänstlagen (2001:453)) of 2001.</t>
  </si>
  <si>
    <t>Law No. 39/2006 on the Promotion of Personal Autonomy and Assistance to persons in situations of dependence of 14 December 2006, as amended.
Social Security General Act (Ley General de la Seguridad Social) approved by Legislative Royal Decree No. 8/2015 of 30 October 2015.
Ministerial Order of 15 April 1969.
Royal Decree No. 1300/95 of 21 July 1995, as amended.
Royal Decree No. 1647/97 of 31 October 1997, as amended.</t>
  </si>
  <si>
    <t>No specific law related to long-term care (LTC).
Long-term care benefits are included in the following acts:
Pension and Disability Insurance Act (Zakon o pokojninskem in invalidskem zavarovanju) (Official Gazette of the Republic of Slovenia, no. 96/2012, and subsequent amendments).
Financial Social Assistance Act (Zakon o socialno vartsvenih prejemkih) (Official Gazette of the Republic of Slovenia, no. 61/2010, and subsequent amendments).
Exercise of Rights to Public Funds Act (Zakon o uveljavljanju pravic iz javnih sredstev) (Official Gazette of the Republic of Slovenia, no. 62/2010, and subsequent amendments).
Social Protection Act (Zakon o socialnem varstvu) (Official Gazette of the Republic of Slovenia, no. 3/2004 – official consolidated text, and subsequent amendments).
Parental Care and Family Benefits Act (Zakon o starševskem varstvu in družinskih prejemkih) (Official Gazette of the Republic of Slovenia, no. 110/2006 – official consolidated text, and subsequent amendments).
Mentally and Physically Handicapped Persons Act (Zakon o družbenem varstvu duševno in telesno prizadetih oseb) (Official Gazette of the Republic of Slovenia, no. 41/83, and subsequent amendments).
Health Care and Health Insurance Act (Zakon o zdravstvenem varstvu in zdravstvenem zavarovanju) (Official Gazette of the Republic of Slovenia, no. 72/2006 – official consolidated text, and subsequent amendments).
War Veterans Act (Zakon o vojnih veteranih) (Official Gazette of the Republic of Slovenia, no 59/06 official consolidated text, and subsequent amendments)
War Disability Act (Zakon o vojnih invalidih) (Official Gazette of the Republic of Slovenia, no 63/59 official consolidated text, and subsequent amendments)
Fiscal Balance Act (Zakon za uravnoteženje javnih finance (ZUJF)) (Official Gazette of the Republic of Slovenia, no. 40/2012, and subsequent amendments).
Act Regulating Adjustments of Transfers to Individuals and Households in the Republic of Slovenia (Zakon o usklajevanju transferjev posameznikom in gospodinjstvom v Republiki Sloveniji) (Official Gazette of the Republic of Slovenia, no. 114/2006 – official consolidated text, and subsequent amendments).</t>
  </si>
  <si>
    <t>Law on Social Services (Zákon o sociálnych službách) No. 448/2008.
Law on Financial Benefits for Compensation of Disabled Persons (Zákon o peňažných príspevkoch na kompenzáciu ťažkého zdravotného postihnutia) No. 447/2008.
Law on Health Care and Services Related to Health Care (Zákon o zdravotnej starostlivosti a službách súvisiacich s poskytovaním zdravotnej starostlivosti) No. 576/2004.
Law on Health Care Providers, Medical Workers and Professional Medical Associations (Zákon o poskytovateľoch zdravotnej starostlivosti, zdravotníckych pracovníkoch a stavovských organizáciách v zdravotníctve) No. 578/2004.
Law on Subsistence Minimum (Zákon o životnom minime) No. 601/2003.
Law on Family (Zákon o rodine) No. 36/2005
Law on Social and legal protection of children and social guardianship (Zákon o sociálno-právnej ochrane detí a sociálnej kuratele) No. 305/2005
Law on Social Work (Zákon o sociálnej práci) No. 219/2014.</t>
  </si>
  <si>
    <t>Law 17 of 6 March 2000 on Social Assistance of Senior Persons (Legea privind asistenta sociala a persoanelor varstnice), with subsequent amendments.
Law 448 of 6 December 2006 on Protection and Promotion of the Rights of Persons with Disability (Legea privind protectia si promovarea drepturilor persoanelor cu handicap), with subsequent amendments.
Social Assistance Law (Legea asistentei sociale) No. 292 of 20 December 2011.</t>
  </si>
  <si>
    <t>Social insurance and guaranteeing sufficient resources:
Statutory Decree 265/99 of 14 July 1999 on the long-term care supplement (complemento por dependência), as amended on several occasions.
Act 90/2009 of 31 August 2009 on the special protection system in case of disability (regime especial de proteção na invalidez), re-published in consolidated version by Statutory Decree 246/2015 of 20 October 2015, amended.
Social security system and National Health Service:
Statutory Decree 101/06 of 6 June 2006 on the National network of integrated continuing care (rede de cuidados continuados integrados), re-published in a consolidated version in Statutory Decree 136/2015 of 28 July 2015.</t>
  </si>
  <si>
    <t>Law on Health Care Services financed from Public Means (Ustawa o świadczeniach opieki zdrowotnej finansowanych ze środków publicznych) of 27 August 2004.
Law on Social Assistance (Ustawa o pomocy społecznej) of 12 March 2004.
Law on Family Benefits (Ustawa o świadczeniach rodzinnych) of 28 November 2003.
Law on Social Pension (Ustawa o rencie socjalnej) of 27 June 2003.
Law on Social Insurance Fund Pensions (Ustawa o emeryturach i rentach z Funduszu Ubezpieczeń Społecznych) of 17 December 1998.
Law on Vocational and Social Rehabilitation and Employment of Disabled Persons (Ustawa o rehabilitacji zawodowej i społecznej oraz zatrudnianiu osób niepełnosprawnych) of 27 August 1997.
Law on support for pregnant women and their families “For life” (Ustawa o wsparciu kobiet w ciąży i rodzin “Za życiem”) of 4 November 2016.</t>
  </si>
  <si>
    <t>Health and Care Services Act (lov om kommunale helse- og omsorgstjenester m.m.) of 24 June 2011.
National Insurance Act (folketrygdloven) of 28 February 1997, Chapter 6.</t>
  </si>
  <si>
    <t>Social Security Act (Att dwar is-Sigurta' Socjali) (Cap. 318).
Subsidiary Legislation 318.19: State-Owned Institutions and Hostels Rates Regulations (Regolamenti dwar it-Trasferiment ta' Fondi għal Hostels Statali Indikati).
Subsidiary Legislation 318.17: Transfer of Funds (Government Financed Beds) Regulations (Regolamenti dwar it-Trasferiment ta' Fondi għal Sodod Iffinanzjati mill-Gvern).
Subsidiary Legislation 318.13: State Financed Residential Services Rates Regulations (Regolamenti dwar Rati għal Servizzi Residenzjali Finanzjali mill-Istat).</t>
  </si>
  <si>
    <t>Law of 19 June 1998 introducing the dependency insurance, amended by the Law of 23 December 2005 and the Law of 29 August 2017.</t>
  </si>
  <si>
    <t>Law on Target compensations (Tikslinių kompensacijų įstatymas) of 29 June 2016 (No. XII-2507).
Law on Social Services (Socialinių paslaugų įstatymas) of 19 January 2006 (No. X-493).
Law on Health Insurance (Sveikatos draudimo įstatymas) of 21 May 1996 (No I-1343).
Law on Healthcare system (Sveikatos sistemos įstatymas) of 19 July 1994 (No I-552).
Law on Health Care Institutions (Sveikatos priežiūros įstaigų įstatymas) of 6 June 1996 (No. I-1367).</t>
  </si>
  <si>
    <t>Act on Supplementary Benefits for Old-age, Survivors' and Invalidity Insurance (Gesetz über Ergänzungsleistungen zur Alters-, Hinterlassenen- und Invalidenversicherung, ELG), LGBl. 1965 no. 46.
Sickness Insurance Act (Gesetz über die Krankenversicherung, KVG), KVG), LGBI. 1971, no. 50.
Compulsory Accident Insurance Act (Gesetz über die obligatorische Unfallversicherung), UVG), LGBl. 1990 no. 46.
Sickness Insurance Act (Gesetz über die Krankenversicherung), LGBl. 1960 no. 5.
Old-age and Survivors' Insurance Act (Gesetz über die Alters- und Hinterlassenenversicherung, AHVG), LGBl. 1952 no. 29.</t>
  </si>
  <si>
    <t>Law on Social Services and Social Assistance (Sociālo pakalpojumu un sociālās palīdzības likums) 31/10/2002.
Medical Treatment Law (Ārstniecības likums) 12/06/1997.
Regulations of the Cabinet of Ministers No. 1529 on Health care organisation and financing procedure (Ministru kabineta 2013.gada 17.decembra noteikumi Nr.1529 “Veselības aprūpes organizēšanas un finansēšanas kārtība”) 17/12/2013.
Regulations of the Cabinet of Ministers No. 275 on Procedures for Payment of Social Care and Social Rehabilitation Services and the Procedures for Covering Service Costs from a Local Government Budget (Ministru kabineta 2003.gada 27.maija noteikumi Nr.275 „Sociālās aprūpes un sociālās rehabilitācijas pakalpojumu samaksas kārtība un kārtība, kādā pakalpojuma izmaksas tiek segtas no pašvaldības budžeta”) 27/05/2003.</t>
  </si>
  <si>
    <t>Law No. 118 of 30 March 1971 on civilian invalidity benefits (Legge 30 Marzo 1971, n. 118 - Conversione in Legge del D.L. 30 gennaio 1971, n. 5 e nuove norme in favore dei mutilati ed invalidi civili).
Law No. 18 of 11 February 1980 on Constant attendance allowance (Legge 11 Febbraio 1980, n. 18 - Indennità di accompagnamento agli invalidi civili totalmente inabili).
Law No. 104 of 5 February 1992, Article 33 (Framework law on disability) (Legge 5 Febbraio 1992, n. 104 - Legge-quadro per l'assistenza, l'integrazione sociale e i diritti delle persone handicappate).
Legislative Decree No. 112 of 31 March 1998 on the transfer of legislative tasks and administrative competences from the State to the Regions and local entities (Decreto Legislativo 31 Marzo 1998, n. 112 - Conferimento di funzioni e compiti amministrativi dello Stato alle regioni ed agli enti locali, in attuazione del capo I della Legge 15 Marzo 1997, n. 59 ).
Regulation (CE) 883/04.on social security coordination of the European Parliament and Council (Regolamento (CE) 883 del 29 aprile 2004 del Parlamento Europeo e del Consiglio, relativo al coordinamento dei sistemi di sicurezza sociale - SNCB – art 70 and Annex X).
Law No. 183 of 4 November 2010, Article 24, modifying the rules regarding the permits for the assistance to disabled persons in difficult situations (Legge n. 183 del 4 Novembre 2010, art. 24 - Modifiche alla disciplina in materia di permessi per l’assistenza a portatori di handicap in situazione di gravità).
Law No. 147 of 27 December 2013 containing provisions for drawing up the annual and pluri-annual budget of the State – Stability Law 2014 (Disposizioni per la formazione del bilancio annuale e pluriennale dello Stato - Legge di stabilità 2014).</t>
  </si>
  <si>
    <t>Health Act 1970 (No. 1 of 1970).
Nursing Homes Support Scheme Act 2009  (No. 15 of 2009).
Social Welfare Consolidation Act 2005:
   * Constant Attendance Allowance;
   * Carer's Benefit;
   * Carer's Allowance;
   * Carer’s Support Grant;
   * Domiciliary Care Allowance.</t>
  </si>
  <si>
    <t>Act on the Affairs of the Elderly (Lög um málefni aldraðra) No 125/1999, of December 1999.
Act on the Affairs of Disabled People (Lög um málefni fatlaðs fólks) No. 59/1992 of June 1992.
Act on Social Security (Lög um almannatryggingar) No 100/2007 of May 2007.
Public Health Services Act (Lög um heilbrigðisþjónustu) No. 40/2007 of March 2007.
Health Insurance Act (Lög um sjúkratryggingar) No. 112/2008 of September 2008.</t>
  </si>
  <si>
    <t>Long-term care services providing personal social care (social services):
Act III of 1993 on Social Administration and Social Assistance (törvény a szociális igazgatásról és szociális ellátásokról) supplemented by Government and Ministerial decrees.</t>
  </si>
  <si>
    <t>Law No. 1140/1981, as amended.
Legislative Decree No. 162/73 and Joint Ministerial Decision No. Π4β/5814/1997.
Ministerial Decision No. Π1γ/ΑΓΠ/οικ.14963 of 9 October 2001.
Law No. 4025/2011.
Law No. 4109/2013.
Law No. 4199/2013 art. 127.
Law No. 4368/2016 art. 334.
Law No. 4483/2017 art. 153.</t>
  </si>
  <si>
    <t>Long-term care insurance (Pflegeversicherung):
Social long-term care insurance for persons insured under statutory sickness insurance and private compulsory long-term care insurance for persons insured under private sickness insurance: Social CodeSozialgesetzbuch, Book XI (SGB XI).
In its version last amended by Article 8 of the Act of 30June 2017 (BGBl. I p. 2143).
Social assistance:
Social Code, Book XII, - social assistance -, of 27 December 2003 (BGBl. I p. 3022, 3012),, last amended by Article 2 of the Act of 17 August 2017 (BGBl. I p. 32144).</t>
  </si>
  <si>
    <t>Supplement for a third party (majoration pour tierce personne, MTP):
Articles L. 341-4 and L. 355-1 of the Social Security Code (Code de la sécurité sociale).
Supplementary benefit for recourse to a third party (prestation complémentaire pour recours à tierce personne):
L. 434-2 of the Social Security Code.
Special education supplement for a disabled child (complément d'allocation d'éducation de l'enfant handicapé):
Article L. 541-1 of the Social Security Code.
Disability compensation allowance (prestation de compensation du handicap, PCH):
Article L. 245-1 of the Social action and Family Code (Code de l'action sociale et des familles).
Allowance for loss of autonomy (allocation personnalisée d'autonomie, APA):
Article L. 232-1 of the Social action and Family Code (Code de l'action sociale et des familles).</t>
  </si>
  <si>
    <t>Disability Benefits Act (Laki vammaisetuuksista) of 1 January 2008.
Services and Assistance for the Disabled Act (Laki vammaisuuden perusteella järjestettävistä palveluista ja tukitoimista) of 3 April 1987.
Act on Supporting the Functional Capacity of the Ageing Population and on Social and Health Care Services for Older People (Laki ikääntyneen väestön toimintakyvyn tukemisesta sekä iäkkäiden sosiaali- ja terveyspalveluista) of 28 December 2012.
Social Welfare Act (Sosiaalihuoltolaki) of 30 December 2014.
Health Care Act (Terveydenhuoltolaki) of 30 December 2010.
Primary Health Care Act (Kansanterveyslaki) of 28 January 1972.
Act on Informal Care Support (Laki omaishoidon tuesta) of 2 December 2005.
Family Care Act (Perhehoitolaki) of 20 March 2015.</t>
  </si>
  <si>
    <t>Social Welfare Act (Sotsiaalhoolekande seadus)  2016</t>
  </si>
  <si>
    <t>Consolidated Act No 988 of 17 August 2017on Social Services (om social service).
Consolidated Act No 1103 of 15 August 2016 on Social Housing (om almene boliger).</t>
  </si>
  <si>
    <t>Act. No. 108/2006 on social services (Zákon o sociálních službách).
Act No. 372/2011 on Health Services (Zákon o zdravotních službách).
Act No. 48/1997 on Public Health Insurance (Zákon o veřejném zdravotním pojištění).</t>
  </si>
  <si>
    <t>Social Welfare Services (Υπηρεσίες Κοινωνικής Ευημερίας):
   * The Guaranteed Minimum Income and in General the Social Benefits (Emergency Needs and Care Needs) Regulations and Decrees as they are amended or superseded . [Κ.Δ.Π.  162/2016Κ.Δ.Π. 23/2017, Κ.Δ.Π. 354/2017, Κ.Δ.Π. 365/2017].
   * Homes for the Elderly and Disabled Persons Laws (Οι περί Στεγών για Ηλικιωμένους και Αναπήρους Νόμοι) of 1991 - 2011.[L. 222/91 and L. 65(I)/2011].
   * Adult Day-Care Centres Laws (Οι περί Κέντρων Ενηλίκων Νόμοι)(L. 38(Ι)/1997 and L.64(Ι)/2011).
   * State Aid Scheme, under the Regulation 360/2012 for the provision of services of general economic interest (De minimis) [Σχέδιο Κρατικών Ενισχύσεων ‘Ησσονος Σημασίας, βαση του Κανονισμού 360/2012 για την παροχή υπηρεσιών γενικού οικονομικού συμφέροντος].
Welfare Benefits Administration Service (Υπηρεσία Διαχείρισης Επιδομάτων Πρόνοιας):
   * The Guaranteed Minimum Income and generally for Welfare Benefits Law of 2014 as it is amended or superseded.
   * The Guaranteed Minimum Income and generally for Welfare Benefits Regulations  and Decrees as they are amended or superseded.</t>
  </si>
  <si>
    <t>Social Welfare Act (Zakon o socijalnoj skrbi) of 2013, OJ no. 157/13, 152/14, 99/15, 52/16, 16/17 and 130/17 )
Foster Families Act (Zakon o udomiteljstvu) OJ no. 90/11 and 78/12 , as amended.
Ordinance on minimum requirements for delivery of social services (Pravilnik o minimalnim uvjetima za pružanje socijalnih usluga) of 2014, OJ no 40/14 and 66/15.
Ordinance on participation and method of payment of beneficiaries in the maintenance costs of accommodation outside the family (Pravilnik o sudjelovanju i načinu plaćanja korisnika I drugih obveznika uzdržavanja u troškovima smještaja izvan vlastite obitelji) of 1998, OJ no. 112/98 and 05/02, as amended.
Ordinance on the content and manner of keeping records of individuals who are professionally engaged in  social  services delivery  as a profession (Pravilnik o sadržaju I načinu vođenja evidencije fizičkih osoba koje  profesionalno pružaju socijalne usluge) of 2015, OJ no. 66/15.</t>
  </si>
  <si>
    <t>Social Insurance Code (Кодекс за социално осигуряване), 1999 title amended 2003.
Law on Social Assistance (Закон за социално подпомагане), 1998.
Regulation on the Implementation of the Law on Social Assistance (Правилник за прилагане на Закона за социално подпомагане), 1998.
Law on Integration of People with Disabilities (Закон за интеграцията на хората с увреждания), 2004.
Regulation on the Implementation of the Law on Integration of People with Disabilities (Правилник за прилагане на Закона за интеграция на хората с увреждания), 2004.
Ordinance on the medical expertise (Наредба за медицинската експертиза) 2010.
Tariff of the Fees for Social Services Financed by the State Budget (Тарифа за таксите за социални услуги, финансирани от държавния бюджет), 2003.</t>
  </si>
  <si>
    <t>Cash benefits:
Federal Long-term Care Benefit Act (Bundespflegegeldgesetz, BPGG), original version BGBl. no. 110/1993, last amendment BGBl- I no. 116/20156
Regulation on the staging of the Federal long-term care allowance  (Einstufungsverordnung zum Bundespflegegeldgesetz  (EinstV) ):
Original version: BGBl. II Nr. 37/1999
last amendment BGBl. II Nr. 453/2011
Regulation of the Federal minister for Labour, Social affairs and Consumer protection on needs assessments of care for children and young people in accordance with the Federal Nursing Care Act.  (Bundespflegegeldgesetz , Kinder-EinstV)
Original version: BGBl. II Nr. 236/2016
Benefits in kind:
Numerous applicable statutory bases, e.g. Agreement between the Federal Government and the Länder on joint measures for persons in need of care. Social Assistance Acts and Disability Acts of the Länder.
Care Fund Law  (Pflegefondsgesetz, PFG), Original version: Official Journal  (BGBI. I) No. 57/2011.
Last amendment: Official Journal  (BGBI. I) No. 22/2017.
Support for the 24-hour care: Federal Long-term Care Benefit Act (Bundespflegegeldgesetz,BPGG):
Original version: Official Journal  (BGBI. I). No. 110/1993.
Last amendment: Official Journal  (BGBI. I) No. 116/2016.
Guidelines for the support of the 24-hour care  (§ 21b of the Federal Long-term Care Benefit Act (Bundespflegegeldgesetz))
Care recourse interdiction: amended ASVG, BGBI. I. nr 125/2017.</t>
  </si>
  <si>
    <t xml:space="preserve">   Applicable statutory basis</t>
  </si>
  <si>
    <t>XII. Long-term care</t>
  </si>
  <si>
    <t>Updated at: 01 January 2018</t>
  </si>
  <si>
    <t>Missoc Comparative Tables</t>
  </si>
  <si>
    <t>extracted at  18 Dec 2018 12:18</t>
  </si>
  <si>
    <t>free choice of homecare provider</t>
  </si>
  <si>
    <t>JG</t>
  </si>
  <si>
    <t>MA</t>
  </si>
  <si>
    <t>TB</t>
  </si>
  <si>
    <t>0?</t>
  </si>
  <si>
    <t>not available</t>
  </si>
  <si>
    <t>Special value:</t>
  </si>
  <si>
    <t>Germany (until 1990 former territory of the FRG)</t>
  </si>
  <si>
    <t>Euro area (15 countries)</t>
  </si>
  <si>
    <t>European Union (15 countries)</t>
  </si>
  <si>
    <t>European Union (25 countries)</t>
  </si>
  <si>
    <t>European Union (before the accession of Croatia)</t>
  </si>
  <si>
    <t>GEO/TIME</t>
  </si>
  <si>
    <t>INDIC_HE</t>
  </si>
  <si>
    <t>Source of data</t>
  </si>
  <si>
    <t>Extracted on</t>
  </si>
  <si>
    <t>Last update</t>
  </si>
  <si>
    <t>Healthy life years (1995 - 2003) [hlth_hlye_h]</t>
  </si>
  <si>
    <t>European Union (current composition)</t>
  </si>
  <si>
    <t>Healthy life years (from 2004 onwards) [hlth_hlye]</t>
  </si>
  <si>
    <t>B22</t>
  </si>
  <si>
    <t>B26</t>
  </si>
  <si>
    <r>
      <rPr>
        <b/>
        <sz val="11"/>
        <rFont val="Calibri"/>
        <family val="2"/>
      </rPr>
      <t>No specific legislation at federal level. However, certain benefits are provided for in the legislation on sickness and invalidity insurance and on guaranteeing sufficient resources, respectively:</t>
    </r>
    <r>
      <rPr>
        <sz val="11"/>
        <color rgb="FFFF0000"/>
        <rFont val="Calibri"/>
        <family val="2"/>
      </rPr>
      <t xml:space="preserve">
</t>
    </r>
    <r>
      <rPr>
        <sz val="11"/>
        <color rgb="FF000000"/>
        <rFont val="Calibri"/>
        <family val="2"/>
      </rPr>
      <t xml:space="preserve">
   * Health Care and Sickness Benefit Compulsory Insurance Act (Loi relative à l'assurance obligatoire soins de santé et indemnités/Wet betreffende de verplichte verzekering voor geneeskundige verzorging en uitkeringen), coordinated on 14 July 1994
   * Act of 27 February 1987 on disabled persons’ allowances (Loi relative aux allocations aux personnes handicapées/Wet betreffende de tegemoetkomingen aan gehandicapten).
At the Flemish Community level: Decree of the Flemish Parliament of 24 June 2016 on the organisation of Flemish social protection (Decreet houdende Vlaamse sociale bescherming/Décret relatif à l’assurance soins) and Orders of the Flemish government of 14 October 2016.</t>
    </r>
  </si>
  <si>
    <t>C21</t>
  </si>
  <si>
    <r>
      <t xml:space="preserve">Care insurance (Zorgverzekering/Assurance soins):
Home care: paid, non-medical assistance supplied at home by a home help service. This is paid help.
Residential care: persons who reside:
   * in a rest home, a rest and nursing home, a psychiatric nursing home in Flanders or in Brussels;
   * in a facility located in Belgium, but not in Flanders, which offers assistance and services similar to the benefits mentioned above, and which legally carries out its activities;
   * in a facility located outside Belgium, in another Member State of the European Community, of the European Economic Area or in Switzerland, which offers assistance and services comparable to those of rest homes, rest and nursing homes or other psychiatric care institutions, The structure in question must also operate legally.
</t>
    </r>
    <r>
      <rPr>
        <sz val="11"/>
        <color rgb="FFFF0000"/>
        <rFont val="Calibri"/>
        <family val="2"/>
        <scheme val="minor"/>
      </rPr>
      <t>The basic assistance budget can be used freely for professional help: care at home, day centre, accompaniment, purchase of service vouchers, community care, etc.</t>
    </r>
    <r>
      <rPr>
        <sz val="11"/>
        <color theme="1"/>
        <rFont val="Calibri"/>
        <family val="2"/>
        <scheme val="minor"/>
      </rPr>
      <t xml:space="preserve">
Sickness and invalidity insurance, integration allowance (allocation d'intégration/integratietegemoetkoming) and allowance for assistance to the elderly (allocation pour l'aide aux personnes âgées/tegemoetkoming voor hulp aan bejaarden):
Medical assistance supplied at home or in institutions, mainly via nursing care and physiotherapy paid according to the tariffs of the sickness and invalidity insurance.</t>
    </r>
  </si>
  <si>
    <t>C22</t>
  </si>
  <si>
    <r>
      <t>Care insurance (Zorgverzekering/Assurance soins):</t>
    </r>
    <r>
      <rPr>
        <sz val="11"/>
        <color rgb="FFFF0000"/>
        <rFont val="Calibri"/>
        <family val="2"/>
        <scheme val="minor"/>
      </rPr>
      <t xml:space="preserve">
Community-based care: care provided by a relative, friend. This is a voluntary and volunteer assistance.</t>
    </r>
    <r>
      <rPr>
        <sz val="11"/>
        <color theme="1"/>
        <rFont val="Calibri"/>
        <family val="2"/>
        <scheme val="minor"/>
      </rPr>
      <t xml:space="preserve">
Sickness and invalidity insurance, integration allowance (allocation d'intégration/integratietegemoetkoming) and allowance for assistance to the elderly (allocation pour l'aide aux personnes âgées/tegemoetkoming voor hulp aan bejaarden):
Recognition of carer (specific rights still to be defined).</t>
    </r>
  </si>
  <si>
    <t>C33</t>
  </si>
  <si>
    <t>D33</t>
  </si>
  <si>
    <t>Choice of provider (choice of institutional care provider)</t>
  </si>
  <si>
    <t>free choice of institutional care provider</t>
  </si>
  <si>
    <t>E33</t>
  </si>
  <si>
    <r>
      <rPr>
        <sz val="11"/>
        <color rgb="FFFF0000"/>
        <rFont val="Calibri"/>
        <family val="2"/>
        <scheme val="minor"/>
      </rPr>
      <t>Care Allowance (Příspěvek na péči) can be used for professional or informal care. It is up to discretion of the recipient of the benefit.
The person in need of care has a free choice of professional providers (if he meets the conditions for admission to the service).</t>
    </r>
    <r>
      <rPr>
        <sz val="11"/>
        <color theme="1"/>
        <rFont val="Calibri"/>
        <family val="2"/>
        <scheme val="minor"/>
      </rPr>
      <t xml:space="preserve">
The person in need of care has no choice between benefits in kind and cash benefit.
Cumulation of cash benefits and benefits in kind is possible.</t>
    </r>
  </si>
  <si>
    <t>G33</t>
  </si>
  <si>
    <t>F33</t>
  </si>
  <si>
    <t>G26</t>
  </si>
  <si>
    <r>
      <rPr>
        <sz val="11"/>
        <color rgb="FFFF0000"/>
        <rFont val="Calibri"/>
        <family val="2"/>
        <scheme val="minor"/>
      </rPr>
      <t>People in need of home care services can choose between private providers and/or public providers that municipalities have entered into an agreement with. By law there must be a minimum of two providers of home care services, of which one can be public.</t>
    </r>
    <r>
      <rPr>
        <sz val="11"/>
        <color theme="1"/>
        <rFont val="Calibri"/>
        <family val="2"/>
        <scheme val="minor"/>
      </rPr>
      <t xml:space="preserve">
A person entitled to receive help or support at home is also entitled to designate a person of their own choice to fulfil the task. The appointed person needs to be approved by the municipality-council and the two parties need to sign a contract governing the task and the payment.</t>
    </r>
  </si>
  <si>
    <t>H33</t>
  </si>
  <si>
    <t>I33</t>
  </si>
  <si>
    <r>
      <rPr>
        <sz val="11"/>
        <color rgb="FFFF0000"/>
        <rFont val="Calibri"/>
        <family val="2"/>
        <scheme val="minor"/>
      </rPr>
      <t>Free choice between professional providers.</t>
    </r>
    <r>
      <rPr>
        <sz val="11"/>
        <color theme="1"/>
        <rFont val="Calibri"/>
        <family val="2"/>
        <scheme val="minor"/>
      </rPr>
      <t xml:space="preserve">
No cash benefits, except when provided by local governments in replacement of a benefit in kind because in this case, there is no choice between cash and in-kind benefits and the cumulation of the two is not possible.
There is no possibility to cumulate different benefits.</t>
    </r>
  </si>
  <si>
    <r>
      <rPr>
        <sz val="11"/>
        <color rgb="FFFF0000"/>
        <rFont val="Calibri"/>
        <family val="2"/>
        <scheme val="minor"/>
      </rPr>
      <t>No free choice between providers when long-term care services are organised by a municipality. The exception is for the service voucher (municipalities can provide a service voucher instead of services). In this case the recipient can make a choice between providers accepted by the municipality.</t>
    </r>
    <r>
      <rPr>
        <sz val="11"/>
        <color theme="1"/>
        <rFont val="Calibri"/>
        <family val="2"/>
        <scheme val="minor"/>
      </rPr>
      <t xml:space="preserve">
No restrictions on how the cash benefits should be spent.
Cash benefits and benefits in kind are granted separately. </t>
    </r>
  </si>
  <si>
    <t>J33</t>
  </si>
  <si>
    <t>J21</t>
  </si>
  <si>
    <t>K33</t>
  </si>
  <si>
    <r>
      <t xml:space="preserve">Long-term care insurance (Pflegeversicherung):
Instead of benefits in kind for home care the person in need of care can claim care allowance(Pflegegeld).
Cash benefits and benefits in kind may be combined: if the person in need of care only claims the benefits in kind partly, s/he is entitled to receive proportionate care allowance next to it. The care allowance is reduced by the percentage corresponding to the claimed benefits in kind. The person in need of care is bound by the decision relating to ratio between cash benefits and benefits in kind for a period of six months.
Free choice between benefits in kind and cash benefits.
</t>
    </r>
    <r>
      <rPr>
        <sz val="11"/>
        <color rgb="FFFF0000"/>
        <rFont val="Calibri"/>
        <family val="2"/>
        <scheme val="minor"/>
      </rPr>
      <t xml:space="preserve">In order to exercise their right to self-determination the person in need of long-term care has in principle the free choice between home care and residential care as well as the choice between several licensed facilities and services. </t>
    </r>
    <r>
      <rPr>
        <sz val="11"/>
        <color theme="1"/>
        <rFont val="Calibri"/>
        <family val="2"/>
        <scheme val="minor"/>
      </rPr>
      <t>The obligation to provide information and counselling lies first and foremost with the long-term care insurance funds and the insurance companies. They are obliged to provide the insured persons, their relatives and partners with information, guidance and explanations, and to do so in a way which is understandable to them. Together with the notice of granting the benefits, the long-term care insurance funds provide a list with a comparison of services and prices of the facilities in the catchment area, the nearest care station and suggestions for individual care consultation.They also inform the insured person that s/he has the right to be provided with the medical report of the Medical Control Service of the Health Insurance Companies(Medizinischer Dienst der Krankenversicherung, MDK) used to determine the need for care, if the submission is not contradicted.
In addition, the insured person receives the separate prevention and rehabilitation recommendations which were submitted in the course of the evaluation. At the same time, they are informed that the submission to the competent rehabilitation support will initiate, an application procedure for services for medical rehabilitation provided that they agree with this.
Furthermore, immediately after receipt of the first request for benefits, the long-term care insurance funds have to present the applicant with a concrete date for a –counselling appointment with a care advisor.This appointment has to take place in a home environment and at the latest within two weeks after receipt of the request.If this cannot be guaranteed–, the long-term care insurance fund has to provide the applicant with a voucher for a counselling appointment, listing the advisory centres where the applicant can receive counselling at the expense of the long-term care insurance fund. Normally the care advisors are staff members of the care funds, they analyse the need of care on the basis of a MDK-report, set up a plan for the provision of in the individual case needed social benefits and rehabilitation, healthy, preventive, curative or other medical and care based social assistance and they work towards approval and conduction of the corresponding measures. If so-called care stations are set up, care advisors will also be employed there.</t>
    </r>
  </si>
  <si>
    <t>L33</t>
  </si>
  <si>
    <t>M33</t>
  </si>
  <si>
    <t>N07</t>
  </si>
  <si>
    <t>N17</t>
  </si>
  <si>
    <t>N18</t>
  </si>
  <si>
    <t>O33</t>
  </si>
  <si>
    <r>
      <t xml:space="preserve">Nursing Homes Support Scheme:
Under the scheme a resident can chose any nursing home they wish to enter, regardless of the cost, provided it can meet their care needs.
Carer’s Benefit, Carer’s Allowance (paid to meet the needs of the Carer), Domiciliary Care Allowance, Constant Attendance Allowance and Carer’s Support Grant are paid to the informal caregiver who has discretion as to how the cash benefit is spent
Home Care:
In the majority of cases the person receives the service. However, in a very small number of cases, the person receives a weekly payment from the Health Service Executive and purchases the service privately. This practice is being phased out.
</t>
    </r>
    <r>
      <rPr>
        <sz val="11"/>
        <color rgb="FFFF0000"/>
        <rFont val="Calibri"/>
        <family val="2"/>
        <scheme val="minor"/>
      </rPr>
      <t>The care is either provided by the HSE or there is an approved list of providers and the client chooses from the list.</t>
    </r>
    <r>
      <rPr>
        <sz val="11"/>
        <color theme="1"/>
        <rFont val="Calibri"/>
        <family val="2"/>
        <scheme val="minor"/>
      </rPr>
      <t xml:space="preserve">
The question of user choice does not arise in the case of Carers Allowance etc.in the sense that the purpose of these payments is to support someone who has already agreed to provide care.
Home Care:
Cumulation is possible with Carer’s Benefit, Carer’s Allowance, Constant Attendance Allowance, Domiciliary Care Allowance and Carer’s Support Grant.
Carer’s Benefit / Carer’s Allowance
Cumulation is possible with Home Care, Domiciliary Care Allowance and Carer’s Support Grant.
Domiciliary Care Allowance:
Cumulation is possible with other welfare payments.
Carer’s Support Grant:
Cumulation is possible with other welfare payments and Home Care.</t>
    </r>
  </si>
  <si>
    <t>P33</t>
  </si>
  <si>
    <t>Q33</t>
  </si>
  <si>
    <r>
      <rPr>
        <sz val="11"/>
        <color rgb="FFFF0000"/>
        <rFont val="Calibri"/>
        <family val="2"/>
        <scheme val="minor"/>
      </rPr>
      <t>No free choice between professional providers.</t>
    </r>
    <r>
      <rPr>
        <sz val="11"/>
        <color theme="1"/>
        <rFont val="Calibri"/>
        <family val="2"/>
        <scheme val="minor"/>
      </rPr>
      <t xml:space="preserve">
Possibility to combine cash benefits and benefits in kind.
No free choice between benefits in kind and cash benefits.
Cumulation of cash benefits with benefits in kind possible within certain limits.</t>
    </r>
  </si>
  <si>
    <t>R33</t>
  </si>
  <si>
    <r>
      <t xml:space="preserve">People have a free choice of how to use the cash benefit.
</t>
    </r>
    <r>
      <rPr>
        <sz val="11"/>
        <color rgb="FFFF0000"/>
        <rFont val="Calibri"/>
        <family val="2"/>
        <scheme val="minor"/>
      </rPr>
      <t>Free choice of professional providers.</t>
    </r>
    <r>
      <rPr>
        <sz val="11"/>
        <color theme="1"/>
        <rFont val="Calibri"/>
        <family val="2"/>
        <scheme val="minor"/>
      </rPr>
      <t xml:space="preserve">
No free choice between cash benefits and benefits in kind.
No cumulation of cash benefits with benefits in kind.</t>
    </r>
  </si>
  <si>
    <t>T33</t>
  </si>
  <si>
    <t>U33</t>
  </si>
  <si>
    <r>
      <t xml:space="preserve">No discretionary use of benefits. The cash benefits are a supplement to the benefits in kind.
Mainly benefits in kind.
Combined benefits possible. It is for the local municipality authorities to decide how the person’s needs can be fulfilled, with different combinations of benefits in kind and cash.
No free choice between cash and/or benefits in kind.
Cash benefits can be cumulated with benefits in kind.
</t>
    </r>
    <r>
      <rPr>
        <sz val="11"/>
        <color rgb="FFFF0000"/>
        <rFont val="Calibri"/>
        <family val="2"/>
        <scheme val="minor"/>
      </rPr>
      <t>No free choice between professional providers.</t>
    </r>
  </si>
  <si>
    <t>W33</t>
  </si>
  <si>
    <r>
      <t xml:space="preserve">Medical Care Allowance (Zasiłek pielęgnacyjny) and Medical Care Supplement (Dodatek pielęgnacyjny) are granted to partially cover expenses resulting from the need to provide a disabled person with care and assistance. </t>
    </r>
    <r>
      <rPr>
        <sz val="11"/>
        <color rgb="FFFF0000"/>
        <rFont val="Calibri"/>
        <family val="2"/>
        <scheme val="minor"/>
      </rPr>
      <t>The person concerned has a free choice to use the money for the services they prefer. The cash benefit can be used for professional care providers or informal care givers.
Cumulation is possible.</t>
    </r>
    <r>
      <rPr>
        <sz val="11"/>
        <color theme="1"/>
        <rFont val="Calibri"/>
        <family val="2"/>
        <scheme val="minor"/>
      </rPr>
      <t xml:space="preserve">
All long-term cash benefits can be cumulated with benefits in kind.</t>
    </r>
  </si>
  <si>
    <t>X33</t>
  </si>
  <si>
    <r>
      <rPr>
        <sz val="11"/>
        <color rgb="FFFF0000"/>
        <rFont val="Calibri"/>
        <family val="2"/>
        <scheme val="minor"/>
      </rPr>
      <t>People benefiting from formal care are free to choose professional providers</t>
    </r>
    <r>
      <rPr>
        <sz val="11"/>
        <color theme="1"/>
        <rFont val="Calibri"/>
        <family val="2"/>
        <scheme val="minor"/>
      </rPr>
      <t>. However, the benefits are paid to the care provider in case the beneficiary is incapacitated or where s/he resides in a social support (or assimilated) institution to the said establishments.
Beneficiaries who receive a cash benefit are free to use it without restriction.
No possibility of choosing between benefits in cash and in kind
Cumulation of cash benefits with benefits in kind possible.</t>
    </r>
  </si>
  <si>
    <t>Y33</t>
  </si>
  <si>
    <t>Z22</t>
  </si>
  <si>
    <r>
      <rPr>
        <sz val="11"/>
        <color rgb="FFFF0000"/>
        <rFont val="Calibri"/>
        <family val="2"/>
        <scheme val="minor"/>
      </rPr>
      <t>People have a free choice between professional providers.</t>
    </r>
    <r>
      <rPr>
        <sz val="11"/>
        <color theme="1"/>
        <rFont val="Calibri"/>
        <family val="2"/>
        <scheme val="minor"/>
      </rPr>
      <t xml:space="preserve">
Compensation of Enhanced Costs Benefit (peňažný príspevok na kompenzáciu zvýšených výdavkov) can be used only to its purpose.
Cash benefits as well as benefits in kind at home and in institutions can be combined; however, for selected benefits, the combination is not possible (e.g. Attendance Service Benefit (Peňažný príspevok na opatrovanie) with Personal Assistance Benefit (Peňažný príspevok na osobnú asistenciu)).
Free choice between cash and benefit in kind is possible.
Possibility to combine benefits in kind and cash benefits (e.g. Attendance Service Benefit (Peňažný príspevok na opatrovanie) and the care service benefit to the extent of 8 hours monthly).</t>
    </r>
  </si>
  <si>
    <t>AA33</t>
  </si>
  <si>
    <t>AB33</t>
  </si>
  <si>
    <t>AB26</t>
  </si>
  <si>
    <r>
      <t xml:space="preserve">No separate scheme for long-term care. Benefits, in kind and in cash, are provided by several branches of social security (pension and invalidity insurance, health care insurance and social assistance). Partially organised centrally, provided at the regional/local level.
Long-term cash benefits:
   * Cash benefits based on residence: Supplement for Care and Assistance (dodatek za tujo nego in pomoč), Special Childcare Allowance (dodatek za nego otroka, ki potrebuje posebno nego in varstvo), and Partial Payments for Loss of Income (delno plačilo za izgubljeni dohodek);
   * Cash benefits based on insurance: Assistance and Attendance Allowance (dodatek za pomoč in postrežbo);
   * Cash benefits related to war veterans/victims legislation.
Long-term benefits in kind:
Long-term benefits in kind (Home care and residential care) are based on residence. Social home based social LTC services are carried out by Social Work Centres (Center za socialno delo), special institutions Homes for elderly (domovi za starejše) and private providers with concession. The scheme is financed through national and municipal budgets and out-of-pocket payment. Instead of residential care, a person can opt for a Family Assistant (družinski pomočnik).
</t>
    </r>
    <r>
      <rPr>
        <sz val="11"/>
        <color rgb="FFFF0000"/>
        <rFont val="Calibri"/>
        <family val="2"/>
        <scheme val="minor"/>
      </rPr>
      <t>Health home care LTC services are carried out through network of community nurses and are financed from health care insurance.</t>
    </r>
    <r>
      <rPr>
        <sz val="11"/>
        <color theme="1"/>
        <rFont val="Calibri"/>
        <family val="2"/>
        <scheme val="minor"/>
      </rPr>
      <t xml:space="preserve">
Residential and semi residential LTC services are provided through network of public and private (with concession) providers who are partly financed through health care insurance and out-of- pocket payments.
Specific benefits exist for informal carers.</t>
    </r>
  </si>
  <si>
    <t>AB07</t>
  </si>
  <si>
    <r>
      <t xml:space="preserve">Long-term care (dependencia):
No discretionary use. Benefits in kind: no free choice between professional providers
</t>
    </r>
    <r>
      <rPr>
        <sz val="11"/>
        <color rgb="FFFF0000"/>
        <rFont val="Calibri"/>
        <family val="2"/>
        <scheme val="minor"/>
      </rPr>
      <t>Cash benefits for personal assistance to access education and employment: free choice between professional providers. Cash benefit for informal care at home: free choice between informal carers as long as they meet the requirements.
No free choice between cash benefits and benefits in kind. Cash benefits are paid only when benefits in kind cannot be provided (e.g. due to lack of capacity).</t>
    </r>
    <r>
      <rPr>
        <sz val="11"/>
        <color theme="1"/>
        <rFont val="Calibri"/>
        <family val="2"/>
        <scheme val="minor"/>
      </rPr>
      <t xml:space="preserve">
Cumulation of cash benefits with benefits in kind is not possible, except with services to prevent situations of dependency, promotion of personal autonomy and tele assistance.
Cumulation of benefits in kind is not possible, except tele assistance.
Nevertheless the Autonomous Communities can set their own compatibility system.
Severe incapacity (gran invalidez):
No legal provisions.</t>
    </r>
  </si>
  <si>
    <t>AC33</t>
  </si>
  <si>
    <t>AD26</t>
  </si>
  <si>
    <r>
      <t>Since elderly care is a responsibility given by law, it is also responsibility for the municipalities to secure the provision of services. They are responsible for decision-making, financing and provision of the services. The responsibility for provision gives the municipalities several options. Services can be carried out by the municipal employed staff, or by a common organisation of several municipalities, or by a number of contracted private providers including non-profit organisations which</t>
    </r>
    <r>
      <rPr>
        <sz val="11"/>
        <color rgb="FFFF0000"/>
        <rFont val="Calibri"/>
        <family val="2"/>
        <scheme val="minor"/>
      </rPr>
      <t xml:space="preserve"> gives the individual the freedom of choice.</t>
    </r>
  </si>
  <si>
    <t>AD21</t>
  </si>
  <si>
    <t>AE33</t>
  </si>
  <si>
    <r>
      <rPr>
        <sz val="11"/>
        <color rgb="FFFF0000"/>
        <rFont val="Calibri"/>
        <family val="2"/>
        <scheme val="minor"/>
      </rPr>
      <t>Free choice of professional provider.</t>
    </r>
    <r>
      <rPr>
        <sz val="11"/>
        <color theme="1"/>
        <rFont val="Calibri"/>
        <family val="2"/>
        <scheme val="minor"/>
      </rPr>
      <t xml:space="preserve">
Cash benefits: in principle, discretionary use. The personal assistance allowance of the IV/AI and of the AHV/AVS is paid under the condition that the person providing assistance is engaged on the basis of an employment contract. Moreover they must not be married to the insured person, nor be their registered partner, nor a cohabitant, nor a relative in direct line.
Cumulation of cash benefits with benefits in kind allowed.</t>
    </r>
  </si>
  <si>
    <r>
      <t xml:space="preserve">The Long term care act (Wet langdurige zorg (WLZ)) basically provides for benefits in kind. However, insured persons have the choice of receiving care in kind or through a personal care budget (persoonsgebonden budget, PGB) only when they have a WLZ- indication issued by the Care Needs Assessment Centre (Centrum Indicatiestelling Zorg, CIZ) for long long-term care (accommodation) or a WLZ-indication for personal care and nursing.
</t>
    </r>
    <r>
      <rPr>
        <sz val="11"/>
        <color rgb="FFFF0000"/>
        <rFont val="Calibri"/>
        <family val="2"/>
        <scheme val="minor"/>
      </rPr>
      <t>There is a free choice possible between professional providers.</t>
    </r>
    <r>
      <rPr>
        <sz val="11"/>
        <color theme="1"/>
        <rFont val="Calibri"/>
        <family val="2"/>
        <scheme val="minor"/>
      </rPr>
      <t xml:space="preserve">
There is a discretionary use of the PGB. Free choice between cash benefits and benefits in kind only if the criteria to receive benefit in cash are met.</t>
    </r>
  </si>
  <si>
    <t>AF33</t>
  </si>
  <si>
    <t>AG09</t>
  </si>
  <si>
    <t>B33</t>
  </si>
  <si>
    <t>1?</t>
  </si>
  <si>
    <r>
      <rPr>
        <sz val="11"/>
        <rFont val="Calibri"/>
        <family val="2"/>
        <scheme val="minor"/>
      </rPr>
      <t>The dependent persons are free to choose the person who will provide the agreed assistance in the care plan.</t>
    </r>
    <r>
      <rPr>
        <sz val="11"/>
        <color theme="1"/>
        <rFont val="Calibri"/>
        <family val="2"/>
        <scheme val="minor"/>
      </rPr>
      <t xml:space="preserve">
Benefits in kind can be partially converted into cash benefits. In that case, the latter benefits replace the former.</t>
    </r>
  </si>
  <si>
    <t>Means-testing for cash-benefit</t>
  </si>
  <si>
    <t>B21</t>
  </si>
  <si>
    <t>B28</t>
  </si>
  <si>
    <r>
      <t>Free choice of providers for nursing care at home.</t>
    </r>
    <r>
      <rPr>
        <sz val="11"/>
        <color rgb="FFFF0000"/>
        <rFont val="Calibri"/>
        <family val="2"/>
        <scheme val="minor"/>
      </rPr>
      <t xml:space="preserve"> For care provided in a centre or in a rest home and/or nursing home: initial treatment provision at a centre or a rest home, but always the free choice of the treating physician.</t>
    </r>
    <r>
      <rPr>
        <sz val="11"/>
        <color theme="1"/>
        <rFont val="Calibri"/>
        <family val="2"/>
        <scheme val="minor"/>
      </rPr>
      <t xml:space="preserve">
Free choice between informal carers and professional care providers.
No free choice between benefits in kind and cash benefits.
Possibility of accumulating several types of benefits:
See point: cumulation with other social security benefits.</t>
    </r>
  </si>
  <si>
    <t>G21</t>
  </si>
  <si>
    <r>
      <t xml:space="preserve">There are many different types of housing for elderly or disabled persons who need a special residence:
   * Family home;
   * Close-care accommodation;
   * Private nursing home;
   * Private nursing home/private dwelling.
The local authority decides whether a citizen requires assistance which cannot be given in the form of home care. </t>
    </r>
    <r>
      <rPr>
        <sz val="11"/>
        <color rgb="FFFF0000"/>
        <rFont val="Calibri"/>
        <family val="2"/>
        <scheme val="minor"/>
      </rPr>
      <t>If a citizen is offered residential accommodation, s/he can choose between different alternatives within the municipality or even in other municipalities, if the legal requirements are fulfilled.</t>
    </r>
    <r>
      <rPr>
        <sz val="11"/>
        <color theme="1"/>
        <rFont val="Calibri"/>
        <family val="2"/>
        <scheme val="minor"/>
      </rPr>
      <t xml:space="preserve">
The local authority is also responsible for ensuring that a sufficient supply of housing is available for elderly or disabled persons who have a special need for such housing.
No limit to the duration of these services.</t>
    </r>
  </si>
  <si>
    <t>H28</t>
  </si>
  <si>
    <r>
      <rPr>
        <sz val="11"/>
        <color rgb="FFFF0000"/>
        <rFont val="Calibri"/>
        <family val="2"/>
        <scheme val="minor"/>
      </rPr>
      <t>Discretionary use.</t>
    </r>
    <r>
      <rPr>
        <sz val="11"/>
        <color theme="1"/>
        <rFont val="Calibri"/>
        <family val="2"/>
        <scheme val="minor"/>
      </rPr>
      <t xml:space="preserve">
Generally, the existing benefits are a financial support used to cover the expenses of care required by dependent person.
Special education supplement for a disabled child (complément d’allocation d’éducation de l’enfant handicapé): cumulation possible with the part of the disability compensation allowance (prestation de compensation du handicap, PCH) linked to the costs of home and vehicle adaptations or to any additional costs related to transport.
Disability compensation allowance (prestation de compensation du handicap, PCH) and Allowance for loss of autonomy (allocation personnalisée d'autonomie, APA): No cumulation with the supplement for a third party (majoration pour tierce personne). The supplement is deducted from the PCH The APA and PCH cannot be combined.</t>
    </r>
  </si>
  <si>
    <r>
      <t xml:space="preserve">Long-term care insurance (Pflegeversicherung):
Instead of benefits in kind for home care the person in need of care can claim care allowance(Pflegegeld).
Cash benefits and benefits in kind may be combined: if the person in need of care only claims the benefits in kind partly, s/he is entitled to receive proportionate care allowance next to it. The care allowance is reduced by the percentage corresponding to the claimed benefits in kind. The person in need of care is bound by the decision relating to ratio between cash benefits and benefits in kind for a period of six months.
Free choice between benefits in kind and cash benefits.
</t>
    </r>
    <r>
      <rPr>
        <sz val="11"/>
        <color rgb="FFFF0000"/>
        <rFont val="Calibri"/>
        <family val="2"/>
        <scheme val="minor"/>
      </rPr>
      <t xml:space="preserve">In order to exercise their right to self-determination the person in need of long-term care has in principle the free choice between home care and residential care as well as the choice between several licensed facilities and services. The obligation to provide information and counselling lies first and foremost with the long-term care insurance funds and the insurance companies. </t>
    </r>
    <r>
      <rPr>
        <sz val="11"/>
        <color theme="1"/>
        <rFont val="Calibri"/>
        <family val="2"/>
        <scheme val="minor"/>
      </rPr>
      <t>They are obliged to provide the insured persons, their relatives and partners with information, guidance and explanations, and to do so in a way which is understandable to them. Together with the notice of granting the benefits, the long-term care insurance funds provide a list with a comparison of services and prices of the facilities in the catchment area, the nearest care station and suggestions for individual care consultation.They also inform the insured person that s/he has the right to be provided with the medical report of the Medical Control Service of the Health Insurance Companies(Medizinischer Dienst der Krankenversicherung, MDK) used to determine the need for care, if the submission is not contradicted.
In addition, the insured person receives the separate prevention and rehabilitation recommendations which were submitted in the course of the evaluation. At the same time, they are informed that the submission to the competent rehabilitation support will initiate, an application procedure for services for medical rehabilitation provided that they agree with this.
Furthermore, immediately after receipt of the first request for benefits, the long-term care insurance funds have to present the applicant with a concrete date for a –counselling appointment with a care advisor.This appointment has to take place in a home environment and at the latest within two weeks after receipt of the request.If this cannot be guaranteed–, the long-term care insurance fund has to provide the applicant with a voucher for a counselling appointment, listing the advisory centres where the applicant can receive counselling at the expense of the long-term care insurance fund. Normally the care advisors are staff members of the care funds, they analyse the need of care on the basis of a MDK-report, set up a plan for the provision of in the individual case needed social benefits and rehabilitation, healthy, preventive, curative or other medical and care based social assistance and they work towards approval and conduction of the corresponding measures. If so-called care stations are set up, care advisors will also be employed there.</t>
    </r>
  </si>
  <si>
    <r>
      <t xml:space="preserve">Residential care is provided in four types of institutions:
a) care facilities providing nursing and care,
b) institutes of rehabilitation,
c) residential care homes,
d) institutes providing temporary placement,
e) supported living.
a) Care facilities providing nursing and care
They provide comprehensive care for persons who are unable to care for themselves, or for those being able to do so only with continuous help (meals provision, housing, care, healthcare):
   * elderly homes,
   * care homes for psychiatric patients
   * care homes for persons with addictions,
   * care homes for persons with disabilities,
   * care homes for homeless persons.
b) Institutes of rehabilitation
Rehabilitation institutions serve to develop or restore the ability of residents to lead independent lives:
   * rehabilitation institutes for psychiatric patients,
   * rehabilitation institutes for persons with addictions,
   * rehabilitation institutes for persons with disabilities,
   * rehabilitation institutes for homeless persons.
c) Residential care homes
The residential care homes are small care homes with 8-12 residents. They are more modern, more homely and more personalised.
Residential care homes provide care in compliance with the health condition and the degree of independence, to disabled persons, psychiatric patients and victims of addiction.
d) Institutions providing temporary placement
They provide care for a maximum of one year (it can be prolonged), with the exception of the temporary shelter and night shelter of the homeless people.
Main types of these institutions:
   * care homes for the elderly,
   * care homes for persons with disabilities,
   * temporary homes for psychiatric patients,
   * temporary homes for persons with addictions,
   * night shelters,
   * temporary accomodation for homeless persons.
e) Supported living
Support to people with disabilities, people with addictions, and psychiatric patients, in order to enable them to live in an environment and with living conditions comparable to those of people of the local community, and to participate in the local community’s life. Supported living is based on a separation of housing and living support. Instead of providing a “ready package” of residential care services, the concept of supported living uses a flexible combination of various forms of housing and supportive services.
The service ensures temporary or permanent:
   * accommodation in small units (for up to 6 or in some cases 12 persons) and home centres (lakócentrum), which are a group of buildings with structures of flats for up to 50 persons,
   * social services (social work, care, daily services etc.).
</t>
    </r>
    <r>
      <rPr>
        <sz val="11"/>
        <color rgb="FFFF0000"/>
        <rFont val="Calibri"/>
        <family val="2"/>
        <scheme val="minor"/>
      </rPr>
      <t>The composition of services provided to a certain user is assembled by a personal need assessment. Social services can be provided either by the operator of supported living or by other service providers.</t>
    </r>
  </si>
  <si>
    <t>N28</t>
  </si>
  <si>
    <t>In case of long-term care services providing personal social care (social services): in case of elderly people, the evaluation of the dependency level is undertaken by the service provider.
For the other target groups (long-term care services for disabled, homeless, psychiatric patients, persons with addictions): they can receive care in an institution if they have the minimum level of dependency. The person’s level of dependency determines that he/she is going to receive care in a care home (or in a residential care home) or – if the dependency level is lower – in a rehabilitation institute. The decision depends on the expert group that makes the assessment.</t>
  </si>
  <si>
    <r>
      <t xml:space="preserve">Nursing Homes Support Scheme:
</t>
    </r>
    <r>
      <rPr>
        <sz val="11"/>
        <color rgb="FFFF0000"/>
        <rFont val="Calibri"/>
        <family val="2"/>
        <scheme val="minor"/>
      </rPr>
      <t>Under the scheme a resident can chose any nursing home they wish to enter, regardless of the cost, provided it can meet their care needs.</t>
    </r>
    <r>
      <rPr>
        <sz val="11"/>
        <color theme="1"/>
        <rFont val="Calibri"/>
        <family val="2"/>
        <scheme val="minor"/>
      </rPr>
      <t xml:space="preserve">
Carer’s Benefit, Carer’s Allowance (paid to meet the needs of the Carer), Domiciliary Care Allowance, Constant Attendance Allowance and Carer’s Support Grant are paid to the informal caregiver who has discretion as to how the cash benefit is spent
Home Care:
In the majority of cases the person receives the service. However, in a very small number of cases, the person receives a weekly payment from the Health Service Executive and purchases the service privately. This practice is being phased out.
The care is either provided by the HSE or there is an approved list of providers and the client chooses from the list.
The question of user choice does not arise in the case of Carers Allowance etc.in the sense that the purpose of these payments is to support someone who has already agreed to provide care.
Home Care:
Cumulation is possible with Carer’s Benefit, Carer’s Allowance, Constant Attendance Allowance, Domiciliary Care Allowance and Carer’s Support Grant.
Carer’s Benefit / Carer’s Allowance
Cumulation is possible with Home Care, Domiciliary Care Allowance and Carer’s Support Grant.
Domiciliary Care Allowance:
Cumulation is possible with other welfare payments.
Carer’s Support Grant:
Cumulation is possible with other welfare payments and Home Care.</t>
    </r>
  </si>
  <si>
    <t>U07</t>
  </si>
  <si>
    <t>The dependent persons are free to choose the person who will provide the agreed assistance in the care plan.
Benefits in kind can be partially converted into cash benefits. In that case, the latter benefits replace the former.</t>
  </si>
  <si>
    <r>
      <t xml:space="preserve">Medical Care Allowance (Zasiłek pielęgnacyjny) and Medical Care Supplement (Dodatek pielęgnacyjny) are granted to partially cover expenses resulting from the need to provide a disabled person with care and assistance. </t>
    </r>
    <r>
      <rPr>
        <sz val="11"/>
        <color rgb="FFFF0000"/>
        <rFont val="Calibri"/>
        <family val="2"/>
        <scheme val="minor"/>
      </rPr>
      <t>The person concerned has a free choice to use the money for the services they prefer. The cash benefit can be used for professional care providers or informal care givers.</t>
    </r>
    <r>
      <rPr>
        <sz val="11"/>
        <color theme="1"/>
        <rFont val="Calibri"/>
        <family val="2"/>
        <scheme val="minor"/>
      </rPr>
      <t xml:space="preserve">
Cumulation is possible.
All long-term cash benefits can be cumulated with benefits in kind.</t>
    </r>
  </si>
  <si>
    <r>
      <rPr>
        <sz val="11"/>
        <color rgb="FFFF0000"/>
        <rFont val="Calibri"/>
        <family val="2"/>
        <scheme val="minor"/>
      </rPr>
      <t>People benefiting from formal care are free to choose professional providers. However, the benefits are paid to the care provider in case the beneficiary is incapacitated or where s/he resides in a social support (or assimilated) institution to the said establishments.</t>
    </r>
    <r>
      <rPr>
        <sz val="11"/>
        <color theme="1"/>
        <rFont val="Calibri"/>
        <family val="2"/>
        <scheme val="minor"/>
      </rPr>
      <t xml:space="preserve">
Beneficiaries who receive a cash benefit are free to use it without restriction.
No possibility of choosing between benefits in cash and in kind
Cumulation of cash benefits with benefits in kind possible.</t>
    </r>
  </si>
  <si>
    <t>Z33</t>
  </si>
  <si>
    <r>
      <rPr>
        <sz val="11"/>
        <color rgb="FFFF0000"/>
        <rFont val="Calibri"/>
        <family val="2"/>
        <scheme val="minor"/>
      </rPr>
      <t>Those in need of care have a free choice over how they use the money. There is no restriction on how the money can be spent.
Combination of cash benefits and benefits in kind is possible for home services and residential services</t>
    </r>
    <r>
      <rPr>
        <sz val="11"/>
        <color theme="1"/>
        <rFont val="Calibri"/>
        <family val="2"/>
        <scheme val="minor"/>
      </rPr>
      <t>. Cash benefits are paid directly to the beneficiary.
Free choice between cash benefits and benefits in kind.
If a person fulfils the conditions for two or more long-term care cash benefits for the same purpose s/he is entitled to the highest one.
Cash benefits are taken into account to cover costs of benefits in kind (social care and health care services).</t>
    </r>
  </si>
  <si>
    <r>
      <t xml:space="preserve">Long-term care (dependencia):
</t>
    </r>
    <r>
      <rPr>
        <sz val="11"/>
        <color rgb="FFFF0000"/>
        <rFont val="Calibri"/>
        <family val="2"/>
        <scheme val="minor"/>
      </rPr>
      <t xml:space="preserve">No discretionary use. Benefits in kind: no free choice between professional providers
Cash benefits for personal assistance to access education and employment: free choice between professional providers. </t>
    </r>
    <r>
      <rPr>
        <sz val="11"/>
        <color theme="1"/>
        <rFont val="Calibri"/>
        <family val="2"/>
        <scheme val="minor"/>
      </rPr>
      <t>Cash benefit for informal care at home: free choice between informal carers as long as they meet the requirements.
No free choice between cash benefits and benefits in kind. Cash benefits are paid only when benefits in kind cannot be provided (e.g. due to lack of capacity).
Cumulation of cash benefits with benefits in kind is not possible, except with services to prevent situations of dependency, promotion of personal autonomy and tele assistance.
Cumulation of benefits in kind is not possible, except tele assistance.
Nevertheless the Autonomous Communities can set their own compatibility system.
Severe incapacity (gran invalidez):
No legal provisions.</t>
    </r>
  </si>
  <si>
    <t>AD33</t>
  </si>
  <si>
    <r>
      <t>Since elderly care is a responsibility given by law, it is also responsibility for the municipalities to secure the provision of services. They are responsible for decision-making, financing and provision of the services. The responsibility for provision gives the municipalities several options.</t>
    </r>
    <r>
      <rPr>
        <sz val="11"/>
        <color rgb="FFFF0000"/>
        <rFont val="Calibri"/>
        <family val="2"/>
        <scheme val="minor"/>
      </rPr>
      <t xml:space="preserve"> Services can be carried out by the municipal employed staff, or by a common organisation of several municipalities, or by a number of contracted private providers including non-profit organisations which gives the individual the freedom of choice.</t>
    </r>
  </si>
  <si>
    <t>AG27</t>
  </si>
  <si>
    <t>No precise definition of long-term care.
Cash Benefits: Available to people with personal care and/or mobility needs because of physical or mental disability.
Social Care: Each local authority has a duty to make arrangements to provide residential accommodation to persons who are in need of care and attention which is not otherwise available to them, and to make social care support arrangements for certain other people. Generally this can cover both immediate and longer-term needs. Broadly, the arrangements apply to people over 18 years of age, and who are normally resident in the local area, and who need help because they:
   * are an older person, or
   * have a physical disability, including sensory and visual impairments, or
   * have a learning disability, or
   * have mental health problems, or
   * have a long term illness, or
   * have alcohol or drug related problems, or
   * are a carer of someone in one of the above groups.</t>
  </si>
  <si>
    <r>
      <t xml:space="preserve">No precise definition of long-term care.
Cash Benefits: Available to people with personal care and/or mobility needs because of physical or mental disability.
</t>
    </r>
    <r>
      <rPr>
        <sz val="11"/>
        <rFont val="Calibri"/>
        <family val="2"/>
        <scheme val="minor"/>
      </rPr>
      <t xml:space="preserve">Social Care: Each local authority has a duty to make arrangements to provide residential accommodation to persons who are in need of care and attention which is not otherwise available to them, and to make social care support arrangements for certain other people. </t>
    </r>
    <r>
      <rPr>
        <sz val="11"/>
        <color theme="1"/>
        <rFont val="Calibri"/>
        <family val="2"/>
        <scheme val="minor"/>
      </rPr>
      <t>Generally this can cover both immediate and longer-term needs. Broadly, the arrangements apply to people over 18 years of age, and who are normally resident in the local area, and who need help because they:
   * are an older person, or
   * have a physical disability, including sensory and visual impairments, or
   * have a learning disability, or
   * have mental health problems, or
   * have a long term illness, or
   * have alcohol or drug related problems, or
   * are a carer of someone in one of the above groups.</t>
    </r>
  </si>
  <si>
    <t>AU</t>
  </si>
  <si>
    <t>BE</t>
  </si>
  <si>
    <t>CA</t>
  </si>
  <si>
    <t>CH</t>
  </si>
  <si>
    <t>CZ</t>
  </si>
  <si>
    <t>DE</t>
  </si>
  <si>
    <t>ES</t>
  </si>
  <si>
    <t>FI</t>
  </si>
  <si>
    <t>FR</t>
  </si>
  <si>
    <t>GR</t>
  </si>
  <si>
    <t>HU</t>
  </si>
  <si>
    <t>IS</t>
  </si>
  <si>
    <t>IT</t>
  </si>
  <si>
    <t>LU</t>
  </si>
  <si>
    <t>NO</t>
  </si>
  <si>
    <t>AT</t>
  </si>
  <si>
    <t>CL</t>
  </si>
  <si>
    <t>DK</t>
  </si>
  <si>
    <t>EE</t>
  </si>
  <si>
    <t>IE</t>
  </si>
  <si>
    <t>IL</t>
  </si>
  <si>
    <t>JP</t>
  </si>
  <si>
    <t>KR</t>
  </si>
  <si>
    <t>LV</t>
  </si>
  <si>
    <t>LT</t>
  </si>
  <si>
    <t>MX</t>
  </si>
  <si>
    <t>NL</t>
  </si>
  <si>
    <t>NZ</t>
  </si>
  <si>
    <t>PL</t>
  </si>
  <si>
    <t>PT</t>
  </si>
  <si>
    <t>SK</t>
  </si>
  <si>
    <t>SI</t>
  </si>
  <si>
    <t>SE</t>
  </si>
  <si>
    <t>TR</t>
  </si>
  <si>
    <t>UK</t>
  </si>
  <si>
    <t>US</t>
  </si>
  <si>
    <t>mean 14-16</t>
  </si>
  <si>
    <t>LTC expenditure (health)</t>
  </si>
  <si>
    <t>LTC expenditure (social)</t>
  </si>
  <si>
    <t>Share of private exp (health)</t>
  </si>
  <si>
    <t>LTC recipients home</t>
  </si>
  <si>
    <t>LTC recipients institutions</t>
  </si>
  <si>
    <t>LTC beds</t>
  </si>
  <si>
    <t>Healthy life years (WHO)</t>
  </si>
  <si>
    <t>Healthy life years (Eurostat)</t>
  </si>
  <si>
    <t>Perceived health status</t>
  </si>
  <si>
    <t>Long-term care workers: formal sector</t>
  </si>
  <si>
    <t xml:space="preserve">  Formal LTC workers (FTE)</t>
  </si>
  <si>
    <t>Data extracted on 09 Jan 2019 14:03 UTC (GMT) from OECD.Stat</t>
  </si>
  <si>
    <t>LTC workers (head counts)</t>
  </si>
  <si>
    <t>LTC workers (FTE)</t>
  </si>
  <si>
    <t>Anzahl der Fälle mit Daten</t>
  </si>
  <si>
    <t>B06</t>
  </si>
  <si>
    <t>B17</t>
  </si>
  <si>
    <r>
      <t xml:space="preserve">Cash benefits:
</t>
    </r>
    <r>
      <rPr>
        <sz val="11"/>
        <color rgb="FFFF0000"/>
        <rFont val="Calibri"/>
        <family val="2"/>
        <scheme val="minor"/>
      </rPr>
      <t>Long-term care benefit (Pflegegeld): not income- and property-related,</t>
    </r>
  </si>
  <si>
    <t>B32</t>
  </si>
  <si>
    <t>C32</t>
  </si>
  <si>
    <t>Sickness and invalidity insurance:
A lump-sum allowance is granted to beneficiaries with incapacity for work at the latest starting from the 4th month and who satisfy the criteria for recognition of the need for third-party assistance. The daily amount is € 20.81.
Care insurance (Zorgverzekering/Assurance soins):
Insurance coverage for community-based and home care: fixed monthly amount of € 130. The same amount is granted if the person resides in an institution other than a service flat.
The benefit is paid to the user.
The basic assistance budget (BOB) is a fixed amount of € 300 per month. The allowance is paid to the user.
Integration allowance (allocation d'intégration/integratietegemoetkoming) and allowance for assistance to the elderly (allocation pour l'aide aux personnes âgées/tegemoetkoming voor hulp aan bejaarden):
Integration allowance (yearly amounts):</t>
  </si>
  <si>
    <t>C31</t>
  </si>
  <si>
    <t>Cash benefits can only be used for professional care. The person is free to choose any kind of service (home-care, residential, day care) as long as it is provided by an approved physical and/or legal entity.
The subsidisation provided by the State corresponds to the amount approved by the Social Welfare Services which is based on the evaluation of care needs and the corresponding type of care.
Cumulation of cash benefits with benefits in kind is possible and is not limited in time. According to the individual needs of the claimant, the long-term care benefits might include services, in-kind and/or cash benefits.</t>
  </si>
  <si>
    <t>G32</t>
  </si>
  <si>
    <t>G31</t>
  </si>
  <si>
    <t>H32</t>
  </si>
  <si>
    <t>H31</t>
  </si>
  <si>
    <t>I31</t>
  </si>
  <si>
    <r>
      <rPr>
        <sz val="11"/>
        <color rgb="FFFF0000"/>
        <rFont val="Calibri"/>
        <family val="2"/>
        <scheme val="minor"/>
      </rPr>
      <t>Where cash benefits exist at local level, each case is assessed by taking into account the socio-economic situation of the person in need and the family members</t>
    </r>
    <r>
      <rPr>
        <sz val="11"/>
        <color theme="1"/>
        <rFont val="Calibri"/>
        <family val="2"/>
        <scheme val="minor"/>
      </rPr>
      <t xml:space="preserve"> (ascendants and descendants).
If their resources increase, the amount of benefit is reduced.  If resources exceed the maximum level (i.e. they are sufficient to cover the full cost of the service) the benefit is withdrawn.</t>
    </r>
  </si>
  <si>
    <t>I32</t>
  </si>
  <si>
    <t>J32</t>
  </si>
  <si>
    <t>J31</t>
  </si>
  <si>
    <t>K32</t>
  </si>
  <si>
    <r>
      <t xml:space="preserve">Supplement for a third party (majoration pour tierce personne), supplementary benefit for recourse to a third party (prestation complémentaire pour recours à tierce personne) and special education supplement for a disabled child (complément d'allocation d'éducation de l'enfant handicapé):
</t>
    </r>
    <r>
      <rPr>
        <sz val="11"/>
        <color rgb="FFFF0000"/>
        <rFont val="Calibri"/>
        <family val="2"/>
        <scheme val="minor"/>
      </rPr>
      <t>No means test.</t>
    </r>
    <r>
      <rPr>
        <sz val="11"/>
        <color theme="1"/>
        <rFont val="Calibri"/>
        <family val="2"/>
        <scheme val="minor"/>
      </rPr>
      <t xml:space="preserve">
Disability compensation allowance (prestation de compensation du handicap, PCH) and allowance for loss of autonomy (allocation personnalisée d'autonomie):
Granting of the benefit is not subject to means-testing, but its amount varies according to means.</t>
    </r>
  </si>
  <si>
    <t>L32</t>
  </si>
  <si>
    <t>M31</t>
  </si>
  <si>
    <t>N31</t>
  </si>
  <si>
    <t>N32</t>
  </si>
  <si>
    <t>O31</t>
  </si>
  <si>
    <t>P31</t>
  </si>
  <si>
    <t>P32</t>
  </si>
  <si>
    <r>
      <rPr>
        <sz val="11"/>
        <color rgb="FFFF0000"/>
        <rFont val="Calibri"/>
        <family val="2"/>
        <scheme val="minor"/>
      </rPr>
      <t>No cash benefits for those in need of long-term care.</t>
    </r>
    <r>
      <rPr>
        <sz val="11"/>
        <color theme="1"/>
        <rFont val="Calibri"/>
        <family val="2"/>
        <scheme val="minor"/>
      </rPr>
      <t xml:space="preserve">
Carer’s Benefit, Carer’s Allowance, Domiciliary Care Allowance and Carer’s Support Grant are paid directly to the carer and the amounts are not differentiated according to dependency levels. See “Benefits for informal carers”.</t>
    </r>
  </si>
  <si>
    <t>Q32</t>
  </si>
  <si>
    <t>R31</t>
  </si>
  <si>
    <t>T32</t>
  </si>
  <si>
    <r>
      <rPr>
        <sz val="11"/>
        <color rgb="FFFF0000"/>
        <rFont val="Calibri"/>
        <family val="2"/>
        <scheme val="minor"/>
      </rPr>
      <t>Cash benefits are not means tested.</t>
    </r>
    <r>
      <rPr>
        <sz val="11"/>
        <color theme="1"/>
        <rFont val="Calibri"/>
        <family val="2"/>
        <scheme val="minor"/>
      </rPr>
      <t xml:space="preserve">
For residential long-term care see the section Cost sharing for benefits in kind”.</t>
    </r>
  </si>
  <si>
    <t>U32</t>
  </si>
  <si>
    <t>U31</t>
  </si>
  <si>
    <t>W32</t>
  </si>
  <si>
    <t>X32</t>
  </si>
  <si>
    <t>Y32</t>
  </si>
  <si>
    <r>
      <t xml:space="preserve">Social insurance:
</t>
    </r>
    <r>
      <rPr>
        <sz val="11"/>
        <color rgb="FFFF0000"/>
        <rFont val="Calibri"/>
        <family val="2"/>
        <scheme val="minor"/>
      </rPr>
      <t>No means test. However, the 1st degree long-term care supplement is awarded only to pensioners whose pension amount does not exceed € 600.</t>
    </r>
    <r>
      <rPr>
        <sz val="11"/>
        <color theme="1"/>
        <rFont val="Calibri"/>
        <family val="2"/>
        <scheme val="minor"/>
      </rPr>
      <t xml:space="preserve">
Guaranteeing sufficient resources:
Recipients of old-age and survivors' pensions and the special protection system in the event of disability: gross monthly income less than or equal to 40% of the IAS (reference social support index, indexante dos apoios sociais) for a single person or 60% of the IAS for a couple; The long-term care supplement corresponding to the 1st degree is only awarded to pensioners whose pension does not exceed € 600.
Disabled children and adults covered by Statutory Decree 133-C/97 of 30 May 1997: a monthly gross income per person less than or equal to 40% of the IAS, provided the household income does not exceed 150% of the IAS, or less than or equal to 30% and in a situation of social risk or dysfunction, in which case the allowance is deleted.
Social security system and National Health Service:
Social security coverage of beneficiaries in medium and long-stay wards, rehabilitation wards, and maintenance under the long-term integrated health care network is means tested. The value of the property of the recipient and his/her household must not exceed 240 times the value of the IAS.</t>
    </r>
  </si>
  <si>
    <t>AA32</t>
  </si>
  <si>
    <t>AB32</t>
  </si>
  <si>
    <t>AC32</t>
  </si>
  <si>
    <t>AD32</t>
  </si>
  <si>
    <t>AD31</t>
  </si>
  <si>
    <t>AE32</t>
  </si>
  <si>
    <t>AF32</t>
  </si>
  <si>
    <t>AF31</t>
  </si>
  <si>
    <t>AG32</t>
  </si>
  <si>
    <t>No separate scheme for long-term care. Benefits, in kind and in cash, are provided by several branches of social security (pension and invalidity insurance, health care insurance and social assistance). Partially organised centrally, provided at the regional/local level.
Long-term cash benefits:
   * Cash benefits based on residence: Supplement for Care and Assistance (dodatek za tujo nego in pomoč), Special Childcare Allowance (dodatek za nego otroka, ki potrebuje posebno nego in varstvo), and Partial Payments for Loss of Income (delno plačilo za izgubljeni dohodek);
   * Cash benefits based on insurance: Assistance and Attendance Allowance (dodatek za pomoč in postrežbo);
   * Cash benefits related to war veterans/victims legislation.
Long-term benefits in kind:
Long-term benefits in kind (Home care and residential care) are based on residence. Social home based social LTC services are carried out by Social Work Centres (Center za socialno delo), special institutions Homes for elderly (domovi za starejše) and private providers with concession. The scheme is financed through national and municipal budgets and out-of-pocket payment. Instead of residential care, a person can opt for a Family Assistant (družinski pomočnik).
Health home care LTC services are carried out through network of community nurses and are financed from health care insurance.
Residential and semi residential LTC services are provided through network of public and private (with concession) providers who are partly financed through health care insurance and out-of- pocket payments.
Specific benefits exist for informal carers.</t>
  </si>
  <si>
    <t>Sickness and invalidity insurance:
Nursing care at home: nurse or at-tending physician.
Assistance of a third party: the medical advisor and the Medical Invalidity Board of the INAMI (Institut National d'Assurance Maladie-Invalidité/Rijksinsituut voor ziekte- en invaliditeitsverzekering).
Care insurance (Zorgverzekering/Assurance soins):
Community-based and home care: the evaluation is carried out by a professional care organisation or provider authorised to determine the seriousness and the duration of the situation of reduced autonomy. The state of dependency is proved by means of an attestation issued by the Federal public service for social security (SPF Sécurité Sociale/FOD Sociale Zekerheid), the sickness fund, the home help service or, depending on the situation, the child benefit fund or by an authorised assessor chosen by the person concerned or his representative. The assessor should have at least a bachelor’s degree in a health care field or in educational or family science.
Residential care: the state of dependency is proved by means of an attestation of stay in a recognised institution.
The basic assistance budget:
Phase 1 (from September 2016): persons suffering from a disability recognised by the “Vlaams Agentschap voor Personen met een Handicap” and registered with the Central register of care applications of the Flemish Agency for disabled people as of 31/12/2014 and 01/01/2016.
Phase 2 (from January 2017): persons suffering from a disability reocgnised by the “Vlaams Agentschapp voor Personen met een Handicap” and persons known to the Intersectorale Toegangspoort (ITP) of the Agentschap Jongerenwelzijn or having a statement (by the ITP) indicating that they are to be considered for a personal assistance budget.
Phase 3 (from September 2017):
The disability is recognised by a certificate issued by the SPF for social security (FOD Sociale Zekerheid).
Integration allowance (allocation d'intégration/integratietegemoetkoming) and allowance for assistance to the elderly (allocation pour l'aide aux personnes âgées/tegemoetkoming voor hulp aan bejaarden):
The reduction of autonomy is determined by an appointed doctor or by a multidisciplinary team under the control of the Directorate General for disabled persons of the Federal public service for social security.</t>
  </si>
  <si>
    <t>Since elderly care is a responsibility given by law, it is also responsibility for the municipalities to secure the provision of services. They are responsible for decision-making, financing and provision of the services. The responsibility for provision gives the municipalities several options. Services can be carried out by the municipal employed staff, or by a common organisation of several municipalities, or by a number of contracted private providers including non-profit organisations which gives the individual the freedom of choice.</t>
  </si>
  <si>
    <t>Cash benefits:
Long-term Care Benefit (Pflegegeld): Decision-maker according to the Federal Long-term Care Benefit Act (Bundespflegegeldgesetz, BPGG).
Benefits in kind:
Support of 24-hour-care: Social Affairs Ministry Service
Informal caregivers: family members, neighbourly help (Nachbarschaftshilfe) or volunteers.
Beneficiaries may use the long-term care benefit (Pflegegeld) paid to them by the decision-maker to pay for the services of informal caregivers, but they may also use it to pay for social services  (e.g. meals on wheels). Long-term care benefit (Pflegegeld) aims to ensure the care and assistance necessary for the beneficiary to be able to lead an independent and needs-oriented life.</t>
  </si>
  <si>
    <t>People with disabilities and older people: Home care services may be provided by formal or informal caregivers.
Informal caregiver may be a family member, a friend, a neighbour or another person who assumes the responsibility of caring someone with disabilities or a dependent elderly.
The assistance in carrying out activities of daily living is provided by informal carers and volunteers and only in the absence of formal caregivers.</t>
  </si>
  <si>
    <t>Support and Care Allowance:
The Support and Care Allowance (Betreuungs- und Pflegegeld) has to be used to compensate the person, who is providing support and care in accordance with the concept defined by the responsible staff on site.
A person is free to choose his/her own support and care provider. In many cases, relatives are engaged. As long as the care is provided at home, there will be no time limit assigned to this allowance. Once a person is admitted to a residential home or hospital, there will no longer be an entitlement for this allowance.</t>
  </si>
  <si>
    <t>People with disabilities:
Personal Assistant (asistent personal): supervising, assisting and attending people with severe disability, based on recovery plan for children or individual service plan for adults.
No limit to duration as long as the conditions are met.
Older people:
Caregiver (persoana de ingrijire): social and socio-medical services.
No limit to duration as long as the conditions are met.</t>
  </si>
  <si>
    <t>Free choice of providers for nursing care at home. For care provided in a centre or in a rest home and/or nursing home: initial treatment provision at a centre or a rest home, but always the free choice of the treating physician.
Free choice between informal carers and professional care providers.
No free choice between benefits in kind and cash benefits.
Possibility of accumulating several types of benefits:
See point: cumulation with other social security benefits.</t>
  </si>
  <si>
    <t>Free choice between professional providers is legally regulated.
Free choice between cash and/or benefits in kind not possible.
Cumulation of different types of benefits is possible.
Social services are provided in accordance with the personal choice of the persons in need . Social services and social assistance benefits can be cumulated.
Exemption: people placed in specialisedl institutions for more than 30 days are not eligible for monthly social assistance benefits.</t>
  </si>
  <si>
    <t>Care Allowance (Příspěvek na péči) can be used for professional or informal care. It is up to discretion of the recipient of the benefit.
The person in need of care has a free choice of professional providers (if he meets the conditions for admission to the service).
The person in need of care has no choice between benefits in kind and cash benefit.
Cumulation of cash benefits and benefits in kind is possible.</t>
  </si>
  <si>
    <t>People in need of home care services can choose between private providers and/or public providers that municipalities have entered into an agreement with. By law there must be a minimum of two providers of home care services, of which one can be public.
A person entitled to receive help or support at home is also entitled to designate a person of their own choice to fulfil the task. The appointed person needs to be approved by the municipality-council and the two parties need to sign a contract governing the task and the payment.</t>
  </si>
  <si>
    <t>Free choice between professional providers.
No cash benefits, except when provided by local governments in replacement of a benefit in kind because in this case, there is no choice between cash and in-kind benefits and the cumulation of the two is not possible.
There is no possibility to cumulate different benefits.</t>
  </si>
  <si>
    <t>No free choice between providers when long-term care services are organised by a municipality. The exception is for the service voucher (municipalities can provide a service voucher instead of services). In this case the recipient can make a choice between providers accepted by the municipality.
No restrictions on how the cash benefits should be spent.
Cash benefits and benefits in kind are granted separately. </t>
  </si>
  <si>
    <t>Long-term care insurance (Pflegeversicherung):
Instead of benefits in kind for home care the person in need of care can claim care allowance(Pflegegeld).
Cash benefits and benefits in kind may be combined: if the person in need of care only claims the benefits in kind partly, s/he is entitled to receive proportionate care allowance next to it. The care allowance is reduced by the percentage corresponding to the claimed benefits in kind. The person in need of care is bound by the decision relating to ratio between cash benefits and benefits in kind for a period of six months.
Free choice between benefits in kind and cash benefits.
In order to exercise their right to self-determination the person in need of long-term care has in principle the free choice between home care and residential care as well as the choice between several licensed facilities and services. The obligation to provide information and counselling lies first and foremost with the long-term care insurance funds and the insurance companies. They are obliged to provide the insured persons, their relatives and partners with information, guidance and explanations, and to do so in a way which is understandable to them. Together with the notice of granting the benefits, the long-term care insurance funds provide a list with a comparison of services and prices of the facilities in the catchment area, the nearest care station and suggestions for individual care consultation.They also inform the insured person that s/he has the right to be provided with the medical report of the Medical Control Service of the Health Insurance Companies(Medizinischer Dienst der Krankenversicherung, MDK) used to determine the need for care, if the submission is not contradicted.
In addition, the insured person receives the separate prevention and rehabilitation recommendations which were submitted in the course of the evaluation. At the same time, they are informed that the submission to the competent rehabilitation support will initiate, an application procedure for services for medical rehabilitation provided that they agree with this.
Furthermore, immediately after receipt of the first request for benefits, the long-term care insurance funds have to present the applicant with a concrete date for a –counselling appointment with a care advisor.This appointment has to take place in a home environment and at the latest within two weeks after receipt of the request.If this cannot be guaranteed–, the long-term care insurance fund has to provide the applicant with a voucher for a counselling appointment, listing the advisory centres where the applicant can receive counselling at the expense of the long-term care insurance fund. Normally the care advisors are staff members of the care funds, they analyse the need of care on the basis of a MDK-report, set up a plan for the provision of in the individual case needed social benefits and rehabilitation, healthy, preventive, curative or other medical and care based social assistance and they work towards approval and conduction of the corresponding measures. If so-called care stations are set up, care advisors will also be employed there.</t>
  </si>
  <si>
    <t>Nursing Homes Support Scheme:
Under the scheme a resident can chose any nursing home they wish to enter, regardless of the cost, provided it can meet their care needs.
Carer’s Benefit, Carer’s Allowance (paid to meet the needs of the Carer), Domiciliary Care Allowance, Constant Attendance Allowance and Carer’s Support Grant are paid to the informal caregiver who has discretion as to how the cash benefit is spent
Home Care:
In the majority of cases the person receives the service. However, in a very small number of cases, the person receives a weekly payment from the Health Service Executive and purchases the service privately. This practice is being phased out.
The care is either provided by the HSE or there is an approved list of providers and the client chooses from the list.
The question of user choice does not arise in the case of Carers Allowance etc.in the sense that the purpose of these payments is to support someone who has already agreed to provide care.
Home Care:
Cumulation is possible with Carer’s Benefit, Carer’s Allowance, Constant Attendance Allowance, Domiciliary Care Allowance and Carer’s Support Grant.
Carer’s Benefit / Carer’s Allowance
Cumulation is possible with Home Care, Domiciliary Care Allowance and Carer’s Support Grant.
Domiciliary Care Allowance:
Cumulation is possible with other welfare payments.
Carer’s Support Grant:
Cumulation is possible with other welfare payments and Home Care.</t>
  </si>
  <si>
    <t>No free choice between professional providers.
Possibility to combine cash benefits and benefits in kind.
No free choice between benefits in kind and cash benefits.
Cumulation of cash benefits with benefits in kind possible within certain limits.</t>
  </si>
  <si>
    <t>People have a free choice of how to use the cash benefit.
Free choice of professional providers.
No free choice between cash benefits and benefits in kind.
No cumulation of cash benefits with benefits in kind.</t>
  </si>
  <si>
    <t>No discretionary use of benefits. The cash benefits are a supplement to the benefits in kind.
Mainly benefits in kind.
Combined benefits possible. It is for the local municipality authorities to decide how the person’s needs can be fulfilled, with different combinations of benefits in kind and cash.
No free choice between cash and/or benefits in kind.
Cash benefits can be cumulated with benefits in kind.
No free choice between professional providers.</t>
  </si>
  <si>
    <t>Medical Care Allowance (Zasiłek pielęgnacyjny) and Medical Care Supplement (Dodatek pielęgnacyjny) are granted to partially cover expenses resulting from the need to provide a disabled person with care and assistance. The person concerned has a free choice to use the money for the services they prefer. The cash benefit can be used for professional care providers or informal care givers.
Cumulation is possible.
All long-term cash benefits can be cumulated with benefits in kind.</t>
  </si>
  <si>
    <t>People benefiting from formal care are free to choose professional providers. However, the benefits are paid to the care provider in case the beneficiary is incapacitated or where s/he resides in a social support (or assimilated) institution to the said establishments.
Beneficiaries who receive a cash benefit are free to use it without restriction.
No possibility of choosing between benefits in cash and in kind
Cumulation of cash benefits with benefits in kind possible.</t>
  </si>
  <si>
    <t>People have a free choice between professional providers.
Compensation of Enhanced Costs Benefit (peňažný príspevok na kompenzáciu zvýšených výdavkov) can be used only to its purpose.
Cash benefits as well as benefits in kind at home and in institutions can be combined; however, for selected benefits, the combination is not possible (e.g. Attendance Service Benefit (Peňažný príspevok na opatrovanie) with Personal Assistance Benefit (Peňažný príspevok na osobnú asistenciu)).
Free choice between cash and benefit in kind is possible.
Possibility to combine benefits in kind and cash benefits (e.g. Attendance Service Benefit (Peňažný príspevok na opatrovanie) and the care service benefit to the extent of 8 hours monthly).</t>
  </si>
  <si>
    <t>Long-term care (dependencia):
No discretionary use. Benefits in kind: no free choice between professional providers
Cash benefits for personal assistance to access education and employment: free choice between professional providers. Cash benefit for informal care at home: free choice between informal carers as long as they meet the requirements.
No free choice between cash benefits and benefits in kind. Cash benefits are paid only when benefits in kind cannot be provided (e.g. due to lack of capacity).
Cumulation of cash benefits with benefits in kind is not possible, except with services to prevent situations of dependency, promotion of personal autonomy and tele assistance.
Cumulation of benefits in kind is not possible, except tele assistance.
Nevertheless the Autonomous Communities can set their own compatibility system.
Severe incapacity (gran invalidez):
No legal provisions.</t>
  </si>
  <si>
    <t>Free choice of professional provider.
Cash benefits: in principle, discretionary use. The personal assistance allowance of the IV/AI and of the AHV/AVS is paid under the condition that the person providing assistance is engaged on the basis of an employment contract. Moreover they must not be married to the insured person, nor be their registered partner, nor a cohabitant, nor a relative in direct line.
Cumulation of cash benefits with benefits in kind allowed.</t>
  </si>
  <si>
    <t>The Long term care act (Wet langdurige zorg (WLZ)) basically provides for benefits in kind. However, insured persons have the choice of receiving care in kind or through a personal care budget (persoonsgebonden budget, PGB) only when they have a WLZ- indication issued by the Care Needs Assessment Centre (Centrum Indicatiestelling Zorg, CIZ) for long long-term care (accommodation) or a WLZ-indication for personal care and nursing.
There is a free choice possible between professional providers.
There is a discretionary use of the PGB. Free choice between cash benefits and benefits in kind only if the criteria to receive benefit in cash are met.</t>
  </si>
  <si>
    <t>free choice between cash and in-kind benefits</t>
  </si>
  <si>
    <t>Choice between the form of benefits (mixing cash and in-kind benefits)</t>
  </si>
  <si>
    <t>free choice to mix cash and in-kind benefits</t>
  </si>
  <si>
    <r>
      <t xml:space="preserve">Long-term care benefit (Pflegegeld) is paid directly to the person in need of care and can be spent by him/her for the financing of the long-term care at his/her sole discretion. In case of improper use of the long-term care benefit, this can be replaced by benefits in kind.
Cash benefits from the Federal government (Bund) as well as benefits in kind via public and private providers.
</t>
    </r>
    <r>
      <rPr>
        <sz val="10"/>
        <color rgb="FFFF0000"/>
        <rFont val="Arial"/>
        <family val="2"/>
      </rPr>
      <t>No mixed benefits.</t>
    </r>
    <r>
      <rPr>
        <sz val="10"/>
        <color theme="1"/>
        <rFont val="Arial"/>
        <family val="2"/>
      </rPr>
      <t xml:space="preserve">
Long-term Care Benefit (Pflegegeld): No free choice between cash benefits and benefits in kind. The institution can replace cash benefits by benefits in kind if the purpose of the long-term care benefit (Pflegegeld) is not reached.
In principle no accumulation possible.</t>
    </r>
  </si>
  <si>
    <r>
      <t xml:space="preserve">Free choice of providers for nursing care at home. For care provided in a centre or in a rest home and/or nursing home: initial treatment provision at a centre or a rest home, but always the free choice of the treating physician.
Free choice between informal carers and professional care providers.
No free choice between benefits in kind and cash benefits.
</t>
    </r>
    <r>
      <rPr>
        <sz val="11"/>
        <color rgb="FFFF0000"/>
        <rFont val="Calibri"/>
        <family val="2"/>
        <scheme val="minor"/>
      </rPr>
      <t>Possibility of accumulating several types of benefits:</t>
    </r>
    <r>
      <rPr>
        <sz val="11"/>
        <color theme="1"/>
        <rFont val="Calibri"/>
        <family val="2"/>
        <scheme val="minor"/>
      </rPr>
      <t xml:space="preserve">
See point: cumulation with other social security benefits.</t>
    </r>
  </si>
  <si>
    <t>C36</t>
  </si>
  <si>
    <r>
      <t xml:space="preserve">Care Allowance (Příspěvek na péči) can be used for professional or informal care. It is up to discretion of the recipient of the benefit.
The person in need of care has a free choice of professional providers (if he meets the conditions for admission to the service).
The person in need of care has no choice between benefits in kind and cash benefit.
</t>
    </r>
    <r>
      <rPr>
        <sz val="11"/>
        <color rgb="FFFF0000"/>
        <rFont val="Calibri"/>
        <family val="2"/>
        <scheme val="minor"/>
      </rPr>
      <t>Cumulation of cash benefits and benefits in kind is possible.</t>
    </r>
  </si>
  <si>
    <r>
      <t xml:space="preserve">Free choice between professional providers.
</t>
    </r>
    <r>
      <rPr>
        <sz val="11"/>
        <color rgb="FFFF0000"/>
        <rFont val="Calibri"/>
        <family val="2"/>
        <scheme val="minor"/>
      </rPr>
      <t>No cash benefits, except when provided by local governments in replacement of a benefit in kind because in this case, there is no choice between cash and in-kind benefits and the cumulation of the two is not possible.</t>
    </r>
    <r>
      <rPr>
        <sz val="11"/>
        <color theme="1"/>
        <rFont val="Calibri"/>
        <family val="2"/>
        <scheme val="minor"/>
      </rPr>
      <t xml:space="preserve">
There is no possibility to cumulate different benefits.</t>
    </r>
  </si>
  <si>
    <t>J36</t>
  </si>
  <si>
    <t>Choice between the form of benefits (cash vs. in-kind benefits)</t>
  </si>
  <si>
    <r>
      <t xml:space="preserve">Long-term care insurance (Pflegeversicherung):
</t>
    </r>
    <r>
      <rPr>
        <sz val="11"/>
        <color rgb="FFFF0000"/>
        <rFont val="Calibri"/>
        <family val="2"/>
        <scheme val="minor"/>
      </rPr>
      <t>Instead of benefits in kind for home care the person in need of care can claim care allowance(Pflegegeld).</t>
    </r>
    <r>
      <rPr>
        <sz val="11"/>
        <color theme="1"/>
        <rFont val="Calibri"/>
        <family val="2"/>
        <scheme val="minor"/>
      </rPr>
      <t xml:space="preserve">
Cash benefits and benefits in kind may be combined: if the person in need of care only claims the benefits in kind partly, s/he is entitled to receive proportionate care allowance next to it. The care allowance is reduced by the percentage corresponding to the claimed benefits in kind. The person in need of care is bound by the decision relating to ratio between cash benefits and benefits in kind for a period of six months.
Free choice between benefits in kind and cash benefits.
In order to exercise their right to self-determination the person in need of long-term care has in principle the free choice between home care and residential care as well as the choice between several licensed facilities and services. The obligation to provide information and counselling lies first and foremost with the long-term care insurance funds and the insurance companies. They are obliged to provide the insured persons, their relatives and partners with information, guidance and explanations, and to do so in a way which is understandable to them. Together with the notice of granting the benefits, the long-term care insurance funds provide a list with a comparison of services and prices of the facilities in the catchment area, the nearest care station and suggestions for individual care consultation.They also inform the insured person that s/he has the right to be provided with the medical report of the Medical Control Service of the Health Insurance Companies(Medizinischer Dienst der Krankenversicherung, MDK) used to determine the need for care, if the submission is not contradicted.
In addition, the insured person receives the separate prevention and rehabilitation recommendations which were submitted in the course of the evaluation. At the same time, they are informed that the submission to the competent rehabilitation support will initiate, an application procedure for services for medical rehabilitation provided that they agree with this.
Furthermore, immediately after receipt of the first request for benefits, the long-term care insurance funds have to present the applicant with a concrete date for a –counselling appointment with a care advisor.This appointment has to take place in a home environment and at the latest within two weeks after receipt of the request.If this cannot be guaranteed–, the long-term care insurance fund has to provide the applicant with a voucher for a counselling appointment, listing the advisory centres where the applicant can receive counselling at the expense of the long-term care insurance fund. Normally the care advisors are staff members of the care funds, they analyse the need of care on the basis of a MDK-report, set up a plan for the provision of in the individual case needed social benefits and rehabilitation, healthy, preventive, curative or other medical and care based social assistance and they work towards approval and conduction of the corresponding measures. If so-called care stations are set up, care advisors will also be employed there.</t>
    </r>
  </si>
  <si>
    <r>
      <t xml:space="preserve">Long-term care insurance (Pflegeversicherung):
Instead of benefits in kind for home care the person in need of care can claim care allowance(Pflegegeld).
</t>
    </r>
    <r>
      <rPr>
        <sz val="11"/>
        <color rgb="FFFF0000"/>
        <rFont val="Calibri"/>
        <family val="2"/>
        <scheme val="minor"/>
      </rPr>
      <t>Cash benefits and benefits in kind may be combined: if the person in need of care only claims the benefits in kind partly, s/he is entitled to receive proportionate care allowance next to it.</t>
    </r>
    <r>
      <rPr>
        <sz val="11"/>
        <color theme="1"/>
        <rFont val="Calibri"/>
        <family val="2"/>
        <scheme val="minor"/>
      </rPr>
      <t xml:space="preserve"> The care allowance is reduced by the percentage corresponding to the claimed benefits in kind. The person in need of care is bound by the decision relating to ratio between cash benefits and benefits in kind for a period of six months.
Free choice between benefits in kind and cash benefits.
In order to exercise their right to self-determination the person in need of long-term care has in principle the free choice between home care and residential care as well as the choice between several licensed facilities and services. The obligation to provide information and counselling lies first and foremost with the long-term care insurance funds and the insurance companies. They are obliged to provide the insured persons, their relatives and partners with information, guidance and explanations, and to do so in a way which is understandable to them. Together with the notice of granting the benefits, the long-term care insurance funds provide a list with a comparison of services and prices of the facilities in the catchment area, the nearest care station and suggestions for individual care consultation.They also inform the insured person that s/he has the right to be provided with the medical report of the Medical Control Service of the Health Insurance Companies(Medizinischer Dienst der Krankenversicherung, MDK) used to determine the need for care, if the submission is not contradicted.
In addition, the insured person receives the separate prevention and rehabilitation recommendations which were submitted in the course of the evaluation. At the same time, they are informed that the submission to the competent rehabilitation support will initiate, an application procedure for services for medical rehabilitation provided that they agree with this.
Furthermore, immediately after receipt of the first request for benefits, the long-term care insurance funds have to present the applicant with a concrete date for a –counselling appointment with a care advisor.This appointment has to take place in a home environment and at the latest within two weeks after receipt of the request.If this cannot be guaranteed–, the long-term care insurance fund has to provide the applicant with a voucher for a counselling appointment, listing the advisory centres where the applicant can receive counselling at the expense of the long-term care insurance fund. Normally the care advisors are staff members of the care funds, they analyse the need of care on the basis of a MDK-report, set up a plan for the provision of in the individual case needed social benefits and rehabilitation, healthy, preventive, curative or other medical and care based social assistance and they work towards approval and conduction of the corresponding measures. If so-called care stations are set up, care advisors will also be employed there.</t>
    </r>
  </si>
  <si>
    <r>
      <t xml:space="preserve">No free choice between professional providers.
Possibility to combine cash benefits and benefits in kind.
</t>
    </r>
    <r>
      <rPr>
        <sz val="11"/>
        <color rgb="FFFF0000"/>
        <rFont val="Calibri"/>
        <family val="2"/>
        <scheme val="minor"/>
      </rPr>
      <t>No free choice between benefits in kind and cash benefits.</t>
    </r>
    <r>
      <rPr>
        <sz val="11"/>
        <color theme="1"/>
        <rFont val="Calibri"/>
        <family val="2"/>
        <scheme val="minor"/>
      </rPr>
      <t xml:space="preserve">
Cumulation of cash benefits with benefits in kind possible within certain limits.</t>
    </r>
  </si>
  <si>
    <r>
      <t xml:space="preserve">No free choice between professional providers.
</t>
    </r>
    <r>
      <rPr>
        <sz val="11"/>
        <color rgb="FFFF0000"/>
        <rFont val="Calibri"/>
        <family val="2"/>
        <scheme val="minor"/>
      </rPr>
      <t>Possibility to combine cash benefits and benefits in kind.</t>
    </r>
    <r>
      <rPr>
        <sz val="11"/>
        <color theme="1"/>
        <rFont val="Calibri"/>
        <family val="2"/>
        <scheme val="minor"/>
      </rPr>
      <t xml:space="preserve">
No free choice between benefits in kind and cash benefits.
Cumulation of cash benefits with benefits in kind possible within certain limits.</t>
    </r>
  </si>
  <si>
    <r>
      <t xml:space="preserve">People have a free choice of how to use the cash benefit.
Free choice of professional providers.
</t>
    </r>
    <r>
      <rPr>
        <sz val="11"/>
        <color rgb="FFFF0000"/>
        <rFont val="Calibri"/>
        <family val="2"/>
        <scheme val="minor"/>
      </rPr>
      <t>No free choice between cash benefits and benefits in kind.</t>
    </r>
    <r>
      <rPr>
        <sz val="11"/>
        <color theme="1"/>
        <rFont val="Calibri"/>
        <family val="2"/>
        <scheme val="minor"/>
      </rPr>
      <t xml:space="preserve">
No cumulation of cash benefits with benefits in kind.</t>
    </r>
  </si>
  <si>
    <r>
      <t xml:space="preserve">People have a free choice of how to use the cash benefit.
Free choice of professional providers.
No free choice between cash benefits and benefits in kind.
</t>
    </r>
    <r>
      <rPr>
        <sz val="11"/>
        <color rgb="FFFF0000"/>
        <rFont val="Calibri"/>
        <family val="2"/>
        <scheme val="minor"/>
      </rPr>
      <t>No cumulation of cash benefits with benefits in kind.</t>
    </r>
  </si>
  <si>
    <r>
      <t xml:space="preserve">A special social insurance scheme financed by social contributions and by a State contribution, providing benefits to all persons recognised as being dependent, regardless of age, income or residence.
Benefits under the dependency insurance are provided in kind and in cash (reimbursement of the costs of interventions by professionals). Benefits in kind can be partially converted into cash benefits (financial recognition of informal caregivers). </t>
    </r>
    <r>
      <rPr>
        <sz val="11"/>
        <color rgb="FFFF0000"/>
        <rFont val="Calibri"/>
        <family val="2"/>
        <scheme val="minor"/>
      </rPr>
      <t xml:space="preserve">The person may opt to receive mixed benefits </t>
    </r>
    <r>
      <rPr>
        <sz val="11"/>
        <color theme="1"/>
        <rFont val="Calibri"/>
        <family val="2"/>
        <scheme val="minor"/>
      </rPr>
      <t>(combination of benefits in kind and cash benefits).</t>
    </r>
  </si>
  <si>
    <t>V33</t>
  </si>
  <si>
    <r>
      <t xml:space="preserve">No discretionary use of benefits. The cash benefits are a supplement to the benefits in kind.
Mainly benefits in kind.
</t>
    </r>
    <r>
      <rPr>
        <sz val="11"/>
        <color rgb="FFFF0000"/>
        <rFont val="Calibri"/>
        <family val="2"/>
        <scheme val="minor"/>
      </rPr>
      <t>Combined benefits possible. It is for the local municipality authorities to decide how the person’s needs can be fulfilled, with different combinations of benefits in kind and cash.</t>
    </r>
    <r>
      <rPr>
        <sz val="11"/>
        <rFont val="Calibri"/>
        <family val="2"/>
        <scheme val="minor"/>
      </rPr>
      <t xml:space="preserve">
No free choice between cash and/or benefits in kind.
Cash benefits can be cumulated with benefits in kind.
No free choice between professional providers.</t>
    </r>
  </si>
  <si>
    <r>
      <t xml:space="preserve">No discretionary use of benefits. The cash benefits are a supplement to the benefits in kind.
Mainly benefits in kind.
Combined benefits possible. It is for the local municipality authorities to decide how the person’s needs can be fulfilled, with different combinations of benefits in kind and cash.
</t>
    </r>
    <r>
      <rPr>
        <sz val="11"/>
        <color rgb="FFFF0000"/>
        <rFont val="Calibri"/>
        <family val="2"/>
        <scheme val="minor"/>
      </rPr>
      <t>No free choice between cash and/or benefits in kind.</t>
    </r>
    <r>
      <rPr>
        <sz val="11"/>
        <rFont val="Calibri"/>
        <family val="2"/>
        <scheme val="minor"/>
      </rPr>
      <t xml:space="preserve">
Cash benefits can be cumulated with benefits in kind.
No free choice between professional providers.</t>
    </r>
  </si>
  <si>
    <t>X07</t>
  </si>
  <si>
    <r>
      <t xml:space="preserve">People benefiting from formal care are free to choose professional providers. However, the benefits are paid to the care provider in case the beneficiary is incapacitated or where s/he resides in a social support (or assimilated) institution to the said establishments.
Beneficiaries who receive a cash benefit are free to use it without restriction.
</t>
    </r>
    <r>
      <rPr>
        <sz val="11"/>
        <color rgb="FFFF0000"/>
        <rFont val="Calibri"/>
        <family val="2"/>
        <scheme val="minor"/>
      </rPr>
      <t>No possibility of choosing between benefits in cash and in kind</t>
    </r>
    <r>
      <rPr>
        <sz val="11"/>
        <color theme="1"/>
        <rFont val="Calibri"/>
        <family val="2"/>
        <scheme val="minor"/>
      </rPr>
      <t xml:space="preserve">
Cumulation of cash benefits with benefits in kind possible.</t>
    </r>
  </si>
  <si>
    <r>
      <t xml:space="preserve">People benefiting from formal care are free to choose professional providers. However, the benefits are paid to the care provider in case the beneficiary is incapacitated or where s/he resides in a social support (or assimilated) institution to the said establishments.
Beneficiaries who receive a cash benefit are free to use it without restriction.
No possibility of choosing between benefits in cash and in kind
</t>
    </r>
    <r>
      <rPr>
        <sz val="11"/>
        <color rgb="FFFF0000"/>
        <rFont val="Calibri"/>
        <family val="2"/>
        <scheme val="minor"/>
      </rPr>
      <t>Cumulation of cash benefits with benefits in kind possible.</t>
    </r>
  </si>
  <si>
    <t>Y07</t>
  </si>
  <si>
    <r>
      <t xml:space="preserve">The system of long-term health care includes the following items:
Social insurance:
Public compulsory insurance scheme. Contributory cash benefits depend on contributions managed centrally.
Guaranteeing sufficient resources:
</t>
    </r>
    <r>
      <rPr>
        <sz val="11"/>
        <color rgb="FFFF0000"/>
        <rFont val="Calibri"/>
        <family val="2"/>
        <scheme val="minor"/>
      </rPr>
      <t>Non-contributory means-tested cash benefits which are managed centrally.</t>
    </r>
    <r>
      <rPr>
        <sz val="11"/>
        <color theme="1"/>
        <rFont val="Calibri"/>
        <family val="2"/>
        <scheme val="minor"/>
      </rPr>
      <t xml:space="preserve">
Social security system and National Health Service:
Network of long-term health care organised according to two operational territorial levels: regional and local. Benefits in kind provided through the integrated and continued intervention of social assistance and health care.
No special benefits for the carer.</t>
    </r>
  </si>
  <si>
    <r>
      <t xml:space="preserve">People have a free choice between professional providers.
Compensation of Enhanced Costs Benefit (peňažný príspevok na kompenzáciu zvýšených výdavkov) can be used only to its purpose.
Cash benefits as well as benefits in kind at home and in institutions can be combined; however, for selected benefits, the combination is not possible (e.g. Attendance Service Benefit (Peňažný príspevok na opatrovanie) with Personal Assistance Benefit (Peňažný príspevok na osobnú asistenciu)).
Free choice between cash and benefit in kind is possible.
</t>
    </r>
    <r>
      <rPr>
        <sz val="11"/>
        <color rgb="FFFF0000"/>
        <rFont val="Calibri"/>
        <family val="2"/>
        <scheme val="minor"/>
      </rPr>
      <t>Possibility to combine benefits in kind and cash benefits</t>
    </r>
    <r>
      <rPr>
        <sz val="11"/>
        <color theme="1"/>
        <rFont val="Calibri"/>
        <family val="2"/>
        <scheme val="minor"/>
      </rPr>
      <t xml:space="preserve"> (e.g. Attendance Service Benefit (Peňažný príspevok na opatrovanie) and the care service benefit to the extent of 8 hours monthly).</t>
    </r>
  </si>
  <si>
    <r>
      <t xml:space="preserve">People have a free choice between professional providers.
Compensation of Enhanced Costs Benefit (peňažný príspevok na kompenzáciu zvýšených výdavkov) can be used only to its purpose.
Cash benefits as well as benefits in kind at home and in institutions can be combined; however, for selected benefits, the combination is not possible (e.g. Attendance Service Benefit (Peňažný príspevok na opatrovanie) with Personal Assistance Benefit (Peňažný príspevok na osobnú asistenciu)).
</t>
    </r>
    <r>
      <rPr>
        <sz val="11"/>
        <color rgb="FFFF0000"/>
        <rFont val="Calibri"/>
        <family val="2"/>
        <scheme val="minor"/>
      </rPr>
      <t>Free choice between cash and benefit in kind is possible.</t>
    </r>
    <r>
      <rPr>
        <sz val="11"/>
        <color theme="1"/>
        <rFont val="Calibri"/>
        <family val="2"/>
        <scheme val="minor"/>
      </rPr>
      <t xml:space="preserve">
Possibility to combine benefits in kind and cash benefits (e.g. Attendance Service Benefit (Peňažný príspevok na opatrovanie) and the care service benefit to the extent of 8 hours monthly).</t>
    </r>
  </si>
  <si>
    <r>
      <t xml:space="preserve">Those in need of care have a free choice over how they use the money. There is no restriction on how the money can be spent.
Combination of cash benefits and benefits in kind is possible for home services and residential services. Cash benefits are paid directly to the beneficiary.
</t>
    </r>
    <r>
      <rPr>
        <sz val="11"/>
        <color rgb="FFFF0000"/>
        <rFont val="Calibri"/>
        <family val="2"/>
        <scheme val="minor"/>
      </rPr>
      <t>Free choice between cash benefits and benefits in kind.</t>
    </r>
    <r>
      <rPr>
        <sz val="11"/>
        <rFont val="Calibri"/>
        <family val="2"/>
        <scheme val="minor"/>
      </rPr>
      <t xml:space="preserve">
If a person fulfils the conditions for two or more long-term care cash benefits for the same purpose s/he is entitled to the highest one.
Cash benefits are taken into account to cover costs of benefits in kind (social care and health care services).</t>
    </r>
  </si>
  <si>
    <r>
      <t xml:space="preserve">Those in need of care have a free choice over how they use the money. There is no restriction on how the money can be spent.
</t>
    </r>
    <r>
      <rPr>
        <sz val="11"/>
        <color rgb="FFFF0000"/>
        <rFont val="Calibri"/>
        <family val="2"/>
        <scheme val="minor"/>
      </rPr>
      <t xml:space="preserve">Combination of cash benefits and benefits in kind is possible for home services and residential services. </t>
    </r>
    <r>
      <rPr>
        <sz val="11"/>
        <rFont val="Calibri"/>
        <family val="2"/>
        <scheme val="minor"/>
      </rPr>
      <t>Cash benefits are paid directly to the beneficiary.
Free choice between cash benefits and benefits in kind.
If a person fulfils the conditions for two or more long-term care cash benefits for the same purpose s/he is entitled to the highest one.
Cash benefits are taken into account to cover costs of benefits in kind (social care and health care services).</t>
    </r>
  </si>
  <si>
    <r>
      <t xml:space="preserve">Long-term care (dependencia):
No discretionary use. Benefits in kind: no free choice between professional providers
Cash benefits for personal assistance to access education and employment: free choice between professional providers. Cash benefit for informal care at home: free choice between informal carers as long as they meet the requirements.
</t>
    </r>
    <r>
      <rPr>
        <sz val="11"/>
        <color rgb="FFFF0000"/>
        <rFont val="Calibri"/>
        <family val="2"/>
        <scheme val="minor"/>
      </rPr>
      <t xml:space="preserve">No free choice between cash benefits and benefits in kind. Cash benefits are paid only when benefits in kind cannot be provided </t>
    </r>
    <r>
      <rPr>
        <sz val="11"/>
        <color theme="1"/>
        <rFont val="Calibri"/>
        <family val="2"/>
        <scheme val="minor"/>
      </rPr>
      <t>(e.g. due to lack of capacity).
Cumulation of cash benefits with benefits in kind is not possible, except with services to prevent situations of dependency, promotion of personal autonomy and tele assistance.
Cumulation of benefits in kind is not possible, except tele assistance.
Nevertheless the Autonomous Communities can set their own compatibility system.
Severe incapacity (gran invalidez):
No legal provisions.</t>
    </r>
  </si>
  <si>
    <r>
      <t xml:space="preserve">Long-term care (dependencia):
No discretionary use. Benefits in kind: no free choice between professional providers
Cash benefits for personal assistance to access education and employment: free choice between professional providers. Cash benefit for informal care at home: free choice between informal carers as long as they meet the requirements.
No free choice between cash benefits and benefits in kind. Cash benefits are paid only when benefits in kind cannot be provided (e.g. due to lack of capacity).
</t>
    </r>
    <r>
      <rPr>
        <sz val="11"/>
        <color rgb="FFFF0000"/>
        <rFont val="Calibri"/>
        <family val="2"/>
        <scheme val="minor"/>
      </rPr>
      <t>Cumulation of cash benefits with benefits in kind is not possible, except with services to prevent situations of dependency, promotion of personal autonomy and tele assistance.</t>
    </r>
    <r>
      <rPr>
        <sz val="11"/>
        <color theme="1"/>
        <rFont val="Calibri"/>
        <family val="2"/>
        <scheme val="minor"/>
      </rPr>
      <t xml:space="preserve">
Cumulation of benefits in kind is not possible, except tele assistance.
Nevertheless the Autonomous Communities can set their own compatibility system.
Severe incapacity (gran invalidez):
No legal provisions.</t>
    </r>
  </si>
  <si>
    <r>
      <t xml:space="preserve">Cash benefits as an alternative to municipal provision are not intended to be used as payments to informal carers.
Benefits in kind.
Elderly care, such as home help is usually provided as a benefit in kind.
Cash benefits are allowed but not very common. A voucher-like-system gives the individual a right to a certain amount of help related to a cost per hour or presumed result. This approach is considered to better target the quality issues.
Mixed benefits: could be possible, but very uncommon.
</t>
    </r>
    <r>
      <rPr>
        <sz val="11"/>
        <color rgb="FFFF0000"/>
        <rFont val="Calibri"/>
        <family val="2"/>
        <scheme val="minor"/>
      </rPr>
      <t>The free choice between either benefits in-kind or cash benefits is possible, but uncommon.</t>
    </r>
    <r>
      <rPr>
        <sz val="11"/>
        <rFont val="Calibri"/>
        <family val="2"/>
        <scheme val="minor"/>
      </rPr>
      <t xml:space="preserve">
Cumulation of cash benefits with benefits in kind not stated in the national legislation.</t>
    </r>
  </si>
  <si>
    <r>
      <t xml:space="preserve">Cash benefits as an alternative to municipal provision are not intended to be used as payments to informal carers.
Benefits in kind.
Elderly care, such as home help is usually provided as a benefit in kind.
Cash benefits are allowed but not very common. A voucher-like-system gives the individual a right to a certain amount of help related to a cost per hour or presumed result. This approach is considered to better target the quality issues.
</t>
    </r>
    <r>
      <rPr>
        <sz val="11"/>
        <color rgb="FFFF0000"/>
        <rFont val="Calibri"/>
        <family val="2"/>
        <scheme val="minor"/>
      </rPr>
      <t>Mixed benefits: could be possible, but very uncommon.</t>
    </r>
    <r>
      <rPr>
        <sz val="11"/>
        <rFont val="Calibri"/>
        <family val="2"/>
        <scheme val="minor"/>
      </rPr>
      <t xml:space="preserve">
The free choice between either benefits in-kind or cash benefits is possible, but uncommon.
Cumulation of cash benefits with benefits in kind not stated in the national legislation.</t>
    </r>
  </si>
  <si>
    <r>
      <t xml:space="preserve">Free choice of professional provider.
Cash benefits: in principle, discretionary use. The personal assistance allowance of the IV/AI and of the AHV/AVS is paid under the condition that the person providing assistance is engaged on the basis of an employment contract. Moreover they must not be married to the insured person, nor be their registered partner, nor a cohabitant, nor a relative in direct line.
</t>
    </r>
    <r>
      <rPr>
        <sz val="11"/>
        <color rgb="FFFF0000"/>
        <rFont val="Calibri"/>
        <family val="2"/>
        <scheme val="minor"/>
      </rPr>
      <t>Cumulation of cash benefits with benefits in kind allowed.</t>
    </r>
  </si>
  <si>
    <t xml:space="preserve">  * No special scheme. Benefits are provided by several branches of social security.
   * Benefits are organised centrally (federal level) or regionally (cantonal level) depending on the branch.
   * Combination of in-kind and cash benefits: nursing care provided by the sickness insurance/compulsory health care insurance (OKP/AOS) and by the accident insurance (UV/AA), medical measures of the invalidity insurance (IV/AI), helplessness allowances of the old-age and survivors’ insurance (AHV/AVS), of the IV/AI and of the UV/AA, personal assistance allowance of the IV/AI and of the AHV/AVS, auxiliary equipment of the OKP/AOS, of the UV/AA, of the IV/AI and of the AHV/AVS as well as the reimbursement – means’ tested – of special costs of the regime for supplementary benefits to the old-age, survivors’ and invalidity insurance (EL/PC).
   * Moreover, the AHV/AVS and the IV/AI pay subsidies to private organisations which provide assistance to the elderly and the disabled. These collective benefits are not further described in the present table.
   * There is no specific benefit for the informal carers.
   * OKP/AOS, AHV/AVS and IV/AI: universal insurance;
   * UV/AA: compulsory insurance for employees;
   * EL/PC: supplementary scheme to the AHV/AVS-IV/AI, providing means-tested benefits to the elderly, the disabled, and survivors.</t>
  </si>
  <si>
    <t>AE07</t>
  </si>
  <si>
    <r>
      <t xml:space="preserve">  * No special scheme. Benefits are provided by several branches of social security.
   * Benefits are organised centrally (federal level) or regionally (cantonal level) depending on the branch.
   * </t>
    </r>
    <r>
      <rPr>
        <sz val="11"/>
        <color rgb="FFFF0000"/>
        <rFont val="Calibri"/>
        <family val="2"/>
        <scheme val="minor"/>
      </rPr>
      <t>Combination of in-kind and cash benefits:</t>
    </r>
    <r>
      <rPr>
        <sz val="11"/>
        <color theme="1"/>
        <rFont val="Calibri"/>
        <family val="2"/>
        <scheme val="minor"/>
      </rPr>
      <t xml:space="preserve"> nursing care provided by the sickness insurance/compulsory health care insurance (OKP/AOS) and by the accident insurance (UV/AA), medical measures of the invalidity insurance (IV/AI), helplessness allowances of the old-age and survivors’ insurance (AHV/AVS), of the IV/AI and of the UV/AA, personal assistance allowance of the IV/AI and of the AHV/AVS, auxiliary equipment of the OKP/AOS, of the UV/AA, of the IV/AI and of the AHV/AVS as well as the reimbursement – means’ tested – of special costs of the regime for supplementary benefits to the old-age, survivors’ and invalidity insurance (EL/PC).
   * Moreover, the AHV/AVS and the IV/AI pay subsidies to private organisations which provide assistance to the elderly and the disabled. These collective benefits are not further described in the present table.
   * There is no specific benefit for the informal carers.
   * OKP/AOS, AHV/AVS and IV/AI: universal insurance;
   * UV/AA: compulsory insurance for employees;
   * EL/PC: supplementary scheme to the AHV/AVS-IV/AI, providing means-tested benefits to the elderly, the disabled, and survivors.</t>
    </r>
  </si>
  <si>
    <r>
      <t>The Long term care act (Wet langdurige zorg (WLZ)) basically provides for benefits in kind. However, i</t>
    </r>
    <r>
      <rPr>
        <sz val="11"/>
        <color rgb="FFFF0000"/>
        <rFont val="Calibri"/>
        <family val="2"/>
        <scheme val="minor"/>
      </rPr>
      <t>nsured persons have the choice of receiving care in kind or through a personal care budget (persoonsgebonden budget, PGB) only when they have a WLZ- indication issued by the Care Needs Assessment Centre (Centrum Indicatiestelling Zorg, CIZ) for long long-term care (accommodation) or a WLZ-indication for personal care and nursing.</t>
    </r>
    <r>
      <rPr>
        <sz val="11"/>
        <rFont val="Calibri"/>
        <family val="2"/>
        <scheme val="minor"/>
      </rPr>
      <t xml:space="preserve">
There is a free choice possible between professional providers.
There is a discretionary use of the PGB. </t>
    </r>
    <r>
      <rPr>
        <sz val="11"/>
        <color rgb="FFFF0000"/>
        <rFont val="Calibri"/>
        <family val="2"/>
        <scheme val="minor"/>
      </rPr>
      <t>Free choice between cash benefits and benefits in kind only if the criteria to receive benefit in cash are met.</t>
    </r>
  </si>
  <si>
    <t>AG33</t>
  </si>
  <si>
    <r>
      <t xml:space="preserve">Attendance Allowance, Disability Living Allowance and Personal Independence Payment are the cash benefits payable to people with care needs. Use is at the discretion of the claimant.
No mixed benefits.
</t>
    </r>
    <r>
      <rPr>
        <sz val="11"/>
        <color rgb="FFFF0000"/>
        <rFont val="Calibri"/>
        <family val="2"/>
        <scheme val="minor"/>
      </rPr>
      <t>No free choice between cash and benefits in kind.</t>
    </r>
    <r>
      <rPr>
        <sz val="11"/>
        <color theme="1"/>
        <rFont val="Calibri"/>
        <family val="2"/>
        <scheme val="minor"/>
      </rPr>
      <t xml:space="preserve">
Accumulation possible if the stay in the residential care home is self-funded. Attendance Allowance, Disability Living Allowance and Personal Independence Payment cannot normally be paid if the stay in the care home is funded by the Local Authority.</t>
    </r>
  </si>
  <si>
    <r>
      <t xml:space="preserve">Attendance Allowance, Disability Living Allowance and Personal Independence Payment are the cash benefits payable to people with care needs. Use is at the discretion of the claimant.
</t>
    </r>
    <r>
      <rPr>
        <sz val="11"/>
        <color rgb="FFFF0000"/>
        <rFont val="Calibri"/>
        <family val="2"/>
        <scheme val="minor"/>
      </rPr>
      <t>No mixed benefits.</t>
    </r>
    <r>
      <rPr>
        <sz val="11"/>
        <color theme="1"/>
        <rFont val="Calibri"/>
        <family val="2"/>
        <scheme val="minor"/>
      </rPr>
      <t xml:space="preserve">
No free choice between cash and benefits in kind.
Accumulation possible if the stay in the residential care home is self-funded. Attendance Allowance, Disability Living Allowance and Personal Independence Payment cannot normally be paid if the stay in the care home is funded by the Local Authority.</t>
    </r>
  </si>
  <si>
    <r>
      <t xml:space="preserve">Free choice of providers for nursing care at home. For care provided in a centre or in a rest home and/or nursing home: initial treatment provision at a centre or a rest home, but always the free choice of the treating physician.
Free choice between informal carers and professional care providers.
</t>
    </r>
    <r>
      <rPr>
        <sz val="11"/>
        <color rgb="FFFF0000"/>
        <rFont val="Calibri"/>
        <family val="2"/>
        <scheme val="minor"/>
      </rPr>
      <t>No free choice between benefits in kind and cash benefits.</t>
    </r>
    <r>
      <rPr>
        <sz val="11"/>
        <color theme="1"/>
        <rFont val="Calibri"/>
        <family val="2"/>
        <scheme val="minor"/>
      </rPr>
      <t xml:space="preserve">
Possibility of accumulating several types of benefits:
See point: cumulation with other social security benefits.</t>
    </r>
  </si>
  <si>
    <r>
      <t xml:space="preserve">Care Allowance (Příspěvek na péči) can be used for professional or informal care. It is up to discretion of the recipient of the benefit.
The person in need of care has a free choice of professional providers (if he meets the conditions for admission to the service).
</t>
    </r>
    <r>
      <rPr>
        <sz val="11"/>
        <color rgb="FFFF0000"/>
        <rFont val="Calibri"/>
        <family val="2"/>
        <scheme val="minor"/>
      </rPr>
      <t>The person in need of care has no choice between benefits in kind and cash benefit.</t>
    </r>
    <r>
      <rPr>
        <sz val="11"/>
        <color theme="1"/>
        <rFont val="Calibri"/>
        <family val="2"/>
        <scheme val="minor"/>
      </rPr>
      <t xml:space="preserve">
Cumulation of cash benefits and benefits in kind is possible.</t>
    </r>
  </si>
  <si>
    <t>H07</t>
  </si>
  <si>
    <t>K09</t>
  </si>
  <si>
    <t>K17</t>
  </si>
  <si>
    <t>Choice between the form of benefits (home vs. institutional)</t>
  </si>
  <si>
    <t>free choice between home-care and residential care</t>
  </si>
  <si>
    <t>are there cash benefits available and are they bound or unbound</t>
  </si>
  <si>
    <r>
      <t xml:space="preserve">Cash benefits can only be used for professional care. </t>
    </r>
    <r>
      <rPr>
        <sz val="11"/>
        <color rgb="FFFF0000"/>
        <rFont val="Calibri"/>
        <family val="2"/>
        <scheme val="minor"/>
      </rPr>
      <t>The person is free to choose any kind of service (home-care, residential, day care) as long as it is provided by an approved physical and/or legal entity.</t>
    </r>
    <r>
      <rPr>
        <sz val="11"/>
        <color theme="1"/>
        <rFont val="Calibri"/>
        <family val="2"/>
        <scheme val="minor"/>
      </rPr>
      <t xml:space="preserve">
The subsidisation provided by the State corresponds to the amount approved by the Social Welfare Services which is based on the evaluation of care needs and the corresponding type of care.
Cumulation of cash benefits with benefits in kind is possible and is not limited in time. According to the individual needs of the claimant, the long-term care benefits might include services, in-kind and/or cash benefits.</t>
    </r>
  </si>
  <si>
    <r>
      <t xml:space="preserve">Long-term care insurance (Pflegeversicherung):
Instead of benefits in kind for home care the person in need of care can claim care allowance(Pflegegeld).
Cash benefits and benefits in kind may be combined: if the person in need of care only claims the benefits in kind partly, s/he is entitled to receive proportionate care allowance next to it. The care allowance is reduced by the percentage corresponding to the claimed benefits in kind. The person in need of care is bound by the decision relating to ratio between cash benefits and benefits in kind for a period of six months.
Free choice between benefits in kind and cash benefits.
</t>
    </r>
    <r>
      <rPr>
        <sz val="11"/>
        <color rgb="FFFF0000"/>
        <rFont val="Calibri"/>
        <family val="2"/>
        <scheme val="minor"/>
      </rPr>
      <t>In order to exercise their right to self-determination the person in need of long-term care has in principle the free choice between home care and residential care</t>
    </r>
    <r>
      <rPr>
        <sz val="11"/>
        <color theme="1"/>
        <rFont val="Calibri"/>
        <family val="2"/>
        <scheme val="minor"/>
      </rPr>
      <t xml:space="preserve"> as well as the choice between several licensed facilities and services. The obligation to provide information and counselling lies first and foremost with the long-term care insurance funds and the insurance companies. They are obliged to provide the insured persons, their relatives and partners with information, guidance and explanations, and to do so in a way which is understandable to them. Together with the notice of granting the benefits, the long-term care insurance funds provide a list with a comparison of services and prices of the facilities in the catchment area, the nearest care station and suggestions for individual care consultation.They also inform the insured person that s/he has the right to be provided with the medical report of the Medical Control Service of the Health Insurance Companies(Medizinischer Dienst der Krankenversicherung, MDK) used to determine the need for care, if the submission is not contradicted.
In addition, the insured person receives the separate prevention and rehabilitation recommendations which were submitted in the course of the evaluation. At the same time, they are informed that the submission to the competent rehabilitation support will initiate, an application procedure for services for medical rehabilitation provided that they agree with this.
Furthermore, immediately after receipt of the first request for benefits, the long-term care insurance funds have to present the applicant with a concrete date for a –counselling appointment with a care advisor.This appointment has to take place in a home environment and at the latest within two weeks after receipt of the request.If this cannot be guaranteed–, the long-term care insurance fund has to provide the applicant with a voucher for a counselling appointment, listing the advisory centres where the applicant can receive counselling at the expense of the long-term care insurance fund. Normally the care advisors are staff members of the care funds, they analyse the need of care on the basis of a MDK-report, set up a plan for the provision of in the individual case needed social benefits and rehabilitation, healthy, preventive, curative or other medical and care based social assistance and they work towards approval and conduction of the corresponding measures. If so-called care stations are set up, care advisors will also be employed there.</t>
    </r>
  </si>
  <si>
    <t>AG26</t>
  </si>
  <si>
    <t>AG28</t>
  </si>
  <si>
    <t>AF17</t>
  </si>
  <si>
    <t>AF28</t>
  </si>
  <si>
    <t>AD28</t>
  </si>
  <si>
    <r>
      <t>No separate scheme for long-term care. Benefits, in kind and in cash, are provided by several branches of social security (pension and invalidity insurance, health care insurance and social assistance). Partially organised centrally, provided at the regional/local level.
Long-term cash benefits:
   * Cash benefits based on residence: Supplement for Care and Assistance (dodatek za tujo nego in pomoč), Special Childcare Allowance (dodatek za nego otroka, ki potrebuje posebno nego in varstvo), and Partial Payments for Loss of Income (delno plačilo za izgubljeni dohodek);
   * Cash benefits based on insurance: Assistance and Attendance Allowance (dodatek za pomoč in postrežbo);
   * Cash benefits related to war veterans/victims legislation.
Long-term benefits in kind:
Long-term benefits in kind (Home care and residential care) are based on residence. Social home based social LTC services are carried out by Social Work Centres (Center za socialno delo), special institutions Homes for elderly (domovi za starejše) and private providers with concession. The scheme is financed through national and municipal budgets and out-of-pocket payment.</t>
    </r>
    <r>
      <rPr>
        <sz val="11"/>
        <color rgb="FFFF0000"/>
        <rFont val="Calibri"/>
        <family val="2"/>
        <scheme val="minor"/>
      </rPr>
      <t xml:space="preserve"> Instead of residential care, a person can opt for a Family Assistant </t>
    </r>
    <r>
      <rPr>
        <sz val="11"/>
        <color theme="1"/>
        <rFont val="Calibri"/>
        <family val="2"/>
        <scheme val="minor"/>
      </rPr>
      <t>(družinski pomočnik).
Health home care LTC services are carried out through network of community nurses and are financed from health care insurance.
Residential and semi residential LTC services are provided through network of public and private (with concession) providers who are partly financed through health care insurance and out-of- pocket payments.
Specific benefits exist for informal carers.</t>
    </r>
  </si>
  <si>
    <t>Z07</t>
  </si>
  <si>
    <t>Y09</t>
  </si>
  <si>
    <t>X26</t>
  </si>
  <si>
    <t>W09</t>
  </si>
  <si>
    <t>W26</t>
  </si>
  <si>
    <t>The dependent persons are free to choose the person who will provide the agreed assistance in the care plan.</t>
  </si>
  <si>
    <t>S21</t>
  </si>
  <si>
    <t>S22</t>
  </si>
  <si>
    <t>R7</t>
  </si>
  <si>
    <t>P26</t>
  </si>
  <si>
    <t>P13</t>
  </si>
  <si>
    <t>P7</t>
  </si>
  <si>
    <t>O18</t>
  </si>
  <si>
    <r>
      <t xml:space="preserve">In case of long-term care services providing personal social care (social services): detailed evaluation exists for home care and homes for elderly.
A national assessment scale taking into account the person’s daily activities and social and health needs exists.
The aspects of the assessment are:
1. self-service (eating, bathing, dressing, using the toilet)
2. self-sufficiency (managing finance, medication)
3. movement functions (transferring between places, postural change)
4. mental functions (spatial orientation and orientation in time, communication, understanding and speaking ability)
5. sensory organ functions (hearing, vision)
6. health care need
7. care need
8. social conditions (financial situation, housing, personal relations, contacts).
Two categories exist:
</t>
    </r>
    <r>
      <rPr>
        <sz val="11"/>
        <color rgb="FFFF0000"/>
        <rFont val="Calibri"/>
        <family val="2"/>
        <scheme val="minor"/>
      </rPr>
      <t>When the need of care is less than 4 hours (per day) the person can receive only home care (or day care) and when the need of care is more than 4 hours (per day), the person receives care in an elderly home</t>
    </r>
    <r>
      <rPr>
        <sz val="11"/>
        <color theme="1"/>
        <rFont val="Calibri"/>
        <family val="2"/>
        <scheme val="minor"/>
      </rPr>
      <t>.</t>
    </r>
  </si>
  <si>
    <t>M26</t>
  </si>
  <si>
    <t>K26</t>
  </si>
  <si>
    <t>J18</t>
  </si>
  <si>
    <t>J28</t>
  </si>
  <si>
    <t>variety of daily activities are taken into account such as dressing, eating, toileting, cleaning the house, managing finances etc. No specific international scale is used.
The decision on the assistance is taken on the basis of a questionnaire established by the local authorities and completed in collaboration with the applicant. The decision, including a statement of reasons, is communicated in writing.
No specific categories.</t>
  </si>
  <si>
    <t>H18</t>
  </si>
  <si>
    <t>G9</t>
  </si>
  <si>
    <t>D18</t>
  </si>
  <si>
    <t>C9</t>
  </si>
  <si>
    <t>Pension credits for informal carers</t>
  </si>
  <si>
    <t>Care leave for informal carers</t>
  </si>
  <si>
    <t>0=paid care leave once a year; 1=unpaid care leave once a year; 2=no care leave or care leave less often than once a year</t>
  </si>
  <si>
    <t>0=only in-kind benefits; 1=bound cash benefits; 2=unbound cash benefits</t>
  </si>
  <si>
    <t>0=free choice; 1=no choice</t>
  </si>
  <si>
    <t>B31</t>
  </si>
  <si>
    <t>For a person to receive long-term care benefit, they are expected to be in need of care for at least six months. Long-term care benefit is awarded temporarily if it can be established that the requirement for awarding long-term care benefit will definitely or very likely cease.
Long-term care benefit (Pflegegeld)  (per month):
Category 1
€157.30
Category 2
€290.00
Category 3
€451.80
Category 4
€677.60
Category 5
€920.30
Category 6
€1,285.20
Category 7
€1,688.90
In case of semi-residential long-term care  (e.g. in a day centre) long-term care benefits are due.
In case of providing residential care in a care facility, a maximum of 80% of the long-term care benefit is transferred to the institution bearing the cost of residential care. Monthly spending money amounting to €45.20 is left to the person in need of care.</t>
  </si>
  <si>
    <t>Sickness and invalidity insurance:
A lump-sum allowance is granted to beneficiaries with incapacity for work at the latest starting from the 4th month and who satisfy the criteria for recognition of the need for third-party assistance. The daily amount is € 20.81.
Care insurance (Zorgverzekering/Assurance soins):
Insurance coverage for community-based and home care: fixed monthly amount of € 130. The same amount is granted if the person resides in an institution other than a service flat.
The benefit is paid to the user.
The basic assistance budget (BOB) is a fixed amount of € 300 per month. The allowance is paid to the user.
Integration allowance (allocation d'intégration/integratietegemoetkoming) and allowance for assistance to the elderly (allocation pour l'aide aux personnes âgées/tegemoetkoming voor hulp aan bejaarden):
Integration allowance (yearly amounts):
Category I:
€ 1, 195.16
Category II:
€ 4, 072.64
Category III:
€ 6, 507.58
Category IV:
€ 9, 480.72
Category V:
€ 10, 755.28
Allowance for assistance to the elderly (yearly amounts):
Category I:
€ 1, 021.3234
Category II:
€ 3, 898.67
Category III:
€ 4, 740.15
Category IV:
€ 5, 581.39
Category V:
€ 6, 855.96</t>
  </si>
  <si>
    <t>K31</t>
  </si>
  <si>
    <r>
      <t xml:space="preserve">No free choice between providers when long-term care services are organised by a municipality. The exception is for the service voucher (municipalities can provide a service voucher instead of services). In this case the recipient can make a choice between providers accepted by the municipality.
</t>
    </r>
    <r>
      <rPr>
        <sz val="11"/>
        <color rgb="FFFF0000"/>
        <rFont val="Calibri"/>
        <family val="2"/>
        <scheme val="minor"/>
      </rPr>
      <t>No restrictions on how the cash benefits should be spent.</t>
    </r>
    <r>
      <rPr>
        <sz val="11"/>
        <color theme="1"/>
        <rFont val="Calibri"/>
        <family val="2"/>
        <scheme val="minor"/>
      </rPr>
      <t xml:space="preserve">
Cash benefits and benefits in kind are granted separately. </t>
    </r>
  </si>
  <si>
    <t>L31</t>
  </si>
  <si>
    <t>Long-term care insurance (Pflegeversicherung):
If a person in need of care provides for the care themselves, they can get care allowance (Pflegegeld) in order to ensure adequate body-related care support and other care support measures such as household assistance. The monthly amount of this benefit is:
Care level 2:
€316
Care level 3:
€545
Care level 4
Care grade 5:
€728
€901
Social assistance (Sozialhilfe):
The same benefit amounts as under the social security insurance for long-term care.</t>
  </si>
  <si>
    <t>Q31</t>
  </si>
  <si>
    <t>T31</t>
  </si>
  <si>
    <r>
      <rPr>
        <sz val="11"/>
        <color rgb="FFFF0000"/>
        <rFont val="Calibri"/>
        <family val="2"/>
        <scheme val="minor"/>
      </rPr>
      <t>People have a free choice of how to use the cash benefit.</t>
    </r>
    <r>
      <rPr>
        <sz val="11"/>
        <color theme="1"/>
        <rFont val="Calibri"/>
        <family val="2"/>
        <scheme val="minor"/>
      </rPr>
      <t xml:space="preserve">
Free choice of professional providers.
No free choice between cash benefits and benefits in kind.
No cumulation of cash benefits with benefits in kind.</t>
    </r>
  </si>
  <si>
    <t>U7</t>
  </si>
  <si>
    <t>For the disabled: Basic benefit (grunnstønad) and Attendance benefit (hjelpestønad) from the general National Insurance Scheme (folketrygden) are paid directly to the person who is in need of care:
   * Basic benefit to cover extra expenses due to permanent illness, injury or deformity. 6 different rates of benefit according to the level of extra expenses, ranging from NOK 8,136 (€825) to NOK 40,152 (€4,069) per year;
   * Attendance benefit to cover the need for special attention or nursing. The standard rate is NOK 14,580 (€1,478). For disabled children under 18, the benefit can be paid at 3 different higher rates, up to NOK 87,480 (€8,866); It is a condition for the Attendance benefit that the care is provided by an informal caregiver.</t>
  </si>
  <si>
    <t>W31</t>
  </si>
  <si>
    <t>X31</t>
  </si>
  <si>
    <r>
      <t xml:space="preserve">Medical Care Allowance (Zasiłek pielęgnacyjny) and Medical Care Supplement (Dodatek pielęgnacyjny) are granted to partially cover expenses resulting from the need to provide a disabled person with care and assistance. </t>
    </r>
    <r>
      <rPr>
        <sz val="11"/>
        <color rgb="FFFF0000"/>
        <rFont val="Calibri"/>
        <family val="2"/>
        <scheme val="minor"/>
      </rPr>
      <t>The person concerned has a free choice to use the money for the services they prefer</t>
    </r>
    <r>
      <rPr>
        <sz val="11"/>
        <color theme="1"/>
        <rFont val="Calibri"/>
        <family val="2"/>
        <scheme val="minor"/>
      </rPr>
      <t>. The cash benefit can be used for professional care providers or informal care givers.
Cumulation is possible.
All long-term cash benefits can be cumulated with benefits in kind.</t>
    </r>
  </si>
  <si>
    <t>Y31</t>
  </si>
  <si>
    <r>
      <t xml:space="preserve">People benefiting from formal care are free to choose professional providers. However, the benefits are paid to the care provider in case the beneficiary is incapacitated or where s/he resides in a social support (or assimilated) institution to the said establishments.
</t>
    </r>
    <r>
      <rPr>
        <sz val="11"/>
        <color rgb="FFFF0000"/>
        <rFont val="Calibri"/>
        <family val="2"/>
        <scheme val="minor"/>
      </rPr>
      <t>Beneficiaries who receive a cash benefit are free to use it without restriction.</t>
    </r>
    <r>
      <rPr>
        <sz val="11"/>
        <color theme="1"/>
        <rFont val="Calibri"/>
        <family val="2"/>
        <scheme val="minor"/>
      </rPr>
      <t xml:space="preserve">
No possibility of choosing between benefits in cash and in kind
Cumulation of cash benefits with benefits in kind possible.</t>
    </r>
  </si>
  <si>
    <t>AA31</t>
  </si>
  <si>
    <t>AB31</t>
  </si>
  <si>
    <r>
      <rPr>
        <sz val="11"/>
        <color rgb="FFFF0000"/>
        <rFont val="Calibri"/>
        <family val="2"/>
        <scheme val="minor"/>
      </rPr>
      <t>Those in need of care have a free choice over how they use the money. There is no restriction on how the money can be spent.</t>
    </r>
    <r>
      <rPr>
        <sz val="11"/>
        <color theme="1"/>
        <rFont val="Calibri"/>
        <family val="2"/>
        <scheme val="minor"/>
      </rPr>
      <t xml:space="preserve">
Combination of cash benefits and benefits in kind is possible for home services and residential services. Cash benefits are paid directly to the beneficiary.
Free choice between cash benefits and benefits in kind.
If a person fulfils the conditions for two or more long-term care cash benefits for the same purpose s/he is entitled to the highest one.
Cash benefits are taken into account to cover costs of benefits in kind (social care and health care services).</t>
    </r>
  </si>
  <si>
    <t>AC31</t>
  </si>
  <si>
    <r>
      <t xml:space="preserve">Free choice of professional provider.
</t>
    </r>
    <r>
      <rPr>
        <sz val="11"/>
        <color rgb="FFFF0000"/>
        <rFont val="Calibri"/>
        <family val="2"/>
        <scheme val="minor"/>
      </rPr>
      <t>Cash benefits: in principle, discretionary use</t>
    </r>
    <r>
      <rPr>
        <sz val="11"/>
        <color theme="1"/>
        <rFont val="Calibri"/>
        <family val="2"/>
        <scheme val="minor"/>
      </rPr>
      <t>. The personal assistance allowance of the IV/AI and of the AHV/AVS is paid under the condition that the person providing assistance is engaged on the basis of an employment contract. Moreover they must not be married to the insured person, nor be their registered partner, nor a cohabitant, nor a relative in direct line.
Cumulation of cash benefits with benefits in kind allowed.</t>
    </r>
  </si>
  <si>
    <r>
      <rPr>
        <sz val="11"/>
        <color rgb="FFFF0000"/>
        <rFont val="Calibri"/>
        <family val="2"/>
        <scheme val="minor"/>
      </rPr>
      <t>Attendance Allowance, Disability Living Allowance and Personal Independence Payment are the cash benefits payable to people with care needs. Use is at the discretion of the claimant.</t>
    </r>
    <r>
      <rPr>
        <sz val="11"/>
        <color theme="1"/>
        <rFont val="Calibri"/>
        <family val="2"/>
        <scheme val="minor"/>
      </rPr>
      <t xml:space="preserve">
No mixed benefits.
No free choice between cash and benefits in kind.
Accumulation possible if the stay in the residential care home is self-funded. Attendance Allowance, Disability Living Allowance and Personal Independence Payment cannot normally be paid if the stay in the care home is funded by the Local Authority.</t>
    </r>
  </si>
  <si>
    <t>B34</t>
  </si>
  <si>
    <t>C34</t>
  </si>
  <si>
    <t xml:space="preserve">
   * Рarents (adoptive parents) or spouses taking care of a person with a degree of disability/ reduced working capacity exceeding 90% who permanently needs assistance of a carer;
   * Individuals employed under the National Programme “Assistants for People with Disabilities” and National Programme “Social services in family environment”;
   * Unemployed people can take part in the “personal assistant” activity if they certain conditions (being family member or a relative, or living with the person they care for or in , the same area , so long as they are not entitled to an old age or early retirement pension).</t>
  </si>
  <si>
    <t>D22</t>
  </si>
  <si>
    <t>D34</t>
  </si>
  <si>
    <t>E34</t>
  </si>
  <si>
    <t>F22</t>
  </si>
  <si>
    <t>he legislation covers also respite care which is for short periods of time in order to give short spells of rest to the informal care-giver. Respite care can take the form of home, residential or day care.</t>
  </si>
  <si>
    <t>F34</t>
  </si>
  <si>
    <t>G7</t>
  </si>
  <si>
    <t>G22</t>
  </si>
  <si>
    <t>G34</t>
  </si>
  <si>
    <t>H34</t>
  </si>
  <si>
    <t>I22</t>
  </si>
  <si>
    <t>I34</t>
  </si>
  <si>
    <t>J34</t>
  </si>
  <si>
    <t>K22</t>
  </si>
  <si>
    <t>K34</t>
  </si>
  <si>
    <t>L34</t>
  </si>
  <si>
    <t>M22</t>
  </si>
  <si>
    <t>M34</t>
  </si>
  <si>
    <t>O22</t>
  </si>
  <si>
    <t>O34</t>
  </si>
  <si>
    <t>P34</t>
  </si>
  <si>
    <t>Q34</t>
  </si>
  <si>
    <t>R34</t>
  </si>
  <si>
    <t>R22</t>
  </si>
  <si>
    <t>S34</t>
  </si>
  <si>
    <t>T34</t>
  </si>
  <si>
    <t>T7</t>
  </si>
  <si>
    <t>U22</t>
  </si>
  <si>
    <t>U34</t>
  </si>
  <si>
    <t>V34</t>
  </si>
  <si>
    <t>W34</t>
  </si>
  <si>
    <t>X34</t>
  </si>
  <si>
    <t>Y22</t>
  </si>
  <si>
    <t>Y34</t>
  </si>
  <si>
    <t>Z34</t>
  </si>
  <si>
    <t>AA34</t>
  </si>
  <si>
    <t>AB34</t>
  </si>
  <si>
    <t>AB22</t>
  </si>
  <si>
    <t>AC7</t>
  </si>
  <si>
    <t>AC34</t>
  </si>
  <si>
    <t>AD34</t>
  </si>
  <si>
    <t>AD22</t>
  </si>
  <si>
    <t>AE34</t>
  </si>
  <si>
    <r>
      <t xml:space="preserve">Helplessness allowance
Depends on the degree of helplessness. Monthly amounts:
   * IV/AI:
slight:CHF470 (€401);
moderate:CHF1,175 (€1,004);
severe:CHF1,880 (€1,606).
The helplessness allowance paid to insured persons living in an institution amounts to a quarter of these amounts.
Minors who need intense care and who are not living in an institution are entitled to a supplement to the helplessness allowance, which is per month CHF2.350 (€2,008) if the need for care is at least 8 hours a day, CHF1.645 (€1,405) if the need for care is at least 6 hours a day and CHF940 (€803) if the need for care is at least 4 hours a day.
   * AHV/AVS:
slight:CHF235 (€201);
moderate:CHF588 (€502);
severe:CHF940 (€803).
   * UV/AA:
slight:CHF812 (€694);
moderate:CHF1,624 (€1,385);
severe:CHF2,436 (€2,081).
</t>
    </r>
    <r>
      <rPr>
        <sz val="11"/>
        <color rgb="FFFF0000"/>
        <rFont val="Calibri"/>
        <family val="2"/>
        <scheme val="minor"/>
      </rPr>
      <t>Personal assistance allowance
Calculated according to the time necessary for assistance (up to a maximum of hours per month) and paid under the condition that the person providing assistance is engaged on the basis of an employment contract.</t>
    </r>
    <r>
      <rPr>
        <sz val="11"/>
        <color theme="1"/>
        <rFont val="Calibri"/>
        <family val="2"/>
        <scheme val="minor"/>
      </rPr>
      <t xml:space="preserve"> Amounts per hour:
   * CHF32.90 (€28.11);
   * CHF49.40 (€42.20) if the person providing assistance must have specific qualifications for some activities;
For night care, up to CHF87.80 (€75) per night.
Reimbursement of special costs (EL/PC)
Reimbursement (up to a maximum amount) of the costs for help, care and assistance. The cantons specify which costs are reimbursed.</t>
    </r>
  </si>
  <si>
    <t>AE31</t>
  </si>
  <si>
    <t>AF34</t>
  </si>
  <si>
    <t>AF22</t>
  </si>
  <si>
    <t>AG34</t>
  </si>
  <si>
    <t>AG22</t>
  </si>
  <si>
    <t>Quali</t>
  </si>
  <si>
    <t>Quanti</t>
  </si>
  <si>
    <t>&lt;?xml version="1.0" encoding="utf-16"?&gt;&lt;WebTableParameter xmlns:xsd="http://www.w3.org/2001/XMLSchema" xmlns:xsi="http://www.w3.org/2001/XMLSchema-instance" xmlns="http://stats.oecd.org/OECDStatWS/2004/03/01/"&gt;&lt;DataTable Code="HEALTH_STAT" HasMetadata="true"&gt;&lt;Name LocaleIsoCode="en"&gt;Health Status&lt;/Name&gt;&lt;Name LocaleIsoCode="fr"&gt;État de Santé&lt;/Name&gt;&lt;Dimension Code="VAR" HasMetadata="false" Display="labels"&gt;&lt;Name LocaleIsoCode="en"&gt;Variable&lt;/Name&gt;&lt;Name LocaleIsoCode="fr"&gt;Variable&lt;/Name&gt;&lt;Member Code="EVIE" HasMetadata="true" HasOnlyUnitMetadata="false" HasChild="1"&gt;&lt;Name LocaleIsoCode="en"&gt;Life expectancy&lt;/Name&gt;&lt;Name LocaleIsoCode="fr"&gt;Espérance de vie&lt;/Name&gt;&lt;ChildMember Code="EVIEFE65" HasMetadata="true" HasOnlyUnitMetadata="false" HasChild="0"&gt;&lt;Name LocaleIsoCode="en"&gt;Females at age 65&lt;/Name&gt;&lt;Name LocaleIsoCode="fr"&gt;Femmes à 65 ans&lt;/Name&gt;&lt;/ChildMember&gt;&lt;ChildMember Code="EVIEHO65" HasMetadata="true" HasOnlyUnitMetadata="false" HasChild="0"&gt;&lt;Name LocaleIsoCode="en"&gt;Males at age 65&lt;/Name&gt;&lt;Name LocaleIsoCode="fr"&gt;Hommes à 65 ans&lt;/Name&gt;&lt;/ChildMember&gt;&lt;/Member&gt;&lt;/Dimension&gt;&lt;Dimension Code="UNIT" HasMetadata="false" Display="labels"&gt;&lt;Name LocaleIsoCode="en"&gt;Measure&lt;/Name&gt;&lt;Name LocaleIsoCode="fr"&gt;Mesure&lt;/Name&gt;&lt;Member Code="EVIDUREV" HasMetadata="false" HasOnlyUnitMetadata="false" HasChild="0"&gt;&lt;Name LocaleIsoCode="en"&gt;Years&lt;/Name&gt;&lt;Name LocaleIsoCode="fr"&gt;Années&lt;/Name&gt;&lt;/Member&gt;&lt;/Dimension&gt;&lt;Dimension Code="COU" HasMetadata="false" CommonCode="LOCATION" Display="labels"&gt;&lt;Name LocaleIsoCode="en"&gt;Country&lt;/Name&gt;&lt;Name LocaleIsoCode="fr"&gt;Pays&lt;/Name&gt;&lt;Member Code="AUS" HasMetadata="false" HasOnlyUnitMetadata="false" HasChild="0"&gt;&lt;Name LocaleIsoCode="en"&gt;Australia&lt;/Name&gt;&lt;Name LocaleIsoCode="fr"&gt;Australie&lt;/Name&gt;&lt;/Member&gt;&lt;Member Code="AUT" HasMetadata="false" HasOnlyUnitMetadata="false" HasChild="0"&gt;&lt;Name LocaleIsoCode="en"&gt;Austria&lt;/Name&gt;&lt;Name LocaleIsoCode="fr"&gt;Autriche&lt;/Name&gt;&lt;/Member&gt;&lt;Member Code="BEL" HasMetadata="false" HasOnlyUnitMetadata="false" HasChild="0"&gt;&lt;Name LocaleIsoCode="en"&gt;Belgium&lt;/Name&gt;&lt;Name LocaleIsoCode="fr"&gt;Belgique&lt;/Name&gt;&lt;/Member&gt;&lt;Member Code="CAN" HasMetadata="false" HasOnlyUnitMetadata="false" HasChild="0"&gt;&lt;Name LocaleIsoCode="en"&gt;Canada&lt;/Name&gt;&lt;Name LocaleIsoCode="fr"&gt;Canada&lt;/Name&gt;&lt;/Member&gt;&lt;Member Code="CHL" HasMetadata="false" HasOnlyUnitMetadata="false" HasChild="0"&gt;&lt;Name LocaleIsoCode="en"&gt;Chile&lt;/Name&gt;&lt;Name LocaleIsoCode="fr"&gt;Chili&lt;/Name&gt;&lt;/Member&gt;&lt;Member Code="CZE" HasMetadata="false" HasOnlyUnitMetadata="false" HasChild="0"&gt;&lt;Name LocaleIsoCode="en"&gt;Czech Republic&lt;/Name&gt;&lt;Name LocaleIsoCode="fr"&gt;République tchèque&lt;/Name&gt;&lt;/Member&gt;&lt;Member Code="DNK" HasMetadata="false" HasOnlyUnitMetadata="false" HasChild="0"&gt;&lt;Name LocaleIsoCode="en"&gt;Denmark&lt;/Name&gt;&lt;Name LocaleIsoCode="fr"&gt;Danemark&lt;/Name&gt;&lt;/Member&gt;&lt;Member Code="EST" HasMetadata="false" HasOnlyUnitMetadata="false" HasChild="0"&gt;&lt;Name LocaleIsoCode="en"&gt;Estonia&lt;/Name&gt;&lt;Name LocaleIsoCode="fr"&gt;Estonie&lt;/Name&gt;&lt;/Member&gt;&lt;Member Code="FIN" HasMetadata="false" HasOnlyUnitMetadata="false" HasChild="0"&gt;&lt;Name LocaleIsoCode="en"&gt;Finland&lt;/Name&gt;&lt;Name LocaleIsoCode="fr"&gt;Finlande&lt;/Name&gt;&lt;/Member&gt;&lt;Member Code="FRA" HasMetadata="false" HasOnlyUnitMetadata="false" HasChild="0"&gt;&lt;Name LocaleIsoCode="en"&gt;France&lt;/Name&gt;&lt;Name LocaleIsoCode="fr"&gt;France&lt;/Name&gt;&lt;/Member&gt;&lt;Member Code="DEU" HasMetadata="true" HasOnlyUnitMetadata="false" HasChild="0"&gt;&lt;Name LocaleIsoCode="en"&gt;Germany&lt;/Name&gt;&lt;Name LocaleIsoCode="fr"&gt;Allemagne&lt;/Name&gt;&lt;/Member&gt;&lt;Member Code="GRC" HasMetadata="false" HasOnlyUnitMetadata="false" HasChild="0"&gt;&lt;Name LocaleIsoCode="en"&gt;Greece&lt;/Name&gt;&lt;Name LocaleIsoCode="fr"&gt;Grèce&lt;/Name&gt;&lt;/Member&gt;&lt;Member Code="HUN" HasMetadata="false" HasOnlyUnitMetadata="false" HasChild="0"&gt;&lt;Name LocaleIsoCode="en"&gt;Hungary&lt;/Name&gt;&lt;Name LocaleIsoCode="fr"&gt;Hongrie&lt;/Name&gt;&lt;/Member&gt;&lt;Member Code="ISL" HasMetadata="false" HasOnlyUnitMetadata="false" HasChild="0"&gt;&lt;Name LocaleIsoCode="en"&gt;Iceland&lt;/Name&gt;&lt;Name LocaleIsoCode="fr"&gt;Islande&lt;/Name&gt;&lt;/Member&gt;&lt;Member Code="IRL" HasMetadata="false" HasOnlyUnitMetadata="false" HasChild="0"&gt;&lt;Name LocaleIsoCode="en"&gt;Ireland&lt;/Name&gt;&lt;Name LocaleIsoCode="fr"&gt;Irlande&lt;/Name&gt;&lt;/Member&gt;&lt;Member Code="ISR" HasMetadata="true" HasOnlyUnitMetadata="false" HasChild="0"&gt;&lt;Name LocaleIsoCode="en"&gt;Israel&lt;/Name&gt;&lt;Name LocaleIsoCode="fr"&gt;Israël&lt;/Name&gt;&lt;/Member&gt;&lt;Member Code="ITA" HasMetadata="false" HasOnlyUnitMetadata="false" HasChild="0"&gt;&lt;Name LocaleIsoCode="en"&gt;Italy&lt;/Name&gt;&lt;Name LocaleIsoCode="fr"&gt;Italie&lt;/Name&gt;&lt;/Member&gt;&lt;Member Code="JPN" HasMetadata="false" HasOnlyUnitMetadata="false" HasChild="0"&gt;&lt;Name LocaleIsoCode="en"&gt;Japan&lt;/Name&gt;&lt;Name LocaleIsoCode="fr"&gt;Japon&lt;/Name&gt;&lt;/Member&gt;&lt;Member Code="KOR" HasMetadata="false" HasOnlyUnitMetadata="false" HasChild="0"&gt;&lt;Name LocaleIsoCode="en"&gt;Korea&lt;/Name&gt;&lt;Name LocaleIsoCode="fr"&gt;Corée&lt;/Name&gt;&lt;/Member&gt;&lt;Member Code="LVA" HasMetadata="false" HasOnlyUnitMetadata="true" HasChild="0"&gt;&lt;Name LocaleIsoCode="en"&gt;Latvia&lt;/Name&gt;&lt;Name LocaleIsoCode="fr"&gt;Lettonie&lt;/Name&gt;&lt;/Member&gt;&lt;Member Code="LTU" HasMetadata="false" HasOnlyUnitMetadata="true" HasChild="0"&gt;&lt;Name LocaleIsoCode="en"&gt;Lithuania&lt;/Name&gt;&lt;Name LocaleIsoCode="fr"&gt;Lituanie&lt;/Name&gt;&lt;/Member&gt;&lt;Member Code="LUX" HasMetadata="false" HasOnlyUnitMetadata="false" HasChild="0"&gt;&lt;Name LocaleIsoCode="en"&gt;Luxembourg&lt;/Name&gt;&lt;Name LocaleIsoCode="fr"&gt;Luxembourg&lt;/Name&gt;&lt;/Member&gt;&lt;Member Code="MEX" HasMetadata="false" HasOnlyUnitMetadata="false" HasChild="0"&gt;&lt;Name LocaleIsoCode="en"&gt;Mexico&lt;/Name&gt;&lt;Name LocaleIsoCode="fr"&gt;Mexique&lt;/Name&gt;&lt;/Member&gt;&lt;Member Code="NLD" HasMetadata="false" HasOnlyUnitMetadata="false" HasChild="0"&gt;&lt;Name LocaleIsoCode="en"&gt;Netherlands&lt;/Name&gt;&lt;Name LocaleIsoCode="fr"&gt;Pays-Bas&lt;/Name&gt;&lt;/Member&gt;&lt;Member Code="NZL" HasMetadata="false" HasOnlyUnitMetadata="false" HasChild="0"&gt;&lt;Name LocaleIsoCode="en"&gt;New Zealand&lt;/Name&gt;&lt;Name LocaleIsoCode="fr"&gt;Nouvelle-Zélande&lt;/Name&gt;&lt;/Member&gt;&lt;Member Code="NOR" HasMetadata="false" HasOnlyUnitMetadata="false" HasChild="0"&gt;&lt;Name LocaleIsoCode="en"&gt;Norway&lt;/Name&gt;&lt;Name LocaleIsoCode="fr"&gt;Norvège&lt;/Name&gt;&lt;/Member&gt;&lt;Member Code="POL" HasMetadata="false" HasOnlyUnitMetadata="false" HasChild="0"&gt;&lt;Name LocaleIsoCode="en"&gt;Poland&lt;/Name&gt;&lt;Name LocaleIsoCode="fr"&gt;Pologne&lt;/Name&gt;&lt;/Member&gt;&lt;Member Code="PRT" HasMetadata="false" HasOnlyUnitMetadata="false" HasChild="0"&gt;&lt;Name LocaleIsoCode="en"&gt;Portugal&lt;/Name&gt;&lt;Name LocaleIsoCode="fr"&gt;Portugal&lt;/Name&gt;&lt;/Member&gt;&lt;Member Code="SVK" HasMetadata="false" HasOnlyUnitMetadata="false" HasChild="0"&gt;&lt;Name LocaleIsoCode="en"&gt;Slovak Republic&lt;/Name&gt;&lt;Name LocaleIsoCode="fr"&gt;République slovaque&lt;/Name&gt;&lt;/Member&gt;&lt;Member Code="SVN" HasMetadata="false" HasOnlyUnitMetadata="false" HasChild="0"&gt;&lt;Name LocaleIsoCode="en"&gt;Slovenia&lt;/Name&gt;&lt;Name LocaleIsoCode="fr"&gt;Slovénie&lt;/Name&gt;&lt;/Member&gt;&lt;Member Code="ESP" HasMetadata="false" HasOnlyUnitMetadata="false" HasChild="0"&gt;&lt;Name LocaleIsoCode="en"&gt;Spain&lt;/Name&gt;&lt;Name LocaleIsoCode="fr"&gt;Espagne&lt;/Name&gt;&lt;/Member&gt;&lt;Member Code="SWE" HasMetadata="false" HasOnlyUnitMetadata="false" HasChild="0"&gt;&lt;Name LocaleIsoCode="en"&gt;Sweden&lt;/Name&gt;&lt;Name LocaleIsoCode="fr"&gt;Suède&lt;/Name&gt;&lt;/Member&gt;&lt;Member Code="CHE" HasMetadata="false" HasOnlyUnitMetadata="false" HasChild="0"&gt;&lt;Name LocaleIsoCode="en"&gt;Switzerland&lt;/Name&gt;&lt;Name LocaleIsoCode="fr"&gt;Suisse&lt;/Name&gt;&lt;/Member&gt;&lt;Member Code="TUR" HasMetadata="false" HasOnlyUnitMetadata="false" HasChild="0"&gt;&lt;Name LocaleIsoCode="en"&gt;Turkey&lt;/Name&gt;&lt;Name LocaleIsoCode="fr"&gt;Turquie&lt;/Name&gt;&lt;/Member&gt;&lt;Member Code="GBR" HasMetadata="false" HasOnlyUnitMetadata="false" HasChild="0"&gt;&lt;Name LocaleIsoCode="en"&gt;United Kingdom&lt;/Name&gt;&lt;Name LocaleIsoCode="fr"&gt;Royaume-Uni&lt;/Name&gt;&lt;/Member&gt;&lt;Member Code="USA" HasMetadata="false" HasOnlyUnitMetadata="false" HasChild="0"&gt;&lt;Name LocaleIsoCode="en"&gt;United States&lt;/Name&gt;&lt;Name LocaleIsoCode="fr"&gt;États-Unis&lt;/Name&gt;&lt;/Member&gt;&lt;Member Code="NMEC" HasMetadata="false" HasOnlyUnitMetadata="false" HasChild="1"&gt;&lt;Name LocaleIsoCode="en"&gt;Non-OECD Economies&lt;/Name&gt;&lt;Name LocaleIsoCode="fr"&gt;Économies non-OCDE&lt;/Name&gt;&lt;ChildMember Code="BRA" HasMetadata="false" HasOnlyUnitMetadata="false" HasChild="0"&gt;&lt;Name LocaleIsoCode="en"&gt;Brazil&lt;/Name&gt;&lt;Name LocaleIsoCode="fr"&gt;Brésil&lt;/Name&gt;&lt;/ChildMember&gt;&lt;ChildMember Code="CHN" HasMetadata="false" HasOnlyUnitMetadata="false" HasChild="0"&gt;&lt;Name LocaleIsoCode="en"&gt;China (People's Republic of)&lt;/Name&gt;&lt;Name LocaleIsoCode="fr"&gt;Chine (République populaire de)&lt;/Name&gt;&lt;/ChildMember&gt;&lt;ChildMember Code="COL" HasMetadata="false" HasOnlyUnitMetadata="false" HasChild="0"&gt;&lt;Name LocaleIsoCode="en"&gt;Colombia&lt;/Name&gt;&lt;Name LocaleIsoCode="fr"&gt;Colombie&lt;/Name&gt;&lt;/ChildMember&gt;&lt;ChildMember Code="CRI" HasMetadata="false" HasOnlyUnitMetadata="false" HasChild="0"&gt;&lt;Name LocaleIsoCode="en"&gt;Costa Rica&lt;/Name&gt;&lt;Name LocaleIsoCode="fr"&gt;Costa Rica&lt;/Name&gt;&lt;/ChildMember&gt;&lt;ChildMember Code="IND" HasMetadata="false" HasOnlyUnitMetadata="false" HasChild="0"&gt;&lt;Name LocaleIsoCode="en"&gt;India&lt;/Name&gt;&lt;Name LocaleIsoCode="fr"&gt;Inde&lt;/Name&gt;&lt;/ChildMember&gt;&lt;ChildMember Code="IDN" HasMetadata="false" HasOnlyUnitMetadata="false" HasChild="0"&gt;&lt;Name LocaleIsoCode="en"&gt;Indonesia&lt;/Name&gt;&lt;Name LocaleIsoCode="fr"&gt;Indonésie&lt;/Name&gt;&lt;/ChildMember&gt;&lt;ChildMember Code="RUS" HasMetadata="false" HasOnlyUnitMetadata="false" HasChild="0"&gt;&lt;Name LocaleIsoCode="en"&gt;Russia&lt;/Name&gt;&lt;Name LocaleIsoCode="fr"&gt;Russie&lt;/Name&gt;&lt;/ChildMember&gt;&lt;ChildMember Code="ZAF" HasMetadata="false" HasOnlyUnitMetadata="false" HasChild="0"&gt;&lt;Name LocaleIsoCode="en"&gt;South Africa&lt;/Name&gt;&lt;Name LocaleIsoCode="fr"&gt;Afrique du Sud&lt;/Name&gt;&lt;/ChildMember&gt;&lt;/Member&gt;&lt;/Dimension&gt;&lt;Dimension Code="YEA" HasMetadata="false" CommonCode="TIME" Display="labels"&gt;&lt;Name LocaleIsoCode="en"&gt;Year&lt;/Name&gt;&lt;Name LocaleIsoCode="fr"&gt;Année&lt;/Name&gt;&lt;Member Code="2000" HasMetadata="false"&gt;&lt;Name LocaleIsoCode="en"&gt;2000&lt;/Name&gt;&lt;Name LocaleIsoCode="fr"&gt;2000&lt;/Name&gt;&lt;/Member&gt;&lt;Member Code="2001" HasMetadata="false"&gt;&lt;Name LocaleIsoCode="en"&gt;2001&lt;/Name&gt;&lt;Name LocaleIsoCode="fr"&gt;2001&lt;/Name&gt;&lt;/Member&gt;&lt;Member Code="2002" HasMetadata="false"&gt;&lt;Name LocaleIsoCode="en"&gt;2002&lt;/Name&gt;&lt;Name LocaleIsoCode="fr"&gt;2002&lt;/Name&gt;&lt;/Member&gt;&lt;Member Code="2003" HasMetadata="false"&gt;&lt;Name LocaleIsoCode="en"&gt;2003&lt;/Name&gt;&lt;Name LocaleIsoCode="fr"&gt;2003&lt;/Name&gt;&lt;/Member&gt;&lt;Member Code="2004" HasMetadata="false"&gt;&lt;Name LocaleIsoCode="en"&gt;2004&lt;/Name&gt;&lt;Name LocaleIsoCode="fr"&gt;2004&lt;/Name&gt;&lt;/Member&gt;&lt;Member Code="2005" HasMetadata="false"&gt;&lt;Name LocaleIsoCode="en"&gt;2005&lt;/Name&gt;&lt;Name LocaleIsoCode="fr"&gt;2005&lt;/Name&gt;&lt;/Member&gt;&lt;Member Code="2006" HasMetadata="false"&gt;&lt;Name LocaleIsoCode="en"&gt;2006&lt;/Name&gt;&lt;Name LocaleIsoCode="fr"&gt;2006&lt;/Name&gt;&lt;/Member&gt;&lt;Member Code="2007" HasMetadata="false"&gt;&lt;Name LocaleIsoCode="en"&gt;2007&lt;/Name&gt;&lt;Name LocaleIsoCode="fr"&gt;2007&lt;/Name&gt;&lt;/Member&gt;&lt;Member Code="2008" HasMetadata="false"&gt;&lt;Name LocaleIsoCode="en"&gt;2008&lt;/Name&gt;&lt;Name LocaleIsoCode="fr"&gt;2008&lt;/Name&gt;&lt;/Member&gt;&lt;Member Code="2009" HasMetadata="false"&gt;&lt;Name LocaleIsoCode="en"&gt;2009&lt;/Name&gt;&lt;Name LocaleIsoCode="fr"&gt;2009&lt;/Name&gt;&lt;/Member&gt;&lt;Member Code="2010" HasMetadata="false"&gt;&lt;Name LocaleIsoCode="en"&gt;2010&lt;/Name&gt;&lt;Name LocaleIsoCode="fr"&gt;2010&lt;/Name&gt;&lt;/Member&gt;&lt;Member Code="2011" HasMetadata="false"&gt;&lt;Name LocaleIsoCode="en"&gt;2011&lt;/Name&gt;&lt;Name LocaleIsoCode="fr"&gt;2011&lt;/Name&gt;&lt;/Member&gt;&lt;Member Code="2012" HasMetadata="false"&gt;&lt;Name LocaleIsoCode="en"&gt;2012&lt;/Name&gt;&lt;Name LocaleIsoCode="fr"&gt;2012&lt;/Name&gt;&lt;/Member&gt;&lt;Member Code="2013" HasMetadata="false"&gt;&lt;Name LocaleIsoCode="en"&gt;2013&lt;/Name&gt;&lt;Name LocaleIsoCode="fr"&gt;2013&lt;/Name&gt;&lt;/Member&gt;&lt;Member Code="2014" HasMetadata="false"&gt;&lt;Name LocaleIsoCode="en"&gt;2014&lt;/Name&gt;&lt;Name LocaleIsoCode="fr"&gt;2014&lt;/Name&gt;&lt;/Member&gt;&lt;Member Code="2015" HasMetadata="false"&gt;&lt;Name LocaleIsoCode="en"&gt;2015&lt;/Name&gt;&lt;Name LocaleIsoCode="fr"&gt;2015&lt;/Name&gt;&lt;/Member&gt;&lt;Member Code="2016" HasMetadata="false"&gt;&lt;Name LocaleIsoCode="en"&gt;2016&lt;/Name&gt;&lt;Name LocaleIsoCode="fr"&gt;2016&lt;/Name&gt;&lt;/Member&gt;&lt;Member Code="2017" HasMetadata="false"&gt;&lt;Name LocaleIsoCode="en"&gt;2017&lt;/Name&gt;&lt;Name LocaleIsoCode="fr"&gt;2017&lt;/Name&gt;&lt;/Member&gt;&lt;/Dimension&gt;&lt;WBOSInformations&gt;&lt;TimeDimension WebTreeWasUsed="false"&gt;&lt;StartCodes Annual="2000" /&gt;&lt;/TimeDimension&gt;&lt;/WBOSInformations&gt;&lt;Tabulation Axis="horizontal"&gt;&lt;Dimension Code="YEA" CommonCode="TIME" /&gt;&lt;/Tabulation&gt;&lt;Tabulation Axis="vertical"&gt;&lt;Dimension Code="VAR" /&gt;&lt;Dimension Code="UNIT" /&gt;&lt;Dimension Code="COU" CommonCode="LOCATION" /&gt;&lt;/Tabulation&gt;&lt;Tabulation Axis="page" /&gt;&lt;Formatting&gt;&lt;Labels LocaleIsoCode="en" /&gt;&lt;Power&gt;0&lt;/Power&gt;&lt;Decimals&gt;-1&lt;/Decimals&gt;&lt;SkipEmptyLines&gt;true&lt;/SkipEmptyLines&gt;&lt;SkipEmptyCols&gt;false&lt;/SkipEmptyCols&gt;&lt;SkipLineHierarchy&gt;false&lt;/SkipLineHierarchy&gt;&lt;SkipColHierarchy&gt;false&lt;/SkipColHierarchy&gt;&lt;Page&gt;1&lt;/Page&gt;&lt;/Formatting&gt;&lt;/DataTable&gt;&lt;Format&gt;&lt;ShowEmptyAxes&gt;true&lt;/ShowEmptyAxes&gt;&lt;Page&gt;1&lt;/Page&gt;&lt;EnableSort&gt;true&lt;/EnableSort&gt;&lt;IncludeFlagColumn&gt;false&lt;/IncludeFlagColumn&gt;&lt;IncludeTimeSeriesId&gt;false&lt;/IncludeTimeSeriesId&gt;&lt;DoBarChart&gt;false&lt;/DoBarChart&gt;&lt;FreezePanes&gt;true&lt;/FreezePanes&gt;&lt;MaxBarChartLen&gt;65&lt;/MaxBarChartLen&gt;&lt;/Format&gt;&lt;Query&gt;&lt;Name LocaleIsoCode="en"&gt;Life expectancy&lt;/Name&gt;&lt;AbsoluteUri&gt;http://stats.oecd.org//View.aspx?QueryId=30114&amp;amp;QueryType=Public&amp;amp;Lang=en&lt;/AbsoluteUri&gt;&lt;/Query&gt;&lt;/WebTableParameter&gt;</t>
  </si>
  <si>
    <t>Life expectancy</t>
  </si>
  <si>
    <t xml:space="preserve">  Females at age 65</t>
  </si>
  <si>
    <t>Years</t>
  </si>
  <si>
    <t xml:space="preserve">  Brazil</t>
  </si>
  <si>
    <t xml:space="preserve">  Costa Rica</t>
  </si>
  <si>
    <t xml:space="preserve">  Russia</t>
  </si>
  <si>
    <t xml:space="preserve">  South Africa</t>
  </si>
  <si>
    <t xml:space="preserve">  Males at age 65</t>
  </si>
  <si>
    <t>Data extracted on 30 Jan 2019 12:35 UTC (GMT) from OECD.Stat</t>
  </si>
  <si>
    <t>Men/Women 65+</t>
  </si>
  <si>
    <t>Life expectancy 65+</t>
  </si>
  <si>
    <t>Life expectancy at 65+</t>
  </si>
  <si>
    <t>Number of available indicators</t>
  </si>
  <si>
    <t>number of available countries per indicator</t>
  </si>
  <si>
    <t>more than 20 countries available</t>
  </si>
  <si>
    <t>more than 30 countries available</t>
  </si>
  <si>
    <t>more than 25 countries available</t>
  </si>
  <si>
    <t>Number of available indicators (without D, F, G)</t>
  </si>
  <si>
    <t>More than 4 available indicators</t>
  </si>
  <si>
    <t>More than 5 available indicators</t>
  </si>
  <si>
    <t>number of available countries per indicator (Without CL, MX, TR)</t>
  </si>
  <si>
    <t>maximum 36</t>
  </si>
  <si>
    <t>maximum 33</t>
  </si>
  <si>
    <t>no data available</t>
  </si>
  <si>
    <t>OECD data available for 2000</t>
  </si>
  <si>
    <t>Informal carers have played a pivotal role in the deinstitutionalization of aged care and disability services, since the shift to caring for people with a disability in the community depends on the availability of informal carers prepared to take on a caring role (Australian Institute of Health &amp; Welfare, 2003d). But carers also can experience social isolation, physical and emotional stress, and reduced education and employment potential. As such, carers themselves can require support.</t>
  </si>
  <si>
    <t>Among all people living in households in 1998 who received assistance
with the core activities (self-care, mobility and communication), 3% said they
were assisted only by formal service providers, while 46% said they received
assistance only from informal carers, and 48% said that they received assistance from both informal carers and formal services (Australian Institute of Health &amp; Welfare 2003d). The imputed value of unpaid informal care during 2000–2001 was AU$ 28.8 billion, compared with AU$ 13.7 billion in expenditure incurred by governments. Government pensions and allowances were the principal source of income for over one half (56%) of primary carers and 40% of all carers in 1998 (Australian Institute of Health &amp; Welfare 2003d, pp. 76–79).</t>
  </si>
  <si>
    <t xml:space="preserve">The Australian Medical Association (AMA) is an important actor in the policy process. Membership is voluntary, with about 50% of all practising doctors being members in 2004. The AMA supports fee-for-service payments, patient choice of doctor and the primacy of the doctor–patient relationship. The resistance to government intrusion into medical practice led the profession to oppose national insurance and subsidized medicines in the 1940s and to oppose universal compulsory health insurance in the 1970s (Sax 1984). Doctors have swung from opponents to supporters of national health insurance, however, and from critics to collaborators in many government health programmes (De Voe and Short 2003). The government consults the medical profession, principally through the AMA and the professional colleges, on matters that may affect clinical practice and the medical workforce. </t>
  </si>
  <si>
    <r>
      <t xml:space="preserve">Cash benefits:
Long-term Care Benefit (Pflegegeld): Decision-maker according to the Federal Long-term Care Benefit Act (Bundespflegegeldgesetz, BPGG).
Benefits in kind:
Support of 24-hour-care: Social Affairs Ministry Service
Informal caregivers: family members, neighbourly help (Nachbarschaftshilfe) or volunteers.
</t>
    </r>
    <r>
      <rPr>
        <sz val="11"/>
        <rFont val="Calibri"/>
        <family val="2"/>
        <scheme val="minor"/>
      </rPr>
      <t xml:space="preserve">Beneficiaries may use the long-term care benefit (Pflegegeld) paid to them by the decision-maker to pay for the services of informal caregivers, but they may also use it to pay for social services  (e.g. meals on wheels). </t>
    </r>
    <r>
      <rPr>
        <sz val="11"/>
        <color theme="1"/>
        <rFont val="Calibri"/>
        <family val="2"/>
        <scheme val="minor"/>
      </rPr>
      <t>Long-term care benefit (Pflegegeld) aims to ensure the care and assistance necessary for the beneficiary to be able to lead an independent and needs-oriented life.</t>
    </r>
  </si>
  <si>
    <t xml:space="preserve">Medicare is available to people who reside permanently in Australia; this includes New Zealand citizens. Medicare provides the eligible population with subsidized access to the doctor of choice for out-of-hospital care, subsidized prescription drugs and free public hospital care. </t>
  </si>
  <si>
    <t xml:space="preserve">Medical treatment is largely subsidized and its use largely unlimited – subject to availability. Treatment as a public patient in a public hospital (either as an inpatient or as an outpatient) is free to the user. Treatment out of hospitals by general practitioners and specialists is free (if the doctor is prepared to bulk-bill), and essential pharmaceuticals are subsidized. Subsidies are available for the very extensive items listed on the Medical Benefits Schedule, and pharmaceutical subsidies for items on the Pharmaceutical Benefits Schedule. Pensioners and other concession card-holders are eligible for substantial concessions or free treatment. Generally there is no limit upon the amount of medical services that an individual may use (in vitro fertilization (IVF) is currently one of the
few exceptions). Health care benefits are not rationed, and there is little public debate on whether or how to ration services. </t>
  </si>
  <si>
    <t>Long-term care is provided to people with a high level of dependency. These may be frail older people, people with physical or intellectual disabilities, or people with mental health problems. Long-term care is funded by all levels of government and is delivered by a mixed economy of government, voluntary sector, and commercial providers. Both health and social care are involved in long-term care, and the boundary depends upon how the issue is framed; activities across the “interface” thus are subject to continuing negotiations. Also, long-term care needs might be met either by residential or community-based services, but increasingly by the latter. Long-term care is a controversial and peripatetic policy area – its shifts between government departments reflecting problematic cross-sectoral issues.</t>
  </si>
  <si>
    <t>HiT 2006 p.105</t>
  </si>
  <si>
    <t>HiT 2013 p.112</t>
  </si>
  <si>
    <t>Each province and territory has its own policies and programmes for informal caregivers generally as part of the package of home care services and benefits provided by the particular P/T government. Since 2002, the federal government has provided tax credits for eligible caregivers. In response to the work completed by the national Secretariat on Palliative and End-of-Life Care (2001– 2007), the Government of Canada introduced the Compassionate Care Benefit, which offers workers six weeks paid leave from their employment to support family members who are in the final six months of life. The Compassionate Care Benefit is part of the Employment Insurance Programme and is, therefore, not available to non-standard employees and the self-employed.</t>
  </si>
  <si>
    <t>The vast majority of elderly people live or are cared for at home, with only 3.5% residing in any kind of institutional setting (with some 2.5% in a skilled nursing home). Even among the disabled elderly, nearly 80% still live in the community because of the extensive care provided by families and the development of formal services (some quite innovative) intended to reinforce this social support and to help families to cope with the burden of care.</t>
  </si>
  <si>
    <t>HiT 2015 p.138</t>
  </si>
  <si>
    <t>HiT 2006 p. 108</t>
  </si>
  <si>
    <t>HiT 2006 p. 37f.</t>
  </si>
  <si>
    <t>HiT 2006 p.38</t>
  </si>
  <si>
    <t>HiT 2006 p. 37</t>
  </si>
  <si>
    <t>There is a means test for receiving benefits under the CLTCI Law, but it is set at such a high level relative to the income status of the
elderly that the majority of those who meet the clinical requirements are eligible
for the entitlement.</t>
  </si>
  <si>
    <t>HiT 2015  p.139</t>
  </si>
  <si>
    <t>The less disabled elderly, who are not eligible for such services, may still receive home care services from the social welfare system under a budgetrestricted, income-tested programme. This programme, however, provides fewer hours of care. Home care (personal care and housekeeping services), is provided by semiprofessional staff working for certified, licensed agencies. These agencies may be NGOs or profit-making agencies. The choice of service provider is made by a local committee responsible for care planning, in consultation with the client and her/his family</t>
  </si>
  <si>
    <t>HiT 2015 p. 139</t>
  </si>
  <si>
    <t>HiT 2015 p.141</t>
  </si>
  <si>
    <t>While the acute and rehabilitative aspects of care are highly socialized, in terms of institutional LTC, the Israeli system is more analogous to the American Medicaid programme. Unlike the system operating in the acute and rehabilitative care sector, institutional LTC is not covered by the universal mechanism. Patients are categorized according to (one of) five levels of dependency for institutional placement. Institutions are regulated by two ministries: the Ministry of Health (institutions for the skilled nursing of the elderly) and the Ministry of Social Affairs and Social Services (institutions for the semi-independent and frail elderly).</t>
  </si>
  <si>
    <t>As is the case in the American system, families who are able to purchase care from a licensed long-term institution (whether profit-making or non-profitmaking) are expected to do so. However, given the high cost of such care (approximately US$ 2900 per month, or €2700), more than two thirds of families turn to the Ministry of Health for a subsidy (which can cover up to the entire cost of care). Co-payments are applied according to income in a progressive system. Interestingly, according to the Alimonies Law, which provides for filial responsibility, children in Israel are required to contribute to the cost of institutional care for their parent(s), depending on their economic situation and that of the elderly parent concerned.</t>
  </si>
  <si>
    <t>In recent decades, Israel has increased the resources it earmarks for community care and created an infrastructure of community services. This has resulted in a more balanced allocation of public resources between institutional and community care, and a better balance of responsibility between the family and the state. While the solutions are still far from meeting all needs, and families continue to be the primary caregivers, the services provide at least a modicum of care to all elderly people. Moreover, the system implicitly recognizes the value of caregiving, and the government shares at least some of the burden of caring for the elderly population.</t>
  </si>
  <si>
    <t xml:space="preserve">On the other hand, there is increasing pressure on families to care for their elderly relatives precisely when many women (the majority of primary caregivers) have joined the labour force and have less time to devote to the care of elderly relatives. In this context, it is important to promote and develop legislation and work agreements that facilitate family members to care for and look after their elderly parents and relatives while continuing to fulfil their obligations to their employers and the nuclear family. Such an example in the Israeli context is the Sick Pay (Absence because of Parent’s Sickness) scheme, which allows employees to ascribe up to six days of their accumulated annual sick leave to absences caused by the illness of their own or their spouse’s parents aged over 65 years. </t>
  </si>
  <si>
    <t>HiT 2015 p.142</t>
  </si>
  <si>
    <t>HiT 2009 p.117</t>
  </si>
  <si>
    <t>Japan has been reliant more on hospitals and less on social services for longterm  care.  This  imbalance  may  be  explained  by  the  difference  in  financing system,  in  which  hospitals  are  financed  by  health  insurance  while  social  services are financed by taxation. Being financed by taxation, social services have consistently been restrained by budget and occasionally subject to meanstesting.</t>
  </si>
  <si>
    <t>Although the Long-term Care Insurance may be classified as social insurance, it  is  an  amalgam  of  both  the  German  and  the  British  models  in  terms  of  financing: half of the finance comes from tax and half comes from premium contributions.  The  beneficiaries  are  divided  into  two  categories:  category  I  beneficiaries  are  the  elderly  aged  65  or  over  and  category  II  beneficiaries are  people  aged  40  to  64  years.  Premium  is  levied  on  all  beneficiaries,  but the method of levying varies between the two categories. For the category I beneficiaries,  most  of  whom  are  pensioners,  the  premium  is  withheld  from  their  pension  payment.  For  the  category  II  beneficiaries  (aged  40–64),  most  of whom are employed, health insurers levy the premium by adding it to the health insurance premium. There are a small number of category I beneficiaries who  do  not  receive  a  pension,  and  they  are  required  to  pay  voluntarily  to  the  municipal  government.  Because  municipal  governments  administer  the  insurance  system,  the premium  level  also  varies  across  municipalities.  The average monthly premium is approximately 3000 yen, and ranges from 1500 to 5000 yen. In each municipality, the premium is scaled to the beneficiaries’ income  with  a  three  times  difference  between  the  lowest  and  the  highest  in five income brackets.</t>
  </si>
  <si>
    <t>HiT 2009 p.119f.</t>
  </si>
  <si>
    <t>HiT 2009 p. 121</t>
  </si>
  <si>
    <t>Benefits of the system are divided into institutional services and domiciliary services. Domiciliary services are characterized by integration of health (medical) care and welfare services within the same individually assessed budgetary cap (benefit limits). Health care includes visiting nursing, visiting rehabilitation and ambulatory rehabilitation, all of which must be provided by health professionals such as nurses and physiotherapists according to prescription by doctors. Welfare services include home help services, catering bathing and day services, all of which may be provided by non-health professionals without prescription by doctors.</t>
  </si>
  <si>
    <t>HiT 2009 p. 150</t>
  </si>
  <si>
    <t>Although patients have full freedom of choice of providers, there are few incentives for quality improvement and little competition among providers on quality and costs. (nicht explizit auf LTC bezogen!)</t>
  </si>
  <si>
    <t>HiT 2009 p. 44</t>
  </si>
  <si>
    <t>People usually do not choose their insurance scheme because it is determined by employment type. However, the health insurance system entitles patients almost unlimited choice of providers. “Free access” is a keyword that is most respected in the health care system. There is neither a mechanism of registration of primary care physicians (general practitioners (GPs)) nor gatekeeping by GPs. However, there is a form of financial disincentive for patients who go directly to a highly specialized hospital such as a teaching hospital in that the patient is charged more than the usual consultation fee charged by other health care providers.The concept of managed care, or selective contracting between insurers and providers, has not been permitted in spite of two lobbies: a call for its implementation from health insurance funds based at large companies, who believe that health care can be rationalized through market mechanisms, and a call from insurers, who demand bargaining power with providers. In May 2003, deregulation permitted selective contracting between insurers and providers over discounted pricing within limitations set by the Ministry. However, no cases of selective contracting have yet been implemented.</t>
  </si>
  <si>
    <t>HiT 2009 p. 36f.</t>
  </si>
  <si>
    <t>Patient choice in the South Korean health care system exists in several forms. Firstly, patients can choose their providers, both in terms of facilities and in terms of physicians, and there is no gatekeeping system. Among the three levels of medical institutions (clinics, hospitals and tertiary hospitals), patients can choose either clinics or hospitals at the first delivery stage without restriction. Access to tertiary hospitals requires a referral letter from the primary physician; otherwise, the full cost is incurred out of pocket by the patient. Secondly, patients have the right to choose between specialists and GPs within the medical facilities that are offering treatment. The fee schedules for these two kinds of doctors are different (with higher fees for specialists); so, in general, patients who want fast and good quality care tend to prefer specialists.</t>
  </si>
  <si>
    <t>HiT 2009 p. 127</t>
  </si>
  <si>
    <t>HiT 2009 p. 127f.</t>
  </si>
  <si>
    <t>However, with rapid sociodemographic changes, informal services that depend on family carers are no longer a sustainable tool. In order to maintain traditional informal care in the midst of the new social structure, some policies that recognize the value of informal care are in place. One example is the tax exemption for informal carers who take care of and live with those aged 65 or over. Another policy revolves around incentives given to informal carers – for instance, they are given additional points when they apply for public housing (based on apartment lottery contracts).</t>
  </si>
  <si>
    <t>HiT 2009 p. 24</t>
  </si>
  <si>
    <t>The benefit package includes both in-kind and cash benefits. In-kind benefits are provided for nursing home and institutional care, while cash benefits are given for family care provided in special areas such as islands or other remote places.</t>
  </si>
  <si>
    <t>comment MA</t>
  </si>
  <si>
    <t>citation irrelevant</t>
  </si>
  <si>
    <t>means-testing for cash benefit</t>
  </si>
  <si>
    <t>?</t>
  </si>
  <si>
    <r>
      <t xml:space="preserve">It is possible that a close relative, who, for at least one year, has predominantly provided care to a person in need of care, who is eligible to long-term care benefit (Pflegegeld) of category or a person in need of care, verifiably suffering from dementia, who is eligible to long-term care benefit (Pflegegeld) of category 1 or a minor in need of care, who is eligible to long-term care benefit (Pflegegeld) of category 1, and who is not able to provide such a care due to sickness, holiday or other important reasons, receives a benefit.
This benefit may be granted through the Relief Fund established under the Federal Disabled Persons Act (Bundesbehindertengesetz, BBG) for disabled persons in social hardship and shall be made available to subsidise the costs necessary to organise a substitute care person if the main care person is not available.
If persons are unable to carry out their profession or terminate their employment because close relatives require care, the costs for pension insurance and medical insurance are covered by the Federal Government.
</t>
    </r>
    <r>
      <rPr>
        <sz val="10"/>
        <color rgb="FFFF0000"/>
        <rFont val="Arial"/>
        <family val="2"/>
      </rPr>
      <t>Pension insurance for caring family members:
Optionof preferential voluntary self-insurance and preferential continuation of affiliation to the pension insurance ofcare benefit category 3. The federal government pays contributions for voluntary self-insurance or optional continued insurance in the field of pension insurance entirely and for an unlimited period from care benefit category 3 onwards.</t>
    </r>
    <r>
      <rPr>
        <sz val="10"/>
        <color theme="1"/>
        <rFont val="Arial"/>
        <family val="2"/>
      </rPr>
      <t xml:space="preserve">
Benefit for care leave (Pflegekarenzgeld):
Persons taking care of a family member in need of care are supported in the reconciliation of their care duties and work through the care leave (Pflegekarenz) and part-time employment for the purpose of caring for (relatives (Pflegeteilzeit).
Care leave (Pflegekarenz) and part-time employment for the purpose of caring for (relatives (Pflegeteilzeit) is available when caring for family members from long-term care benefit category 3 onwards, or, in case of minors or persons suffering from dementia, as of category 1.
The duration of care leave (Pflegekarenz) and part-time employment for the purpose of caring for (relatives (Pflegeteilzeit) generally varies from one to maximum three months.
During part-time employment for the purpose of caring for (relatives (Pflegeteilzeit) the working time cannot be reduced to less than 10 hours per week.
Legal entitlement to benefit for care leave (Pflegekarenzgeld) paid as an income replacement during care leave (Pflegekarenz). Generally it equals the amount of the unemployment benefit (Arbeitslosengeld).
The interview with a family caregiver:
A house visit is offered, on request, to the main family caregiver so that any problems arising from the nursing situation that causes the strain can be examined. The interview is carried out by a psychologist, social worker or another competent person and may take place, if so requested, at a place other than the caregiver’s home. The interview with a family caregiver should include the following forms of assistance:
   * A conversation to help relieve the strain  (support and encouragement)
   * Support for self-help  (empowerment)
   * Information and training on how to deal with the situation
   * Pointing out the caregiver’s resources and strengths
   * Pointing out support bodies available in the region
This service is provided free of charge.</t>
    </r>
  </si>
  <si>
    <t>pension crediting possible but only under certain conditions</t>
  </si>
  <si>
    <t>2?</t>
  </si>
  <si>
    <t>care leave is available for up to three month yet there is no point on</t>
  </si>
  <si>
    <t>The  Ministry  of  Health  is  responsible  for  monitoring  nursing  homes  forolder people. Patients in these homes are means-tested for their ability to payfor their own care. Responsibility for the rest home subsidy has been transferredfrom the Department of Social Welfare with the merging of Disability SupportServices into the Ministry of Health during the mid-1990s. About $215 millionwas spent on the rest home subsidy in 1998/1999 (Ministry of Health 2000a).</t>
  </si>
  <si>
    <t>HiT 2001 p.91</t>
  </si>
  <si>
    <t>Access to respite services helps informal care-givers with their physical, emotional and social issues. Respite care is any type of care that relieves informal care-givers of their duties for a (usually short) period of time. This gives informal care-givers a chance to take a break and “recharge their batteries”. The respite care can be more informal care, such as may be offered by a church, or formal care, such as adult day care, home health care or temporary institutionalization (Shi &amp; Singh, 2012). One initiative enacted in 2000 is the National Family Caregiver Support Program (Donelan et al., 2002; Kovner &amp; Knickman, 2011). The programme has established networks to provide information about the availability of support services, assistance in gaining access to them, counselling services and respite care (AOA, 2011).</t>
  </si>
  <si>
    <t>HiT 2013 p.281</t>
  </si>
  <si>
    <t>HiT 2013 p.81f.</t>
  </si>
  <si>
    <t>Employer-based insurance is very important in the United States. In 2012 most working-age adults– 56.2% of non-elderly Americans– obtained health insurance from their employer and 60% of employers offered insurance to their employees. Employers choose the plans and, while some offer more than one choice, the relative cost of premiums may influence the plan workers choose.  In 2012, 82% offered only one type of insurance plan. Large employers with more than 200 workers were more likely than small employers to provide health insurance and to offer a choice of plans (Kaiser Family Foundation and Health Research and Educational Trust, 2012). Twenty-five per cent of large employers offer health benefits to workers after they retire but this rate is falling over time. Not all employers offer workers the option to add a spouse and dependants to that plan for an additional charge (Ross &amp; Detsky, 2009). A patient’s choice of hospital or physician may be limited by the insurance plan to a narrow panel of providers with whom the insurer has negotiated discounts. In some cases an employee may choose to go outside the panel of providers offered by the employer but in these cases they may have to pay a higher co-payment and deductible. This is because the provider is outside the network. Those who receive health benefits from the VA or the active military have limited choices.</t>
  </si>
  <si>
    <t>Medicaid offers choices to many recipients. Because Medicaid is a jointly administrated state-federal programme, choices may vary from state to state. Increasingly states employ managed care for their Medicaid population and these insurers limit the choice of providers. Some, but not all, states offer those eligible for Medicaid a choice of plans.Choices are more uniform for the federally managed Medicare programme though they still vary because of differences in regional availability of some private plans. In general Medicare beneficiaries may choose between private sector Medicare (Medicare Advantage) or traditional Medicare (government administered). Almost a dozen supplementary Medicare plans (known as “Medigap” plans) are available with varying benefits, co-payments and deductibles, which make for greater choice. Medigap plan benefits have been standardized since 1992 and are revised from time to time. Not all Medigap policies are available in every geographical area but Medicare offers assistance to those seeking to purchase a policy, as do other independent online sources.To the extent that Medicaid and Medicare reimbursements are reduced by government payers, providers may no longer accept patients with these forms of insurance. To date the evidence is mixed. Should this become a problem, patient choice would be reduced.</t>
  </si>
  <si>
    <t>HiT 2013 p. 82</t>
  </si>
  <si>
    <t>Unlike Medicare, which is available to nearly all individuals aged 65 and older, Medicaid is a means-tested programme. It is designed to provide health insurance for those with the lowest income levels and fewest assets, the disabled, and to poor seniors with Medicare coverage, as well as the disabled and seniors who have exhausted their financial resources, often as a result of very high long-term care expenses. Medicaid is a key resource for some of the poorest and sickest Americans.</t>
  </si>
  <si>
    <t>HiT 2013 p. 120</t>
  </si>
  <si>
    <t>Long-term care and home health. Although Medicare does not pay for extended or custodial long-term care (this falls under Medicaid’s purview, discussed below), Medicare Part A does pay for post-acute nursing home care for beneficiaries with a prior inpatient stay who need these services (Georgetown University Long-Term Care Financing Project, 2007). It pays the full amount for 20 days and then a much smaller subsidized amount up to 100 days. Medicare pays for these services using the prospective payment system, setting per discharge payment rates for different case-mix groups called Medicare severity long-term care DRGs (Medicare Payment Advisory Commission, 2008b). In addition to a limited amount of nursing home care, Medicare pays for home health services related to medical treatment but not for assistance with activities of daily living (Georgetown University Long-Term Care Financing Project, 2007).</t>
  </si>
  <si>
    <t>HiT 2013 p. 152f.</t>
  </si>
  <si>
    <t>Long-term care and home health. Medicaid is the primary source of funding for long-term care services, paying for more than 40% of all long-term care (Kaiser Family Foundation, 2011b). To qualify for long-term care in nursing homes under Medicaid, individuals, mostly aged over 65 or disabled, must not exceed income or other financial resource thresholds set by states. Typically, the financial eligibility criteria are defined as receiving Social Security Income (SSI) and having less than $2000 ($3000 if a couple needs care) in assets, excluding a home, car and some personal belongings. (Generally, a beneficiary’s primary residence and one car are not counted towards the financial eligibility criteria.) Payment mechanisms for long-term care services vary by state. Most states use prospective payment systems similar to those in Medicare. Others reimburse actual costs up to a predetermined statewide per beneficiary spending cap. States pay directly or use third-party managed care administrators (National Care Planning Council, 2012).</t>
  </si>
  <si>
    <t>HiT 2013 p.155</t>
  </si>
  <si>
    <t>Although patients have full freedom of choice of providers, there are few incentives for quality improvement and little competition among providers on quality and costs.</t>
  </si>
  <si>
    <r>
      <rPr>
        <sz val="11"/>
        <color rgb="FFFF0000"/>
        <rFont val="Calibri"/>
        <family val="2"/>
        <scheme val="minor"/>
      </rPr>
      <t>Those in need of care have a free choice over how they use the money</t>
    </r>
    <r>
      <rPr>
        <sz val="11"/>
        <color theme="1"/>
        <rFont val="Calibri"/>
        <family val="2"/>
        <scheme val="minor"/>
      </rPr>
      <t>. There is no restriction on how the money can be spent.
Combination of cash benefits and benefits in kind is possible for home services and residential services. Cash benefits are paid directly to the beneficiary.
Free choice between cash benefits and benefits in kind.
If a person fulfils the conditions for two or more long-term care cash benefits for the same purpose s/he is entitled to the highest one.
Cash benefits are taken into account to cover costs of benefits in kind (social care and health care services).</t>
    </r>
  </si>
  <si>
    <r>
      <rPr>
        <sz val="11"/>
        <color rgb="FFFF0000"/>
        <rFont val="Calibri"/>
        <family val="2"/>
        <scheme val="minor"/>
      </rPr>
      <t>Free choice of providers for nursing care at home.</t>
    </r>
    <r>
      <rPr>
        <sz val="11"/>
        <color theme="1"/>
        <rFont val="Calibri"/>
        <family val="2"/>
        <scheme val="minor"/>
      </rPr>
      <t xml:space="preserve"> For care provided in a centre or in a rest home and/or nursing home: initial treatment provision at a centre or a rest home, but always the free choice of the treating physician.
Free choice between informal carers and professional care providers.
No free choice between benefits in kind and cash benefits.
Possibility of accumulating several types of benefits:
See point: cumulation with other social security benefits.</t>
    </r>
  </si>
  <si>
    <r>
      <t>Long-term care services include home care, residential care and special cash benefit services. Home care is provided by care workers. Care workers in home care services visit beneficiaries’ houses and assist with bathing, going to the toilet, dressing, cooking, grocery shopping, cleaning and so on. At the same  time,  institutional  services  provide  long-term  care  services  at  licensed  residential care facilities.</t>
    </r>
    <r>
      <rPr>
        <sz val="11"/>
        <color rgb="FFFF0000"/>
        <rFont val="Calibri"/>
        <family val="2"/>
        <scheme val="minor"/>
      </rPr>
      <t xml:space="preserve"> In some cases, cash benefits are provided</t>
    </r>
    <r>
      <rPr>
        <sz val="11"/>
        <color theme="1"/>
        <rFont val="Calibri"/>
        <family val="2"/>
        <scheme val="minor"/>
      </rPr>
      <t xml:space="preserve"> to help older people and their families defray the substantial costs of long-term care when older adults in need of care live in remote areas or islands (where few long-term care facilities are available), and when older people in need of care have difficulty being admitted to long-term care facilities due to natural disasters, or their physical, psychological and personal characteristics (MIHWFA  and NHIC, 2008).</t>
    </r>
  </si>
  <si>
    <t>The insured person can opt not to obtain care provision in kind, but to receive a personal care budget (persoonsgebonden budget, PGB) to enable him/her to purchase care independently. The amount of the personal care budget depends on the required care.
The PGB is conditional upon obtaining the services of a formal carer. The person in need of care buys customised care and sends the bills to the Social Insurance Bank (Sociale Verzekeringsbank, SVB) which will pay the bill by transferring the amount of the bill to the caregiver.
The PGB is only valid for the duration of the CIZ-indication.</t>
  </si>
  <si>
    <t>0=pension credits for informal care; 1=no pension credits for informal care</t>
  </si>
  <si>
    <r>
      <t xml:space="preserve">Discretionary use.
</t>
    </r>
    <r>
      <rPr>
        <sz val="11"/>
        <color rgb="FFFF0000"/>
        <rFont val="Calibri"/>
        <family val="2"/>
        <scheme val="minor"/>
      </rPr>
      <t>Generally, the existing benefits are a financial support used to cover the expenses of care required by dependent person.</t>
    </r>
    <r>
      <rPr>
        <sz val="11"/>
        <color theme="1"/>
        <rFont val="Calibri"/>
        <family val="2"/>
        <scheme val="minor"/>
      </rPr>
      <t xml:space="preserve">
Special education supplement for a disabled child (complément d’allocation d’éducation de l’enfant handicapé): cumulation possible with the part of the disability compensation allowance (prestation de compensation du handicap, PCH) linked to the costs of home and vehicle adaptations or to any additional costs related to transport.
Disability compensation allowance (prestation de compensation du handicap, PCH) and Allowance for loss of autonomy (allocation personnalisée d'autonomie, APA): No cumulation with the supplement for a third party (majoration pour tierce personne). The supplement is deducted from the PCH The APA and PCH cannot be combined.</t>
    </r>
  </si>
  <si>
    <t>According to statute, local authorities are required to assess the needs of people who might need social care, and if those individuals are eligible for support, to provide that support. There are no eligibility criteria across the United Kingdom; rather, they are determined locally and they often depend on what funding is available. The Care Act 2014 introduced national eligibility criteria for the first time in England, but there is still great variation across the UnitedKingdom.If an individual meets the eligibility criteria, the local authority must commission (i.e. purchase) or provide residential accommodation and non-residential services as necessary; a social worker makes these arrangements and provides the written care plan for the individual. For non-residential services in England the local authority has to offer individual direct payments instead of services, as long as the individual can manage direct payments and wants to take them. The local authority sets a standard rate that it pays for those in residential care, but the rate varies betweenauthorities.</t>
  </si>
  <si>
    <t>HiT 2015 p.89</t>
  </si>
  <si>
    <t>C30</t>
  </si>
  <si>
    <t>I dont get is, are there several cash benefits available, is there only a cash benefit for flemish people?</t>
  </si>
  <si>
    <t>maybe  a third category is missing because here cash ebenfits are not generally available</t>
  </si>
  <si>
    <t>0=no means testing, 1=means-testing, 2=no cash benefit</t>
  </si>
  <si>
    <t>actually there is no choice yet this is not due to choice restrictions but due to no general availability of cash benefits, thus this might mean a different coding</t>
  </si>
  <si>
    <t>1/2?</t>
  </si>
  <si>
    <t>B30</t>
  </si>
  <si>
    <t>Means-testing for benefits in-kind</t>
  </si>
  <si>
    <t>Means-testing for any benefit</t>
  </si>
  <si>
    <t>C17</t>
  </si>
  <si>
    <t>G30</t>
  </si>
  <si>
    <t>H30</t>
  </si>
  <si>
    <t>I30</t>
  </si>
  <si>
    <t>I18</t>
  </si>
  <si>
    <t>J30</t>
  </si>
  <si>
    <t>K30</t>
  </si>
  <si>
    <t>L30</t>
  </si>
  <si>
    <t>L26</t>
  </si>
  <si>
    <t>L18</t>
  </si>
  <si>
    <t>M30</t>
  </si>
  <si>
    <t>N30</t>
  </si>
  <si>
    <t>O30</t>
  </si>
  <si>
    <t>P30</t>
  </si>
  <si>
    <t>Q30</t>
  </si>
  <si>
    <t>R30</t>
  </si>
  <si>
    <t>T30</t>
  </si>
  <si>
    <t>U30</t>
  </si>
  <si>
    <t>W30</t>
  </si>
  <si>
    <t>X30</t>
  </si>
  <si>
    <t>Y30</t>
  </si>
  <si>
    <t>AA30</t>
  </si>
  <si>
    <t>AB30</t>
  </si>
  <si>
    <t>AC30</t>
  </si>
  <si>
    <t>AC18</t>
  </si>
  <si>
    <t>AD30</t>
  </si>
  <si>
    <t>AE30</t>
  </si>
  <si>
    <t>AG30</t>
  </si>
  <si>
    <t>AF30</t>
  </si>
  <si>
    <r>
      <t xml:space="preserve">No means test. </t>
    </r>
    <r>
      <rPr>
        <sz val="11"/>
        <color theme="0" tint="-0.34998626667073579"/>
        <rFont val="Calibri"/>
        <family val="2"/>
        <scheme val="minor"/>
      </rPr>
      <t>(Cash-benefits)</t>
    </r>
  </si>
  <si>
    <r>
      <t xml:space="preserve">No means testing. </t>
    </r>
    <r>
      <rPr>
        <sz val="11"/>
        <color theme="0" tint="-0.34998626667073579"/>
        <rFont val="Calibri"/>
        <family val="2"/>
        <scheme val="minor"/>
      </rPr>
      <t>(Cash-benefits)</t>
    </r>
  </si>
  <si>
    <t>HiT 2013 p.132</t>
  </si>
  <si>
    <t>In Canada, there is very little PHI coverage for institutional long-term care. However, every province and territory provides targeted subsidies for individuals requiring more intensive long-term care and this is reflected in the fact that OOP payments account for less than one-third of the total outlay in this category. To date, there has been no concerted policy effort to address the lack of financial protection for long-term care in part because of the means-tested subsidies offered by all provincial and territorial governments.</t>
  </si>
  <si>
    <t>Actual services are provided on the basis of benefit levels, according to the level of disability (equivalent to 10, 16 or 18 hours of home care per week). Since March 2009, those who receive the highest two levels of benefits, and employ an Israeli home-care worker (as opposed to a foreign worker) are eligible for an additional three to four hours of care weekly. Eligibility for benefits is dependent on disability and not affected by any informal assistance an elderly person may receive. There is a means test for receiving benefits under the CLTCI Law, but it is set at such a high level relative to the income status of the elderly that the majority of those who meet the clinical requirements are eligible for the entitlement.</t>
  </si>
  <si>
    <t>The less disabled elderly, who are not eligible for such services, may still receive home care services from the social welfare system under a budgetrestricted, income-tested programme. This programme, however, provides fewer hours of care. Home care (personal care and housekeeping services), is provided by semiprofessional staff working for certified, licensed agencies. These agencies may be NGOs or profit-making agencies. The choice of service provider is made by a local committee responsible for care planning, in consultation with the client and her/his family.</t>
  </si>
  <si>
    <t>HiT 2009  p.120</t>
  </si>
  <si>
    <t>Unlike health insurance, the benefi t of the Long-term Care Insurance is not automatically granted on showing an insurance card. To be eligible for the benefit, the beneficiary must apply to the municipal government for needs assessment. Only after the person is assessed as disabled will he or she be entitled to the benefit. A beneficiary must apply to the municipal government, and the municipal government dispatches a surveyor to the applicant.
The surveyors must be qualifi ed care managers and on-site survey will be conducted using the uniform assessment tool, which consists of 73 survey items to measure activities of daily livings and behaviours. The surveyors may record any particular fi ndings to be considered for fi nal assessment, but they have no authority to make any judgement. The recorded assessment tools will be evaluated by computer to give preliminary assessment (independent, borderline 1 and 2, and care levels 1 to 5). The municipal governments will also ask attending doctors who are designated in the application forms to submit their professional opinions. The doctor’s opinion is particularly important for the category II benefi ciaries because the disability must be caused by 16 specifically designated ageing-related diseases such as early-stage dementia and cerebrovascular disorders in order to qualify for the benefi ts. The Needs Assessment Review Committee, consisting of around fi ve health and welfare professionals, will review the surveyor’s fi ndings and the doctor’s opinion to decide whether the preliminary assessment should be altered.</t>
  </si>
  <si>
    <t>HiT 2009 p. 121f.</t>
  </si>
  <si>
    <t>Health and non-health care were not in a competitive relationship before the system was implemented: health care was reimbursed by the Health Services for the Elderly system and non-health care was fi nanced by welfare system. However, the Long-term Care Insurance system brought both sectors into a competitive relationship in which one’s gain is another’s loss, because they have to compete over the fi xed budgetary cap. The monetary benefit limits are metered to the level of care need. The level of care need will determine the per diem cost for institutional services.</t>
  </si>
  <si>
    <t>The long-term care scheme is fi nanced through contributions paid by the insured, government subsidies and co-payments. Currently, the long-term care contribution rate is 4.78% of a person’s NHI contribution (see also Chapter 2, Section 2.3). The government fi nances 20% of the expected total long-term care revenue every year, and co-payments from benefi ciaries vary depending on the type of service used and category of benefi ciary. The co-payment for home care is 15% of expenses, and for institutional care it is 20%. Those living on the poverty line as defi ned by the National Basic Livelihood Security Act are exempted, and co-payments for those receiving an old age allowance is 50%
of long-term care services received (see Chapter 3).</t>
  </si>
  <si>
    <t>HiT 2009 p.126f.</t>
  </si>
  <si>
    <t>Although Medicare does not pay for extended or custodial long-term care (this falls under Medicaid’s purview, discussed below), Medicare Part A does pay for post-acute nursing home care for beneficiaries with a prior inpatient stay who need these services (Georgetown University Long-Term Care Financing Project, 2007). It pays the full amount for 20 days and then a much smaller subsidized amount up to 100 days. Medicare pays for these services using the prospective payment system, setting per discharge payment rates for different case-mix groups called Medicare severity long-term care DRGs (Medicare Payment Advisory Commission, 2008b). In addition to a limited amount of nursing home care, Medicare pays for home health services related to medical treatment but not for assistance with activities of daily living (Georgetown University Long-Term Care Financing Project, 2007).</t>
  </si>
  <si>
    <t>HiT 2013 p.152f.</t>
  </si>
  <si>
    <t>Medicaid is the primary source of funding for long-term care services, paying for more than 40% of all long-term care (Kaiser Family Foundation, 2011b). To qualify for long-term care in nursing homes under Medicaid, individuals, mostly aged over 65 or disabled, must not exceed income or other financial resource thresholds set by states. Typically, the financial eligibility criteria are defined as receiving Social Security Income (SSI) and having less than $2000 ($3000 if a couple needs care) in assets, excluding a home, car and some personal belongings. (Generally, a beneficiary’s primary residence and one car are not counted towards the financial eligibility criteria.) Payment mechanisms for long-term care services vary by state. Most states use prospective payment systems similar to those in Medicare. Others reimburse actual costs up to a predetermined statewide per beneficiary spending cap. States pay directly or use third-party managed care administrators (National Care Planning Council, 2012).</t>
  </si>
  <si>
    <t>0=no means testing, 1=means-testing</t>
  </si>
  <si>
    <t xml:space="preserve">The Hungarian healthcare system is a benefits-in-kind system, and co-payments are charged for the following: pharmaceuticals (the major part of co-payments); medical aids; extra services; extra meals and accommodation for inpatient and sanatorium treatment; inpatient chronic care; non-emergency specialist services obtained without a referral; visiting a provider other than the one to whom the patient is referred; services going beyond those prescribed by the physician; using sanitary provisions; certain dental prostheses; orthodontic braces provided for persons under the age of 18; and a change of external sex organs, except in cases of developmental abnormality.2 The amount of the co-payment for the above services is fixed by the service provider and there are no exemptions or reductions. </t>
  </si>
  <si>
    <t>ESPN p.6</t>
  </si>
  <si>
    <t>Although all four UK countries have experienced austerity-driven cuts in budgets for health and social care, there are some differences between them: personal care is free for older people in Scotland; in Wales social care users of all ages pay no more than EUR 80 a week in means-tested charges. Further recently devolved powers are likely to lead to further divergence between Scotland and the rest of the UK in access to publicly funded care.</t>
  </si>
  <si>
    <t>ESPN report on LTC p.4</t>
  </si>
  <si>
    <t>NHS elements of long-term care (including nursing care in residential settings) are funded from general taxation and free of charge. Local authority funding for social (personal) care comes from a mix of redistributive central government (general taxation) grants and local business and property taxes; the balance between these is changing (see below).
Individuals make significant contributions to total social care spending. In England, those with assets over £23,250 (EUR 26,500) pay the full costs of residential care; below £14,240 (EUR 16274) the local authority pays in full (between these upper and lower limits costs are split). Assets include the value of a home; there are exceptions if close relatives occupy the home. Otherwise the forced sale of property that would otherwise be inherited is deeply unpopular. Two-fifths of care home residents fund the entire cost of their care; a further 14% ‘top up’ local authority funding with additional private payments. Between 6%-25% of people in England receiving care at home purchase all their care privately and a further 200,000 also purchase help with domestic tasks, possibly in addition to publicly-funded personal care6. Many of those eligible for local authority-funded care at home also pay means-tested client charges.</t>
  </si>
  <si>
    <t>ESPN report on LTC p.6</t>
  </si>
  <si>
    <t>The special needs of relatives are still largely neglected. This is the case even though relatives often undertake considerable caring responsibilities, e.g. close relatives of persons with dementia spend six hours per day on average on nursing and care (Sundheds- og Ældreministeriet, 2016). There is respite and flexible care leave of up to six months, which can be split and shared between people attached to the labour market, e.g. wage earners, self-employed people, and unemployed people, but not persons above pensionable age (Kvist, 2016). Most benefits-in-kind that support the relatives of caredependent people are not run by public authorities but by voluntary organisations.</t>
  </si>
  <si>
    <t>ESPN report on LTC p.7</t>
  </si>
  <si>
    <t>The whole Finnish social and health care service system – including LTC – will be totally changed when the SOTE comes into force. The whole bundle of laws will be discussed and either rejected or accepted by the Finnish parliament before summer 2018. If it is accepted, 18 counties, instead of municipalities, will organise care. Furthermore, the SOTE reform will open more room for private for-profit service providers to operate. Freedom of choice will also be increased by the additional use of vouchers and the introduction of individual care budgets. There are fears that international companies will dominate the care market and eat up small-scale local enterprises and not-for-profit third sector providers that traditionally have had an important role in Finland. For the time being, nobody knows what the eventual outcome of the SOTE will be and what kind of impact the reform will have upon either the division of labour between different providers, the responsibilities of individuals, or the accessibility and quality of care. A vote on the reform is expected in June 2018 in the parliament. If all the Acts are passed, the reform will take effect from 1 January 2020.</t>
  </si>
  <si>
    <t>ESPN report on LTC p. 12f.</t>
  </si>
  <si>
    <t>Managed by the départements, the APA is paid to any person aged 60 or over who needs assistance to accomplish everyday activities or who needs to be continuously watched over. Each level of dependency gives access to a maximum amount (Table 1), which is then adjusted according to the recipient’s needs and level of income. At home, the allowance is paid either to finance a specific ‘care plan’ in the home elaborated by a multidisciplinary team (health and social professionals from the départements) after an assessment of needs, or in a residential home. The use of the benefit is controlled and the multidisciplinary teams in the départements are in charge of following up on the situation. The APA represents over EUR 5 billion of expenditure, of which 70% comes from the département and 30% from the CNSA.</t>
  </si>
  <si>
    <t>Although families are no longer left alone to cope with their caring responsibilities, public support is not a substitute for family care. According to the ‘Handicap-Health’ (HSA) survey (Soullier, 2011), 48% of the cared-for are supported by an informal carer only, 20% by professionals only and 32% by both professionals and informal carers. In other words, 8 older cared-for people out of 10 receive at least some support from their relative(s). In addition, the possibility of outsourcing a share of caring activities has entailed the need to coordinate the different professionals and the development of informal carers as ‘care managers’ (Da Roit, Le Bihan, 2011).</t>
  </si>
  <si>
    <t>The nursing allowance is not means tested and is not indexed. Its level is set annually by
Parliament in the budget law. It can be combined with work, for 4 hours a day. No such limit applies if the care provider works from home. The nursing allowance is not time limited. It is terminated if the conditions of eligibility cease to exist (if the health of the recipient improves, or if he/she dies; or if the authorities find the care provider to be failing in his/her duty).</t>
  </si>
  <si>
    <t>ESPN report on LTC p.9</t>
  </si>
  <si>
    <t>The National Health Board (CNS – Caisse Nationale de la Santé) is responsible for
paying for the care provided, while a set of providers of both community care and residential care is identified and regulated. Four types of providers are identified: home care and home help providers; outpatient centres; institutions for temporary stays; and institutions for permanent stays. The first two are included in care at home; the latter two belong to the residential care sector. In a recent study by Eurofound (2017) on the ownership structure of residential care providers, no information was available for Luxembourg on the share of the for-profit sector, the private non-profit sector or the public sector. Based on the register provided by the Ministry of Family, public, private non-profit and commercial initiatives are all active in both the home care sector and the residential care sector (Ministère de la Famille, de l’integration et à la Grande Région, 2016). The dependent person is eligible for those benefits in kind. The providers are directly reimbursed by the CNS. People are only entitled to residential care when their need for care exceeds 3.5 hours a week. When they choose home care, they can receive the benefit in cash or else as a combination of support in kind and cash. The help and care provided by informal care is defined in the care plan, and in case of a combination of cash and in-kind benefits, those activities are clearly distinguished.</t>
  </si>
  <si>
    <t>ESPN report on LTC p. 5f.</t>
  </si>
  <si>
    <t>ESPN report on LTC p. 6</t>
  </si>
  <si>
    <t>There is cost-sharing for residential care services in both sectors, and for home care services provided by the social assistance sector. Patients in long-term care units in the healthcare sector cover accommodation and nutrition costs. The particular (per patient) level of cost-sharing is set by the unit manager, depending on individual incomes. The patient contribution is set at 250% of the lowest retirement pension and should not exceed 70% of a patient’s individual monthly income. There is no financial obligation on the patient’s family. In social assistance homes, cost-sharing should also not exceed 70% of individual incomes; however, an exception is made for individuals who were enrolled before 2004, when the total cost of staying in a residential home was fully covered from budgetary resources. In cases where care recipients are on low incomes and neither they nor their family2 can co-fund the costs of care, local government contributes towards the costs of staying in social assistance homes. According to the data of the Ministry of Family, Labour and Social Policy, 68% of recipients in social assistance homes receive support from local government to cover the costs of their stay(MRPiPS 2017a). Those who are not eligible for care in public units often receive care in the private sector. Private full-time care facilities are developing, with about 360 facilities registered with the Ministry of Family, Labour and Social Policy; however, a large number of unregistered private full-time care providers operate in a free market, which are not monitored and supervised (NIK 2016). The cost of full-time care provided in family care homes and registered private facilities is fully paid for by the user. The cost of care is often very high and many people cannot afford these services.</t>
  </si>
  <si>
    <t xml:space="preserve">The most common cash benefit is the nursing supplement (dodatek pielęgnacyjny), granted universally to all individuals aged 75 or more who are entitled to receive a retirement pension. The benefit is financed from the social security insurance scheme. The monthly benefit is almost universal and equals PLN 215.25/EUR 51 in 2018. Those who are not entitled to receive the nursing supplement, due to a lack of social insurance, are granted nursing benefit (zasiłek pielęgnacyjny), which is an element of the family benefits system, financed from local government resources. The latter benefit equals PLN 153/EUR 35) per month in 2018. The difference in benefit levels is a result of annual indexing of the nursing supplement, together with the retirement pension. Both benefits are low, hardly allowing for any services and in fact are a contribution to older people’s incomes. They are not subjected to any purpose-related monitoring or reporting of the type of expenditure. Carers of adults, including people aged 65+, who have a certified (legal) disability based on a medical assessment and recognised by the social security institution are entitled to receive financial support if they resign from employment or are unable to undertake employment due to caring responsibilities. The special care allowance (specjalny zasiłek opiekuńczy) can be granted under the above conditions and when family income per capita is below PLN 764/EUR 182. The benefit amounts to PLN 520/EUR 124 monthly. Additionally, care providers who lost the right to receive nursing benefit due to the new eligibility criteria introduced in 20133, are eligible for an allowance for carers (zasiłek dla opiekunów) paid at the rate of PLN 520/EUR 118 monthly in 2018. </t>
  </si>
  <si>
    <t>Nursing, rehabilitative and medical home care services are provided within the sectors separately. In the health sector, home nursing care services are provided by community or long-term care nurses or by residential care facilities (ZOL and ZPO). In the social assistance sector, social care services and specialist care services are provided either by a social worker, a specialist (i.e. physiotherapist) or by an outsourced care provider; and about 1,800 people are provided with home nursing services from residential health sector facilities (GUS 2017). Home care services provided in the social assistance sector reach about 90,000 recipients each year (MRPiPS 2017b). The availability and quality of home care services remain questionable. Services are unequally distributed across the country, depending on the financial abilities of local government (social assistance centres) to pay for services, the availability of professional staff with adequate qualifications, or the existence of a local network of care providers. An alternative to home care services, access to which is limited, is either unpaid care by a family member or care provided by an informal carer, often a migrant, typically from Ukraine or Belarus. Migrant care services are not monitored, are paid for fully by the user, and are typically not registered − contributing to the creation of a grey zone in the economy.</t>
  </si>
  <si>
    <t>ESPN report on LTC p.8</t>
  </si>
  <si>
    <t>Another development in Swedish LTC is a strong marketisation trend (i.e. private provision of publicly funded care), including increased competition, freedom of choice and diversity. There has been a dramatic increase in privately provided LTC, and the entire increase is the result of the growth of for-profit – in contrast to non-profit – provision. In 2009, the Act on System of Choice in the Public Sector (LOV) was introduced, and since January 2010 choice has been obligatory for primary care in all counties and regions. This means that county councils are obliged to introduce freedom of choice for patients, allow the establishment of primary care clinics by authorised private providers, and fund the latter’s services from tax income. Thus, private providers do not necessarily need to be established in all counties, but there must exist opportunities for such establishments (Ekman &amp; Wilkens, 2015). In effect, private actors are given the opportunity to start a clinic where they choose, and then send the bill to the county council. The county councils cannot decide where the clinics are located, for example where the need is greatest (Burström, 2015). This reform opened up the possibility for county councils and municipalities to, amongst other options, contract out services to private service providers. Today, the LTC sector is highly deregulated but remains publicly financed.</t>
  </si>
  <si>
    <t>ESPN report on LTC p.5</t>
  </si>
  <si>
    <t>The Swiss long-term care (LTC) system is very decentralised. At the national level, the most important institutions in the policy field are health insurance funds. They finance ambulatory LTC if it is related to sickness but not to old age. Other services, such as household assistance, activity therapy, or stays in nursing homes are billed to the patient directly. Patients who cannot cover these expenses from private assets or retirement income from public or occupational pension funds can apply for supplementary payments from the national public old-age (AHV) and invalidity (IV) insurance schemes, or for social assistance from municipal governments.</t>
  </si>
  <si>
    <t>Choice of homecare provider</t>
  </si>
  <si>
    <t>Choice of institutional care provider</t>
  </si>
  <si>
    <t>Choice between cash vs. in-kind</t>
  </si>
  <si>
    <t>Choice of mixing cash an in-kind benefits</t>
  </si>
  <si>
    <t>#NA</t>
  </si>
  <si>
    <t>Twenty-four-hour care is provided by (live-in) privately paid assistants that primarily come from Austria’s neighbouring eastern European countries (Schmidt et al., 2015; Winkelmann et al., 2015). In 2007, a reform introduced a subsidy and regulated qualifications to facilitate the hiring of 24-hour carers in private households. Since then, people with at least care level 3 may apply for the public subsidy (up to €550 in the case of self-employed assistants) that aims to partially cover the costs for 24-hour care. To qualify for the subsidy three conditions must be met: (1) the monthly net income must not exceed €2 500 (excluding cash transfers, such as the care allowance; higher income limits apply if dependants are supported); (2) there must be a separate room for accommodation of the 24-hour carer; and (3) the 24-hour carer needs to give evidence of at least six months of practical training or prove having completed a basic training of 200 hours or prove having a delegation from a doctor or a nurse (BMASGK, 2018g).</t>
  </si>
  <si>
    <t>HiT 2018 p. 169 f.</t>
  </si>
  <si>
    <t>The Austrian long-term care (LTC) system provides two types of uni-versal needs-oriented LTC benefits, which were initially introduced with the Long-Term Care Allowance Act (Bundespflegegeldgesetz, 1993): (1) the care allowance (Pflegegeld), a cash benefit granted for people with care needs, and (2) means-testedin-kind benefits. The care allowance is a needs-based and non-means-tested cash benefit for all citizens requiring more than 65 hours of care per month. It was paid to 455 354 recipients in 2016 amounting to €2 587 million (Statistics Austria, 2017m). The care allowance is funded by the federal government from general tax revenues.</t>
  </si>
  <si>
    <t>HiT 2018 p. 102</t>
  </si>
  <si>
    <t>To initiate long-term placement, the caregiver or community nurse contacts the GP, who in turn visits the patient at home or at the social services office. Upon completion of the assessment, the physician refers the case to a social worker, whose job it is to ensure that the appropriate forms are completed (including a section completed by the family) and then to forward the forms to the social services authorities. In addition to facilitating the application process, the social worker provides information regarding fees for long-term care. If the patient is in hospital at the time of application, the family contacts the GP, who in turn contacts the appropriate professionals within the hospital. The total cost of care depends on the types of service that a patient decides to use.</t>
  </si>
  <si>
    <t>HiT 2012 p. 124</t>
  </si>
  <si>
    <t>Municipalities have developed a wide range of services to accommodate the preference of senior citizens to remain independent for as long as possible in their own homes. These services include care and assistance with cleaning, shopping, washing, the preparation of meals and personal hygiene. Home care can be used to assist or relieve family members who are caring for a sick or disabled person. Two forms of home care are available: long-term and temporary. Long-term care is provided free of charge, whereas temporary home care visits may warrant individual payment, depending on the income of the recipient (Jarden &amp; Jarden, 2002).</t>
  </si>
  <si>
    <t>HiT 2012 p. 125</t>
  </si>
  <si>
    <t>When older people are in need of another living arrangement for health reasons, a more suitable residence is offered. There is an array of possibilities available for this, based on the individual’s needs and desires. Senior citizen residences, gated communities, assisted living units and nursing homes are all designed especially for older and disabled people, offering one- or two-room apartments, elevator services, emergency and contact systems, and social activities. These residences often differ in their management and administration, and some are associated with nursing homes that supply health aides as well. Residents’ councils provide representation of the residents’ needs in these senior citizen units.A day care centre is offered as an option for those who do not wish to move permanently but who still require extra care. Transportation to and from the day care centre is arranged. There is also the option of using a nursing home for a shorter period as respite for the family. Almost every municipality has beds designated for respite care (Jarden &amp; Jarden, 2002).</t>
  </si>
  <si>
    <t>HiT 2012 p. 126</t>
  </si>
  <si>
    <t>HiT 2015 p. 91</t>
  </si>
  <si>
    <r>
      <t>In case of long-term care services providing personal social care (social services): in case of elderly people, the evaluation of the dependency level is undertaken by the service provider.
For the other target groups (long-term care services for disabled, homeless, psychiatric patients, persons with addictions): they can receive care in an institution if they have the minimum level of dependency.</t>
    </r>
    <r>
      <rPr>
        <sz val="11"/>
        <rFont val="Calibri"/>
        <family val="2"/>
        <scheme val="minor"/>
      </rPr>
      <t xml:space="preserve"> The person’s level of dependency determines that he/she is going to receive care in a care home (or in a residential care home) or – if the dependency level is lower – in a rehabilitation institute</t>
    </r>
    <r>
      <rPr>
        <sz val="11"/>
        <color theme="1"/>
        <rFont val="Calibri"/>
        <family val="2"/>
        <scheme val="minor"/>
      </rPr>
      <t>. The decision depends on the expert group that makes the assessment.</t>
    </r>
  </si>
  <si>
    <t>HiT 2011 p.158</t>
  </si>
  <si>
    <t>HiT 2011 p. 157</t>
  </si>
  <si>
    <t>Providers of institutional social care in residential homes can be categorized in four groups based on the function of the institution (1993/1, Articles 66 to 85). Long-term residential social institutions provide care for those who are unable to live on their own because of their age, health or social status (residential homes for elderly people, for people with physical or mental disabilities, and for impoverished people). Rehabilitation residential social institutions provide care for those who have the prospect of regaining self-sufficiency, at least partially. Transitory residential social institutions, with the exception of nighttime shelters, provide residential care for a maximum of one year. A special form of institutional care takes place in community homes, which provide accommodation for 8–14 people with physical or mental disabilities who are at least partially able to care for themselves, with the aim of reintegrating them into the community.</t>
  </si>
  <si>
    <t>HiT 2011 p.160f.</t>
  </si>
  <si>
    <t>Key principles of the health system are:
• universal coverage through a compulsory social
health insurance (SHI) system, financed mainly
by contributions
• SHI system consisting of three schemes for: (1) health
care; (2) accident insurance; (3) long-term care
• free choice of service providers for patients and direct
access to specialist services
• a central role for self-employed physicians, who are:
authorized to provide health services by the Ministry
of Health; compulsorily accredited to the National
Health Insurance (Caisse Nationale de Santé – CNS);
reimbursed according to tariffs as agreed with the
CNS
• national planning of the hospital and pharmaceutical
sectors by the Ministry of Health.</t>
  </si>
  <si>
    <t>HiT 2015 p.5</t>
  </si>
  <si>
    <t>HiT 2011 p. 81</t>
  </si>
  <si>
    <t>Home care is provided for patients with chronic conditions who require to be
mechanically ventilated and patients requiring nursing care who are not covered
by any other form of care. Home assistance is also provided for persons in need
of help in meeting everyday needs; this is usually delivered by organizations
such as the Polish Red Cross. Home or community-based long-term care is
financed by the NFZ or local self-governments.</t>
  </si>
  <si>
    <t>HiT 2011 p.138</t>
  </si>
  <si>
    <t xml:space="preserve">Publicly financed long-term care services are financed and provided both within the health care system and within the social assistance sector. The NFZ covers health care services provided in stationary long-term care settings and nurse home visits. Stationary long-term care facilities include ZOLs and ZPOs. Until the end of 2009, stationary long-term care for the chronically ill was also provided in long-term care hospital wards, but these ceased to exist after hospital long-term care services were removed from the benefit basket in 2009. The system of social assistance in Poland provides both in-kind (shelter, meals, clothing) and cash (permanent, temporary or targeted) benefits. It also organizes both community-based services and stays in either social assistance homes (dom pomocy społecznej (DPS)) or day social assistance homes (dzienny dom pomocy społecznej). These services can be free or partially subsidized or be paid for in full by the beneficiary (based on their income and the gmina’s eligibility decision). Table 5.4 summarizes the long-term care options within the various sectors. </t>
  </si>
  <si>
    <t>HiT 2011 p. 136f.</t>
  </si>
  <si>
    <t>HiT 2016 p.137</t>
  </si>
  <si>
    <t>Long-term care services financed by the HIIS are essentially free of charge for service users whereas social long-term care services are only partially subsidized by the state or the municipality. Access to publicly subsidized long-term care services is means tested based on the rules set by the government. The competent centre for social work at the municipality level may grant partial or full exemption from payment for long-term care services by the service user for institutional and community based services (Council of the European Union, 2014). Full or partial exemption from payment is defined on the basis of a maximum cap on spending and ability of users or their families to pay for the service. Where contributions do not cover the costs associated with the long-term care provided, the remaining amount is paid for by the local municipality or central government. Local government may further stipulate entitlements.</t>
  </si>
  <si>
    <t>In line with the WHO Declaration on the Promotion of Patients’ Rights in Europe (WHO, 1994), which distinguishes between social and individual rights, the Patient Rights Act 2008 is mainly concerned with individual rights (while also acknowledging the interconnectedness of the two sets of rights). According to the Act, these rights must be respected by all health care providers, public or private.
Article 5 of the Patient Rights Act lists 14 patient rights. These are:
•  the right to access to health care and preventive services;
•  the right to equal access and to equal treatment;
•  the right to choose one’s physician and health care provider organization;
•  the right to appropriate, high-quality and safe health care;
•  the right to respect patients’ time;
•  the right to be informed and to cooperate;
•  the right to choose one’s own treatment (i.e. to consent to treatment);
•  the right to express one’s wishes in advance;
•  the right to avoidance and relief of suffering;
•  the right to a second opinion;
•  the right to be informed about the content of one’s patient health records;
•  the right to the protection of privacy and of personal data;
•  the right to due process in case of violation of patient rights; and
•  the right to support in the implementation of patient rights free of charge</t>
  </si>
  <si>
    <t>HiT 2016 p.51</t>
  </si>
  <si>
    <t>HiT 2015 p.120</t>
  </si>
  <si>
    <t>Since January 2011 (see section 6.1.4), medically indicated care provided at nursing homes is paid by MHI in the form of a flat rate of Sw.fr.9.00 per day and per care level, which is determined by the degree of dependency (see section 5.8). The maximum daily MHI contribution (for care level 12) is Sw.fr.108 and is fixed by the federal government (Federal Council). If the amount reimbursed by MHI does not cover the total medical costs, patients pay up to 20% of the maximum MHI contribution, i.e. a maximum patient contribution of Sw.fr.21.60 per day or Sw.fr.7884 per year, for institutional long-term care. These patient payments are usually made in the form of flat rates per day, depending on the degree of dependency. Any remaining costs are financed by the canton or municipality (see section 5.8.2 for the distribution of costs across payers). For nursing homes that are publicly co-financed or subsidized, the public (cantonal or municipal) contribution is usually linked with a contract that specifies certain requirements (e.g. the provision of high-quality care). However, the details of these contracts can be manifold (deficit guarantees, infrastructure investments, etc.) and requirements are often relatively unspecific. Patient contributions for assistance and housing are usually lower in publicly co-financed or subsidized institutions compared with private institutions.</t>
  </si>
  <si>
    <t>HiT 2015 p.187</t>
  </si>
  <si>
    <t>The care level is determined by the long-term care providers and cantons on the basis of instruments that vary across Switzerland. The most important ones are the Resident Assessment Instrument – Resource Utilization Group (RAI-RUG), the BESA (Bedarfsklärungs- und Abrechnungs-System) in the German-speaking part, and the PLAISIR (Planification Informatisée des Soins Infirmiers Requis) instrument in the French-speaking part. Recently, the different assessment instruments were recalibrated in order to lead to more comparable results across Switzerland (GDK/CDS, 2011b). Independent of the instrument, patients are classified into 12 different care levels depending on the planned cumulative care time needed by a patient per day.</t>
  </si>
  <si>
    <t>HiT 2015 p.37</t>
  </si>
  <si>
    <t>The Health and Social Care Act 2012 in England made patient choice a priority, especially focusing on allowing patients to choose where they can go for elective procedures. NHS England also uses personal health budgets in long-term care (see Section 5.8) as a mechanism of patient choice, as well as of independence.</t>
  </si>
  <si>
    <t>In France, 40.7% of dependents are receiving formal in-kind LTC services or cash-benefits for LTC, below the EU average of 53%. Overall, 3.6% of the population (aged 15+) receive formal LTC in-kind and/or cash benefits (EU: 4.2%). On the one hand, low shares of coverage may indicate a situation of under-provision of LTC services. On the other hand, higher coverage rates may imply an increased fiscal pressure on government budgets, possibly calling for greater needs of policy reform.</t>
  </si>
  <si>
    <t>EC 2016 p.343</t>
  </si>
  <si>
    <t xml:space="preserve">As most EU countries, France does allow for users to have a discretionary use of cash benefits. Discretionary use may not necessarily lead to the most cost-effective use of cash resources, especially if the use of cash benefits is not monitored.
The PCH is available for the disabled under 60.
The dependent above 60 receive the APA, which is
based on an assessment of a person's needs. </t>
  </si>
  <si>
    <t>EC 2016 p. 343</t>
  </si>
  <si>
    <t>From age 60 onwards, the dependent elderly – at home or in an institution – can receive the APA, a universal benefit for people over 60 that was established in 2002. This benefit is calculated on the basis of a "help plan" designed for each individual according to an assessment of their needs. The APA benefit is intended to cover part of the cost of the "help plan", with the rest (on average about one quarter of the total amount) being paid by the beneficiary through user fees which increase in proportion to their income. Recipients with an income below EUR 800.53 per month do not pay these fees. The benefit amount thus depends on both the person’s level of dependency as well as on the recipient’s financial resources. The level of dependency is established by a socio-medical team, using the unified AGGIR grid.</t>
  </si>
  <si>
    <t>EC 2016 p. 344</t>
  </si>
  <si>
    <t>EC 2016 p. 278.</t>
  </si>
  <si>
    <t xml:space="preserve">LTC cash benefits are granted without meanstesting (against income or assets) and based on care needs categorised in seven different levels of need. </t>
  </si>
  <si>
    <t>EC 2016 p. 278</t>
  </si>
  <si>
    <t>Access to LTC benefits in-kind and LTC services is in principle not free of charge. Here, meanstesting applies, where all kinds of personal income, including LTC cash benefits and assets (which may get capitalised), are taken into account.</t>
  </si>
  <si>
    <t>EC 2016 p. 279</t>
  </si>
  <si>
    <t>Most persons in need of care prefer staying in the private environment and receiving informal care from relatives or family members over formal care; consequently, roughly 80% of persons in need of care do receive informal care. By providing the cash allowance irrespective of the chosen care setting (formal/informal, institution/home based), the philosophy of the system again is one supporting the possibility for individual choice.</t>
  </si>
  <si>
    <t>EC 2016 p. 286</t>
  </si>
  <si>
    <t>A residential home for the elderly is a homereplacing environment where the medical responsibility rests with a general practitioner. The cost of stay is paid by the occupant, while medical costs and the cost of care are taken by the compulsory health insurance scheme based on an objectively assessed degree of care needed.</t>
  </si>
  <si>
    <t>EC 2016 p. 318</t>
  </si>
  <si>
    <t xml:space="preserve">Social care services are mostly provided by informal carers, but also by professional social services. Formal carers of social services can be registered or unregistered. If registered they are bound by administrative maximum prices. If a person is unregistered, then free pricing of services applies to be fully covered by private payments. Some services, such as social prevention or rehabilitation are provided without private copayments. For institutional care, recipient's income (up to 85%) can be used to cover costs accommodation and food for residential care. Reimbursement of other social services is limited by the recipient's care allowance. Any remaining costs have to be covered privately, either by the recipient of his family. However, in some cases, a top-up from the Ministry of Labour and Social Affairs and the municipalities to cover nursing care can be made available. </t>
  </si>
  <si>
    <t>EC 2016 p. 323</t>
  </si>
  <si>
    <t xml:space="preserve">One of the main aims of the social services for elderly and disabled people is to ensure that they can manage in their own homes. In cases where elderly or disabled people cannot manage on their own, they can move to residential care homes and sheltered homes. Eligibility is based on a needs’ assessment performed by the local authority. Eligible individuals may receive a cash benefit in order to employ necessary assistance. In order to qualify for this allowance, an individual must meet a given level of need.
Personal care (ADL) and practical assistance (IADL) are available to all dependent individuals without private co-payments. </t>
  </si>
  <si>
    <t>EC 2016 p. 329</t>
  </si>
  <si>
    <t xml:space="preserve">Need for care is assessed by a local social worker, who will take into account the dependency needs and preferences of the potential recipient and their family. The need for nursing care is assessed by a doctor (whether a general practitioner or a medical specialist). The involvement of doctors is related only to the assessment of eligibility and not to the provision of long-term care itself. An interdisciplinary assessment team performs the assessment of the recipient's level of dependency and, based on this, sets up a personalised nursing care plan. This team includes a physician specialised in geriatrics (geriatrician or an internist trained in geriatrics) as well as a nurse, a social worker and other relevant specialists. </t>
  </si>
  <si>
    <t>EC 2016 p. 336</t>
  </si>
  <si>
    <t>The sections above have shown that Finland offers a very broad coverage to its citizens. For defining eligibility criteria, the country does not seem to have any means-tested criterion (for either in-kind or cash benefit). In addition, users do have a discretionary use of cash benefits.</t>
  </si>
  <si>
    <t>EC 2016 p.337</t>
  </si>
  <si>
    <t>The Social Insurance Institution also grants care allowances based on need to Pensioners. They are granted to residents over the age of 16, and are in receipt of early-retirement, old-age or disability pension, as well as to those who receive accident compensation allowance or special assistance for immigrants. To qualify for the allowance, the recipients' mobility and ability to perform daily activities independently must have been compromised (whether by illness or injury) for at least one year. This allowance is not subject to means-testing and it is payable at three different rates depending on the level of dependency, as well as costs. As of 2010, it can be paid as well to long-term institutional care recipients.</t>
  </si>
  <si>
    <t>EC 2016 p. 337</t>
  </si>
  <si>
    <t>Public LTC services are financed by municipal taxation as well as by central government subsidies and user fees (cost-sharing). While some services are provided free of charge (some services for people with disabilities), other services have a flat fee (some home care services) or are means-tested and determined according to income and family composition (for example for institutional care, which tends to be the costliest). However, the current legislation also allows each municipality some degree of freedom to make their own choices in this field.</t>
  </si>
  <si>
    <t>The scope of services includes cash and in-kind benefits. Cash benefits may be regular, such as old age allowances, or irregular (that is, occasional) in transitory crisis situations, such as funeral payments or home maintenance support (see Table 5.2).</t>
  </si>
  <si>
    <t>EC 2016 p. 363</t>
  </si>
  <si>
    <t>The LTC-system does not offer cash benefits for recipients to improve access to care. There is only one type of social allowance, the nursing fee, for those relatives with caring responsibility for a disabled family member. Beyond this, the bulk of LTC provision is left to private households or the informal market.</t>
  </si>
  <si>
    <t>As explained above, the nursing fee is a social allowance provided to carers. Applications need to be based on the expert opinion of the GP treating the dependent person. Since January 2013 they can be submitted directly to the district office. The fee is paid to carers who provide LTC for severely disabled family members (including both the elderly as well as the severely disabled permanently ill young (minor) family members). In this way, the nursing fee is not only targeted to LTC of the elderly. Additionally, the social legislation allows local governments to give financial help to those caring for permanently ill family members aged over 18 but under 65.
Apart from these cash benefits services are funded directly. Private insurance schemes are not involved in the funding of LTC. The operational costs of providing LTC are financed by the "Health Insurance Fund" for health care and the central government budget for the social care component of LTC.</t>
  </si>
  <si>
    <t>EC 2016 p. 363f.</t>
  </si>
  <si>
    <t>In addition, care providers are allowed to charge user fees. The exact amount charged differs depending on the service. The regulations stipulate algorithms that take into account the personal income and real state assets of the recipient but do neither include other assets nor the availability of informal family carers. The fee can go up to 80% of monthly income for institutional care and 50 % for group homes for rehabilitation. Besides these according to the different providers the maximum fees are the following: for day care: max. 15% of monthly income; for day care + meals: max 30% of monthly income; for temporary care: max. 60%- of monthly income).</t>
  </si>
  <si>
    <t>In-kind benefits take two main forms: (1) in-kind benefits for impoverished people and (2) in-kind benefits for people with disabilities (services of personal social care). Benefits for impoverished people can take the form of either reimbursement of actual expenses or the provision of services in-kind. The two main health care related in-kind benefits are pharmaceutical co-payment exemptions and eligibility for health care services. In case of the former, the government covers the user charges for essential drugs and medical aids and prostheses. For the latter, impoverished people who otherwise would not have HIF coverage become eligible for health care. In both cases, the local government tests for eligibility and issues an identity card to the recipients certifying it to the provider. The government in power from 2006 to 2010 changed the rules of eligibility and utilization to decrease the abuse of the system (see section 5.6). The user charges exemption scheme (közgyógy) had 396 recipients per 10 000 inhabitants in 2007 (Table 5.2).</t>
  </si>
  <si>
    <t>EC 2016 p.370</t>
  </si>
  <si>
    <t>Services are provided on the basis of assessed health-care need and there is no means-testing. Other services include day care for about 20,000 people and meals-on wheels service.
In contrast to most other EU countries, the public expenditure long-term care takes exclusively the shape of in-kind benefits, with no role for cash benefits, beyond those provided to carers.</t>
  </si>
  <si>
    <t>Applicants to the Nursing Homes Support Scheme must undergo care need and financial assessments to determine a) whether long-term nursing home care is the most appropriate option (Care Needs Assessment) and b) what they can afford to contribute towards their cost of care. Anyone who is assessed as requiring long-term nursing home care can avail of the scheme, regardless of age. However, nursing home care must be appropriate to meet the individual’s care needs. The legislation underpinning the Nursing Homes Support Scheme requires each private nursing home to negotiate and agree a price for long-term residential care services with the National Treatment Purchase Fund (NTPF), should they wish to be an approved nursing home for the purposes of the Scheme. This is a necessary feature of the scheme due to the commitment by the State to meet the full balance of the cost of care over and above a person’s contribution.</t>
  </si>
  <si>
    <t>EC 2016 p.397</t>
  </si>
  <si>
    <t>The benefit package for long-term care is offered without any co-payment. If the beneficiary resides in an institution, the price of accommodation (board, lodging, basic domestic services, laundry, etc.) has to be paid by the resident(415). The government provides means-tested financial support for those residents in nursing homes and integrated homes for the elderly whose own revenues do not allow to cover for accommodation and services costs (accueil gérontologique).</t>
  </si>
  <si>
    <t>EC 2016 p. 397</t>
  </si>
  <si>
    <t>Beneficiaries cared for at home can receive all care services that they are entitled to from professional carers (so-called in-kind services) or subcontract up to 10.5 hours per week to informal caregivers of their choice (generally a family member). Both types of service provision can be combined, which represents the most preferred type of care provision (used 69% of the home-care beneficiaries in 2014). Only activities of daily living and domestic tasks can be performed by an informal caregiver, whereas psychological support and counselling can only be offered by professional caregivers. In 2014, in-kind benefits for at-home care amounted to around EUR 137 million and cash benefits to around EUR 55 million.</t>
  </si>
  <si>
    <t>EC 2016 p.415</t>
  </si>
  <si>
    <t>In the health sector eligibility is defined by severity of needs measured on a Barthel scale of disability. In the social assistance sector, and according to the act on the social assistance, the provided care services are granted on the basic of a special individual needs evaluation (including age, level of illness or disability). If the recipient of care requires all day care, which cannot be provided at home, then that person is entitled to a place in the social assistance house. The income situation of the patient, however, is taken into account to determine the payment for care services and charge for staying in the social assistance house. The eligibility for other in-kind benefits which are provided within the social assistance is defined by an income-test. Nursing care for people treated in residential homes is provided as a part of general costs of stay. There is co-payment for this kind of services, residents cover 70% of the accommodation costs, and except for people with the lowest income (in this case co-payment is shared with the municipality).</t>
  </si>
  <si>
    <t>EC 2016 p.424</t>
  </si>
  <si>
    <t>Long-term benefits are means-tested. Although there is an assessment of need, there is no minimum dependency criterion above which longterm care is provided.</t>
  </si>
  <si>
    <t>EC 2016 p. 455</t>
  </si>
  <si>
    <t>Cash benefits are granted based on the recipient's degree of dependency and their economic means. According to the LAPAD, they include a home care cash benefit and a cash benefit for personal assistance.
1) Allowance for the care recipient to hire services. This allowance enables the care recipient to contract services from private licensed providers when the public sector is not able to provide this. Benefit levels range from EUR 400/month for degree II level 1, to EUR 831 for degree III, level 2, in 2012 for those who already have an assessed degree and level, and for new recipients from August 2012 it goes from EUR 300,00 for grade I to EUR 715,07 for grade III.
2) Allowance for informal care. The informal carer needs to be a relative of the care recipient, although if services are not available in the area, the informal carer can be a resident of the same (or neighbouring) municipality. The allowance compensates to some extent the service provided by the informal carer. Benefit levels range from EUR 255,77 /month for degree II level 1, to EUR 442,59 for degree III, level 2, in 2012 those who already have a recognised degree and level, and for new recipients from August 2012 is from EUR 153,00 for grade I to EUR 387,64 for grade III.
3) Allowance for personal assistance. This allowance enables recipients individuals with a high degree of disability (Group III) to hire personal help to improve their personal autonomy, access to work/ education as well as to provide help with daily activities. A contract has to be provided and the carer needs to have appropriate professional qualifications. Benefit levels range from EUR 609 /month for degree III level 1, to 812 for degree III level 2, in 2012 those who already have a recognised degree and level, and for new recipients from August 2012 is from EUR 300,00 for grade I to EUR 715,07 for grade III.</t>
  </si>
  <si>
    <t>EC 2016 p.455</t>
  </si>
  <si>
    <t>Spain applies means-tested criteria, for both inkind and cash benefits. In addition, users are not given a choice between cash and in-kind benefits nor can they accumulate them, and they do not have a discretionary use of cash benefits.</t>
  </si>
  <si>
    <t>EC 2016 p.463</t>
  </si>
  <si>
    <t>As well as home care, the following LTC services are also available in Sweden: institutional care, day care, home nursing care, meal services, home adaptation and personal safety alarms. There are also transportation services for care recipients who are unable to use public transport. In addition, the local authorities also provide non-means tested grants to assist the disabled to use their homes in an efficient manner (Fukushima, 2010).</t>
  </si>
  <si>
    <t>EC 2016 p.464</t>
  </si>
  <si>
    <t>Permanent residents who suffer from some degree of dependency are eligible for care, determined only by an assessment of their need for care. There is therefore no means-testing criterion applied to the provision of long-term care. Need for care is either assessed by a general practitioner or through a request for assessment by the relevant local authority. For direct requests to the authority, the potential recipient as well any eventual relatives are interviewed by an evaluator in order to determine the extent of support required, and whether the care can be provided in recipient’s own home or not.</t>
  </si>
  <si>
    <t>Cost-sharing for LTC services is set according to the Social Services Act with the aim of protecting recipients from excessive fees. A ceiling fee is set annually by the government, representing the maximum amount that a recipient can be charged. This ceiling is set without means-testing in principle, although it may be reduced if the recipient's monthly income is below the minimum cost of living as defined by the government (also on an annual basis).</t>
  </si>
  <si>
    <t>EC 2016 p.465</t>
  </si>
  <si>
    <t>In accordance with the above, support for informal carers takes different forms. Carers have the right in some circumstances to take leave from their work in order to provide care for an elderly or terminally ill relative. Some municipalities have cash benefits that the recipients of care can use to compensate the carer. Municipalities can also compensate informal carers directly under certain circumstances. In 2003, around 5500 people aged 65 years and over were entitled to this type of cash benefits. Additionally, 2000 people received help from relatives that were employed by the municipalities.</t>
  </si>
  <si>
    <t>In order to stimulate a greater variety of LTC providers and increase the quality of services provided, the government introduced a new law in 2009, the "Act of System of Choice in the Public Sector". Its aim was to make it easier for a variety of commercial providers to enter the market of service and care for the elderly. The law worked as a voluntary tool for those municipalities who wanted to let recipients choose suppliers, and to expose public sector providers to competition from the private sector. The law is an alternative to the Swedish Public Procurement Act (2007:1091) for public sector provision and may be implemented regarding elderly and disabled care as well as health and medical services (where it is mandatory).</t>
  </si>
  <si>
    <t>EC 2016 p.471</t>
  </si>
  <si>
    <t>Unlike health care in England and Wales, adult social care is strictly means-tested by local authorities. Care support is provided only for those with the high needs and the lowest means. In Scotland care is provided free to everyone in need (480), while Northern Ireland is considering the introduction of free care.</t>
  </si>
  <si>
    <t>The EHIF provides almost universal coverage and its coverage in terms of benefits is broad (see section 3.3.1 Coverage). As Estonia has a single-payersystem, no competition or choice between different purchaser organizations exists.  Since  2006,  patients  can  choose  the  health  care  provider  with  the  EHIF contract they prefer. Before then, choice was limited to the contracted providers of the EHIF regional department where a given patient was regis-tered. At the primary health care level, all citizens in Estonia have to register on a practice list of the family physician of their choice. Family doctors may refuse an individual when the list is full or the person does not live within their catchment area. According to a survey, 96% of the population is aware that they can switch family physicians and 78% of patients are satisfied with the services of their family physician (Kantar EMOR, 2016). Furthermore, with a referral, a patient also has a free choice of specialist. However, this free choice may be constrained when there are waiting lists. Providers without a contract with the EHIF are freely accessible to everyone willing to make out-of-pocket payments.</t>
  </si>
  <si>
    <t>HiT 2018 p.48</t>
  </si>
  <si>
    <t>comment JG</t>
  </si>
  <si>
    <t>the EHIF (Estonian Health Insurance Fund) funds a substancial part of the estonian LTC-System (HiT 2018 p.138)</t>
  </si>
  <si>
    <t>None of the LTC settings is specifically reserved for older people. Eligibility criteria are set by the municipalities. Decisions on eligibility are taken by the provider or an independent unit within the municipality’s health-care system and are based on an assessment of needs, irrespective of any potential help that may be forthcoming from the patient’s relatives. The assessment includes recommendations from the patient’s GP with regard to the appropriate level of care. Processing of applications and planning of LTC services is supported by two central information systems: IPLOS (providing a standardized set of information about any seeker or recipient of health or social help in the nursing and social care sector) and KOSTRA (a municipal government reporting system containing information on resources used in various areas of care, including LTC).</t>
  </si>
  <si>
    <t>HiT 2013 p.111f.</t>
  </si>
  <si>
    <t>Residents in nursing homes (zakład pielegnacyjno-opiekuńczy (ZPO), long-term care institutions – chronic medical care homes (zakład opiekuńczoleczniczy (ZOL)) – and stationary20 rehabilitation centres bear their own boarding costs, which for adults are set at 250% of the minimum old-age pension, or 70% of the resident’s monthly income (whichever is lower). In the case of children aged 18 or younger, or full-time students under 26, the fee amounts to 200% of the lowest pension or 70% of the average monthly income of one person in the family. Moreover, patients pay travel costs to health resorts and the costs of medical transport in non-emergency situations or when patient’s mobility is not impaired and permits the use of public transport (see also section 5.8).</t>
  </si>
  <si>
    <t>HiT 2016 p.113</t>
  </si>
  <si>
    <t>In addition to care benefits, there might also be financial benefits, based on  the  degree  of  dependency  and  financial  status.  Financial  benefits  are  mainly  linked  to  supporting  the  provision  of  services  outside  the  SAAD network, as follows: (a) financial benefits linked to service purchase outside the network when there is no public or private partner centre available to provide the benefits; (b) financial benefit for care provision within the family when a relative is acting as principal carer; it would only apply when the applicant is being nursed at home, provided that physical and living condi-tions for care are met; and, (c) financial benefit for paid personal assistance, intended to support the hiring of professional services.</t>
  </si>
  <si>
    <t>HiT 2018 p.113f.</t>
  </si>
  <si>
    <t>HiT 2012 p.94</t>
  </si>
  <si>
    <t>EC 2016 p.348</t>
  </si>
  <si>
    <t>Premiums for social LTC insurance are calculated as a fixed proportion of the labour income (2.35% for insured with and 2.60% for insured without children in 2015). Employers bear one half of it and children and spouses with no substantial individual labour income are co-insured without extra costs. Private LTC insurance premiums are related to (income independent) premiums of PHI.</t>
  </si>
  <si>
    <t>EC 2016 p.357</t>
  </si>
  <si>
    <t>Admissions to state operated care centres for the chronically ill (that, however, hardly cover the needs among deprived elderly people) and to contracted non-profit and for-profit clinics are subject to referral by the social services of local authorities, of “regional units” (ex-prefecture level social welfare directorates), and of the NHS hospitals. Existing legislation does not define a specific income threshold. It rather stresses that economic hardship is a crucial criterion, but other factors defining the severity of need should be taken into account too in the evaluation of each specific case.
Dependent on invalidity levels as assessed by the Centres for Certifying Incapacity (KEPA), and based on the kind of chronic illness, recipients are entitled to different levels of care provision. The invalidity levels are set at 50%, 67% or 80%.</t>
  </si>
  <si>
    <t>EC 2016 p.377</t>
  </si>
  <si>
    <t>The social component of LTC services includes a heterogeneous group of benefits, largely in kind, mainly provided at a local level by municipalities, directly or in association. These provisions are generally means-tested.
Both health and social LTC provisions include home and residential care services. The admission to LTC services is based on needs but also on income levels: co-payments may play a relevant role and together with the waiting lists tend to shape the users’ profile.</t>
  </si>
  <si>
    <t>EC 2016 p.384</t>
  </si>
  <si>
    <t>In principle there is no means-testing for access to home care, although in practice there is some ambiguity. Local municipalities are legally required to fully cover long-term care expenses of the very poor, but due to limited capacity of their social services they usually decide to provide care service only for those whose income is below the officially set poverty threshold line and who are not dependent on family members. The rest of the demand for LTC is then taken care of by private providers or NGOs.</t>
  </si>
  <si>
    <t>EC 2016 p.390</t>
  </si>
  <si>
    <t>The need for LTC is assessed on the basis of principles of cooperation, participation, complexity, accessibility, social justice, relevance, efficiency, and comprehensiveness. The level of need is assessed on an individual basis of the person’s dependency level and potential to develop, taking into account the individual’s preferences and needs. The social services are aimed at compensating the level of dependency. Home care and institutional care may also be provided to disabled people. The level of need of a disabled person is determined by an official list of health conditions. Provision of long-term medical treatment depends on the health condition. In the health care sector, LTC is mostly provided as inpatient services in separate nursing homes or specialised departments in general hospitals.</t>
  </si>
  <si>
    <t>MedicaidJoint federal and state public assistance program for financing health care for low-income people. It pays for health care services for those with low incomes or very high medical bills relative to income and assets. It is the largest public payer of long-term care services. is a joint federal and state government program that helps people with low income and assets pay for some or all of their health care bills. It covers medical care, like doctor visits and hospital costs, long-term care services in nursing homes, and long-term care services provided at home, such as visiting nurses and assistance with personal care. Unlike Medicare, Medicaid does pay for custodial care in nursing homes and at home.
Overall program rules for who can be eligible for Medicaid and what services are covered are based on federal requirements, but states have considerable leeway in how they operate their programs. States are required to cover certain groups of individuals, but have the option to cover additional groups. Similarly, states are required to cover certain services, but have the option of covering additional services if they wish to do so. As a result, eligibility rules and services that are covered vary from state to state.
To be eligible for Medicaid you must meet certain requirements, including having income and assets that do not exceed the levels used by your state. The section on “Medicaid Eligibility”, which you can go to by clicking on the link below, provides more detailed information about how to become eligible for Medicaid.
Once your state determines that you are eligible for Medicaid, the state will make an additional determination of whether you qualify for long-term care services. When determining whether you qualify for long-term care services, most states use a specific number of personal care and other service needs to qualify for nursing home care or home and community-based services. There may be different eligibility requirements for different types of home and community-based services.
Your State Medical Assistance office is the best source for information about how to qualify for Medicaid in your state and if you qualify for long-term care services.</t>
  </si>
  <si>
    <t>U.S. Department of Health and Human Services 2017 (Website)</t>
  </si>
  <si>
    <t>Outside the home, a variety of facility-based programs offer more options:
    Nursing homes provide the most comprehensive range of services, including nursing care and 24-hour supervision
    Other facility-based choices include assisted living, board and care homes, and continuing care retirement communities. With these providers, the level of choice over who delivers your care varies by the type of facility.  You may not get to choose who will deliver services, and you may have limited say in when they arrive.
Participant Directed Services are a way to provide services that lets you control what services you receive, who provides them, and how and when those services are delivered. They provide you with information and assistance to choose and plan for the services and supports that work best for you including:
    Who you want to provide your services (can include family and friends)
    Whether you want to use a home care service agency
In facility-based services you generally don’t have the option to hire someone independently, but you should have choices about:
    Which staff members provide your care
    The schedule you keep
    The meals you eat
In home and community-based settings, you should have the ability to participate or direct the development of a service plan, provide feedback on services and activities, and request changes as needed.</t>
  </si>
  <si>
    <t>To receive benefits, individuals must be certified. Citizens age 65 and older apply at the municipal LTCI office to receive benefits. Eligibility is determined by a combination of algorithmic analysis using a 79-item form assessed by a local government employee (usually a public health nurse) and reviewed by a local expertcommittee which includes physicians. There are seven categories of benefits and support that differentiate applicants according to their physical and mental condition. The review committee can change the category determined by the algorithm based on information from the assessor and the attending physician. About one fifth of the cases have their categories changed, usually to a more severe level[24]. In 2007, only 3 percent of applicants for assistance were rejected[19]. After eligibility and entitlement level have been determined, recipients consult with any certified caremanagement agency to develop a careplan based on their entitlementlevel and individual preference[24].</t>
  </si>
  <si>
    <t>J.C.Rhee et al. (2015) p.1325</t>
  </si>
  <si>
    <t>Unlike Germany, Japan does not offer cash benefits and instead benefit choices are between institutional care and home-based or community-based care.</t>
  </si>
  <si>
    <t>Services are divided into two categories: long-term car ebenefits and prevention benefits (added in 2006 and playing a secondary role). Long-term care benefits include a wide range of in-home and institutional benefits, including housekeeping and personalcare, nurse visits, and rehabilitation. The system also covers the costs for leasing and purchasing specifically approved assistive devices that aid beneficiaries’ performing of ADLs [27]. All benefits are subject to a 10 percent coinsurance up to an out-of-pocket ceiling set for each eligibility level. The amount is set irrespective of income or assets. After reaching the benefit ceiling, beneficiaries pay 100% of their LTC costs out of pocket until they reach a means-tested stop-loss threshold called the “high-cost long-term care service limit”, above which insurance covers all services [27]. This is a unique element of the Japanese system, which unlike Korea and Germany provides relatively rich coverage through this benefit design element for the very high cost patients. However, in practice very few beneficiaries reach the stop-loss threshold [27]. Unlike Germany, but similarly to Korea, institutional care beneficiaries are responsible for their lodging costs and a portion of meal costs. These costs are means-tested and capped for low-income people.</t>
  </si>
  <si>
    <t>The insured certified in yo-kaigo categories can receive home-based, community-based, or institutional care services. In Japan, only services available in LTCI system are delivered by providers. Services are delivered on a pay-as-you-go basis from municipal governmentapproved providers and facilities; most are private forprofit or non-profit firms [16]. Because the price for each service is set by the government and is the same in each region, providers compete for customers on the basis of their preferences and perceived quality of services [8,12,16,17].
Theoretically, users are free to choose services, but in reality, care-managers certified by Prefectures make care plans according to each applicant’s certified care needs level, living environment, and requests from the user and family [8,14,15]. Then, a care plan is designed and the process concludes with a contract between a care provider firm and the user. However, beneficiaries are re-evaluated every 6 months and they may request changes to the care plan and, if dissatisfied, change the manager and/or provider. Under the LTC plan, when users receive LTC services, a fixed burden of 10% of the service cost is paid directly to the provider as a co-payment. However, Kaigo Hoken also considers subsidies, that refers to the benefits assumed by the Social Welfare to compensate poor people mainly in the former care needs level and it consists in the exemption of copayments[ 9].After enactment of the LTCI law (2005), for those living in a nursing care facility, housing expenses and meal fees were charged under the contract with the facility on top of the 10% co-payment [8,9,14].</t>
  </si>
  <si>
    <t>Olivares-Tirado et al. (2011) p.2</t>
  </si>
  <si>
    <t>0 and 1 depending on region</t>
  </si>
  <si>
    <t>A person may be asked to pay fees when they take up a home care package. They may be asked to pay a basic daily fee of 17.5 per cent of the single basic age pension (currently $10.43 per day as at 1 January 2019). If a person is assessed as having the capacity to pay more they may be asked to pay an income-tested care fee based on their income. The Government subsidy to the home care provider is reduced by the maximum income-tested care fee. There is an annual cap on income-tested care fees, which is applied on a daily basis, and a lifetime cap after which a person cannot be asked to pay any income or means-tested care fees.</t>
  </si>
  <si>
    <t>Department of Health p.5</t>
  </si>
  <si>
    <t>There continues to be a large number of home care providers in the market, allowing for choice for senior Australians.</t>
  </si>
  <si>
    <t>Department of Health p.9</t>
  </si>
  <si>
    <t>Aged care places arecurrentlyallocated to providers who are approved to provide care under the Act (approved providers), and eligible clients must find a provider with an available place in order to access care. In line with recommendationsby the PCfor greater consumer choice, from February 2017, home care places will be allocated directly to clientswho can then choose their preferred provider. Providers of residential care who want to increase their allocation of places will continue to compete for new places through the annual Aged Care Approvals Round.</t>
  </si>
  <si>
    <t>Aged care: aquick guide (2016) p.4</t>
  </si>
  <si>
    <t>Personalised allowance for autonomy (APA) is the main allowance in LTC. APA is intended for people over 60 years to support expenses linked with their new loss of independence. It can be allocated for people who decide to enter a residence or remain at home, or to assist them in their daily  lives.  The  amount  allocated  is  determined  as  a  function  of  the  individual’s  level  of  dependence and their disposable income. Public  expenditure  for  APA  was  about  €6  billion  in  2008  (€4.5  billion  for  people  staying  at  home, €1.4 for those in institutions) for 1,115,000 people.  The average APA benefit is about €490 for a person at home and €410 for one in an institution (Prévot, 2009). APA is a universal right based on a social assistance scheme, and is managed at ‘departmental’ level by Departmental authorities. It guarantees the same benefit levels everywhere in France. APA is a benefit in kind: APA can be granted either to dependent elderly people living at home or to those living in nursing homes, to help them overcome the difficulties they face in carrying out their daily activities.  APA aims to finance a personalised assistance grant. Departmental  authoritiesare  in  charge  of  assessing  the  dependent  person’s  needs  and  they  evaluate the final implementation of the care package. To  be  eligible  for  APA  the  person  must  live  in  France,  be  aged  60  and  over  and  have  a  recognised dependency need. The severity of the latter is established by the AGGIR scale.  The  benefit  is  no  longer  means-tested  but  the  amount  is  reduced  progressively  (from  0%  to  80%) for beneficiaries, in line with their income.</t>
  </si>
  <si>
    <t>ENEPRI report (2010) p.11f.</t>
  </si>
  <si>
    <t>Second – and this is a main characteristic of the French scheme – thebenefit is paid to finance a specific care package determined by a team ofprofessionals according to the needs of the recipient. The use of the benefit iscontrolled, and it can only finance care identified as necessary by profession-als. The paid carers can either be professional workers, or relatives (except thespouse). The logic is therefore one of free choice – the family takes part in thechoice of the care arrangement and can combine professional and family care– but the type of care needed is determined by professionals. This control ofthe benefit is an important feature of the scheme10and introduces a strongerregulation than in other European countries where cash-for-care has alsobeen adopted (Glendinning2006; Da Roitet al.2007; Ungerson and Yeandle2007).</t>
  </si>
  <si>
    <t>Le Bihan &amp; Martin (2010) p.401</t>
  </si>
  <si>
    <t>In order to improve access, PSD was transformed intoAPA (Allocation personnalisée d’autonomie). Unlike PSD, itprovides universal coverage and abolishes recovery ofexpenses from estates. As under PSD, benefits are need-based, but the level of coverage is means-tested, with anincome-related user co-payment. APA enlarges access toan additional level of dependency, covering the four high-est AGGIR levels as opposed to three previously. To fundthe expected additional expenditure, a mixed system offunding was organized. In addition to local authorities’ con-tributions, a national funding source was established togenerate additional revenue and reduce disparities in localauthorities’ funding capacities. It was initially financed bya 0.1% contribution to the general social contribution rate,3the revenue-based tax that finances SSS and is higher forwage-based revenue than pensions.</t>
  </si>
  <si>
    <t>K. Chevreul &amp; K. B. Brigham (2013) p.214</t>
  </si>
  <si>
    <t>Finally, the French LTC system is distinct from the others in its mix of private and public care provision. The French model is based on cash payments with complementary insurance that encompasses low premiums and high uptake (Doty et al., 2015). The fact that the main LTC scheme, the APA (Allocation Personalisee d'Autonomie), a caregiving cash allowance, is means tested, has led to a demand for complementary insurance to cover the share of care not publicly funded. What sets France apart from the other countries is that there is a supply of private insurance, widely available through employment sponsored insurance policies. Even though its share of LTC expenditure is low, private insurance covered as much as 11% of the French population in 2012 (Doty et al., 2015)</t>
  </si>
  <si>
    <t>White 2017 p.11</t>
  </si>
  <si>
    <t>White 2017 p.13</t>
  </si>
  <si>
    <t>The German approach universally offers a choice between formal care or cash payments as part of the national LTCI, while in the English LTC system, direct payments and personal budgets are intended to be offered to all users meeting the means test (Glendinning et al., 2008). In both systems, the cash payments can be used to fund continuous informal caregiving, as well as one-off payments for example for training. Cash-for-care was instituted in France in 2002 through the APA, however with strict restrictions on how the cash benefit is spent (Le Bihan and Martin, 2010; Doty et al., 2015).</t>
  </si>
  <si>
    <t>Glendinning 2008 p.452</t>
  </si>
  <si>
    <t>Since 2003 local councils have been ‘requiredto offer direct payments to all eligible individuals (that is, those eligible for community care services) who consent to and are able to manage payments’(Glasby and Littlechild 2006: 24). The level of a direct payment is calculated according to the amount of personal support needed by the individual andcosted with reference to the costs of equivalent services in kind. Direct payments are commonly used by recipients to employ a personal assistant or helper to provide the support they need. Research among younger and older direct payment users shows that they lead to greater control over when, howand by whom help is provided with a wider range of activities than is possible through conventional services; these experiences lead to high levels of satisfaction and well-being (Glendinning et al.2000; Clarke et al.2004; Leeceand Bornat 2006).</t>
  </si>
  <si>
    <t>Glendinning 2008 p.454</t>
  </si>
  <si>
    <t>Opportunity Age, a UK-wide strategy for an ageing society, also advocated greater choice and control and the piloting of individual budgets. It suggested that an even wider range of  resources might be contributed to an individual budget,  including  resources for housing-related support and other localauthority budgets such as leisure and transport (HM Government 2005: 52). Again, transparency and user choice and control were emphasized: In an individual budget, the resources that the state has allocated  to meet an older person’s needs are made clear and are held in that person’sname – somewhat like a bank account. The client controls this resource and uses it to have choice and control over how and when they want to receive care and support. (HM Government 2005: 51–2)</t>
  </si>
  <si>
    <t>Riedel &amp; Kraus 2011 p.18</t>
  </si>
  <si>
    <t xml:space="preserve">In Sweden private providers have been allowed to enter the market of long-term care since the beginning of the 1990s. In the first few years the number of private providers grew rapidly. This trend  continued  at  a  lower  level  throughout  the  1990s  and  the  last  decade.  This  growth  is  also  reflected in the number of persons in need of care using private providers, both in institutional care  and  home-based  care.  In  1993  only  about  5%  of  the  clients  used  private  institutional  care  services  and  about  3%  private  home-based  care  services.  By  2006,  the  usage  of  private  providers  increased  to  nearly  14% in the institutional care setting and to around 11% in the home-based care setting (Karlsson et al., 2010). In Sweden vast regional differences in the availability of private providers exist, because the emergence of the private providers is restricted to some 40 local authorities in metropolitan areas and some larger towns; these make up less than 15% of all local authorities. The presence of the private providers has emerged when choice possibilities between public and private providers were introduced. In other cases, the private element is simply the result of procurement at the local authority level (Karlsson et al., 2010). </t>
  </si>
  <si>
    <t>Number of #NA</t>
  </si>
  <si>
    <t>0 Missings</t>
  </si>
  <si>
    <t>1 Missings</t>
  </si>
  <si>
    <t>2 Missings</t>
  </si>
  <si>
    <t>3 Missings</t>
  </si>
  <si>
    <t>KK</t>
  </si>
  <si>
    <t>responsibility</t>
  </si>
  <si>
    <t>comment TB</t>
  </si>
  <si>
    <t>comment KK</t>
  </si>
  <si>
    <t>To qualify for benefits, an NHIS staff member (e.g., asocial worker or a nurse) makes a home visit and assessthe applicant’s physical function, psycho-cognitive func-tion, and needs for nursing and rehabilitation treatment.The applicant’s ability to perform activities of daily living(ADLs) is also assessed using a standardized form [16]. Anassessment committee composed of physicians, case man-agers, and social security professionals (14 members intotal and a chairperson) assesses the person’s application.The committee operates at the city, county, or municipallevel [16]. The qualification is based on having difficultywith ADLs for a period of at least 6 months (Fig. 3). Fiverating levels are assigned to applicants who qualify. Thedetermination is based on a score calculated by aggregatingtheir performance using a checklist involving 52 dimen-sions of mental and physical status. Level 1 is given for ascore of 95–100, for those applicants who require help inall aspects of daily life. Level 2 is given for a score between75 and 95 and designates those who require help in mostareas of daily life. Level 3 is given for a score higher than60 who are judged to require help in some part of daily life,and Level 4 is given to those with a score above 51, requir-ing more limited help in activities of daily life. Applicantswith a score below 51 are not approved for receiving ben-efits unless they suffer from dementia, in which case theyare assigned to Level 5.</t>
  </si>
  <si>
    <t>J.C.Rhee et al. (2015) p.1322</t>
  </si>
  <si>
    <t>There are four main categories of benefits covered underthe Korean system: facility benefits, in-home benefits,assistive device benefits, and special cash benefits. Cashbenefits are provided rarely – for example, when there is alack of providers in the beneficiary’s area. In 2013 the cashpayment amounted to US $173 per month (calculated usingpurchasing power parity). Unlike in some other countries(see Germany below), cash benefits are discouraged inKorea because of concerns regarding potential familialabuse and the worry that informal caregivers will providelow-quality care. Home care services are also covered, withbenefit limits ranging from US $1,015 to $1,318 per monthdepending on eligibility level. Benefit limits for allowedinstitutional services range from US $1,298 to $1,824. Thesystem covers the purchase or lease of assistive devices thathelp beneficiaries with their ADLs. These devices includemobile toilets, walkers, and slip-resistant products (of tentotal products approved for purchase) as well as manualwheelchairs and electric beds (of six products approvedfor lease) [13]. These costs do not cover lodging (for institu-tional care), food, haircuts and hairstyling, upgraded rooms,and other services which are the responsibility of the per-son or their family.</t>
  </si>
  <si>
    <t>J.C.Rhee et al. (2015) p.1323</t>
  </si>
  <si>
    <t>In Korea, cash benefits are provided only in regionswhere institutional providers are not available. Anotherconcern, raised by women’s groups, was that provid-ing cash benefits would increase the burden on familycaregivers, particularly women, while hampering theirworkforce participation. Finally, there was a fear that pro-viding cash benefits would keep the facility infrastructureunderdeveloped</t>
  </si>
  <si>
    <t>J.C.Rhee et al. (2015) p.1327</t>
  </si>
  <si>
    <t>There are three main forms of care available: in-home care, insti-tutional care, and special cash benefits. In-home care consists of the follow-ing subcategories of services: home-visit care, home-visit nursing, home-visit bathing  services,  day  and  night  care,  short-term  respite  care,  and  other  in-home benefits. Institutional care is offered to support physical activities and functional  rehabilitation  through  long-term  admission  to  institutions  spe-cialising in care services for older people. Special cash benefits are limitedly offered  when  a  family  member  with  certain  qualifications  provides  nursing  and care, or when there are no care service providers due to the remoteness of the location. Among the whole LTC Insurance expenses, special cash benefits comprise less than 0.1% (MHW, 2015).</t>
  </si>
  <si>
    <t>Kim (2016) p.635</t>
  </si>
  <si>
    <t>Chon (2014) p.713f.</t>
  </si>
  <si>
    <t>Second, it appears that it is difficult for some service users to exercise choiceat the micro level owing to the limited provision of support and informationfor older people (Sunwooet al.2012). As Barr (2003) notes, service users musthave access to high-quality information about service providers and servicequality if they are to be able to make an informed decision and select appro-priate service providers to meet their needs. Given the health conditions ofolder beneficiaries, support for the elderly, such as advice and advocacy, is essential if they are to exercise informed choice (Quinnet al.2003). However,the provision of information on service providers is very limited in the KoreanLTCI  system  because  the  NHIC  staff  provide  only  basic  information  onservice  providers,  such  as  their  name,  address  and  telephone  number.Recently, the NHIC has begun to provide evaluation results for each serviceprovider2via an internet site (NHIC2013b). However, it is difficult to assessthe degree to which this information will prove useful to older service usersgiven their frailty and especially because such information is provided only onan internet site. This issue is particularly relevant given the absence of a caremanagement system and the subsequent lack of systematic support for elderlyclients  in  selecting,  accessing  and  using  services  (Kim2005;  Sunwooet al.2012).   Third, a number of serious LTC market problems have emerged (Sunwooet al.2012).  The  proliferation  of  for-profit  LTC  service  providers,  althoughmaking a significant contribution to Korea’s LTC infrastructure, has led toacute  competition  among  service  providers.  Because  service  providers  arepaid on a fee-for-services basis (fees are set according to the number of servicesprovided and service time), they compete directly to increase the number ofcases on their books (Chon2012,2013b). In doing so, however, unprincipledbehaviour and unlawful activities by service providers have become prevalent,including issues such as unfair claims to the insurer (NHIC), exempting serviceusers from the co-payment fee and appropriating clients by giving gifts to theolder clients of competing organizations in an effort to tempt them to switchservice providers (MHW2010a,2011; Chon2012,2013a,2013b). Surprisingly,64.1per cent of all the service providers inspected (5,271out of8,221) werefound to be involved in such illegal and unethical behaviour between January2009to April2013, and the government claimed fines amounting to approxi-mately US$38,119,000from them (Shin2013).</t>
  </si>
  <si>
    <t>LTCI provides benefits for institutional and home-basedcare, and cash benefits are available only in exceptional cases,for example, when no service providers are accessible in theregion. The amount of benefits depends on the eligibility level,and the ceiling on benefit coverage differs by level. (In contrast,there is no ceiling on benefits but a ceiling on OOP payment inthe NHI.) For example, the maximum monthly benefits rangefrom 784,100 KRW (about 660 USD) for level five to1,196,900 KRW (about 1,000 USD) for level 1 in the case ofhome-based care.38Individuals at less severe levels—that is,levels three to five—are recommended to use home-based careto avoid overreliance on institutional care. The payment typevaries by service type, such as pay per visit (service hours) forhome visit care and pay per day for institutional care.</t>
  </si>
  <si>
    <t>Boyoung Jeon &amp; Soonman Kwon (2017) p.218</t>
  </si>
  <si>
    <t>available only in regions with no /low provider coverage</t>
  </si>
  <si>
    <t>In the actual delivery of publicly (co-)funded services in Austria, non-profit providers predominate. All the major large providers that supply services across the whole country are non-profit organisations, even if their relative market share at the provincial level differs largely. Funding of services is based on a mix of private copayments and public coverage of the difference between those private co-payments and the tariff contracted with social service providers. Additional public funding is available for investment expenditures and specific projects. The extent and amount of private contributions vary between provinces and account for an estimated one-third of all home care expenditure in Austria (BMASK 2010). In general, co-payments consist of a care allowance–related element (as a flat rate co-payment), and a means-tested element reflecting the income of the user. Additionally, most provinces define minimum and maximum co-payment levels per service hour or other service unit. In Vienna, for example, the maximum copayment per service hour is €24.95 for home nursing and €19.00 for home help (FSW 2011).</t>
  </si>
  <si>
    <t>Österle 2012</t>
  </si>
  <si>
    <t>Willemè 2012, 302</t>
  </si>
  <si>
    <r>
      <t xml:space="preserve">The Flemish Care Insurance was established in October 2001 and was initially limited to home care. It was extended in July 2002 to residential care users. Both groups of beneficiaries currently receive ¤130 per month. The monthly allowance, which used to differ between home care and residential care recipients, is </t>
    </r>
    <r>
      <rPr>
        <sz val="11"/>
        <color rgb="FFFF0000"/>
        <rFont val="Calibri"/>
        <family val="2"/>
        <scheme val="minor"/>
      </rPr>
      <t>not means-tested.</t>
    </r>
  </si>
  <si>
    <r>
      <t>There are two major cash benefits targeted at alleviating the financial bur-den of non-medical expenses incurred by LTC recipients. At the federal levelthere is an ‘Allowance for Assistance to Elderly Persons’ (Tegemoetkomingvoor hulp aan bejaarden– THAB), which is part of several ‘Allowances forthe Handicapped’. It is a monthly allowance, allocated to persons aged 65years or older who score a minimum of 7 points on a scale that includesADL and IADL limitation items as well as a medical assessment. Eligibilityfor the a</t>
    </r>
    <r>
      <rPr>
        <sz val="11"/>
        <color rgb="FFFF0000"/>
        <rFont val="Times New Roman"/>
        <family val="1"/>
      </rPr>
      <t>llowance is means-tested</t>
    </r>
    <r>
      <rPr>
        <sz val="11"/>
        <color theme="1"/>
        <rFont val="Times New Roman"/>
        <family val="1"/>
      </rPr>
      <t>, and the amount of the benefit dependson the severity of care needs and on the financial situation of the applicant,which takes into account current income, financial assets and non-financialassets.</t>
    </r>
  </si>
  <si>
    <t>done</t>
  </si>
  <si>
    <t xml:space="preserve">Home care for the elderly is provided through the Commonwealth Home Support Program in all states except Western Australia. Subsidies are income-tested and may require copayments from recipients. Services can include assistance with housework, basic care, physical activity, and nursing, among others. The program began in July 2015 as a consolidation of home and community care, planned respite for caregivers, day therapy, and assistance with care and housing. The Western Australian government administers and delivers its Home and Community Care Program with funding support from federal government. 
Aged-care, or nursing, homes may be private nonprofit or for-profit, or run by state or local governments. Federally subsidized residential aged-care positions are available to those who are approved by an Aged Care Assessment Team. Hospice care is provided by states through complementary programs funded by the Commonwealth. The Australian government supports both permanent and respite residential aged care. Eligibility is determined through a needs assessment, and permanent care is means-tested. </t>
  </si>
  <si>
    <t>International Profiles of Health Care Systems (2017) p. 14</t>
  </si>
  <si>
    <t>Long-term care and end-of-life care provided in nonhospital facilities and in the community are not considered insured services under the Canada Health Act. All provinces and territories fund services, but coverage varies among and within them. All provinces provide some nursing home care and some combination of case management and nursing care for home care clients, but there is considerable variation when it comes to other services, including medical equipment, supplies, and home support, and many jurisdictions require client contributions. About half of the provinces and territories provide some home care without means-testing, but access may depend both on assessed priority and on availability within capped budgets.
Eligibility criteria for home and institutional long-term care services generally include a needs assessment based on health status and functional impairment. Some provinces have established minimum residency periods as an eligibility condition for facility admission. Spending on nonhospital institutions, of which the majority are long-term care facilities, accounted for just under 11 percent of total health expenditure in 2015, with financing mostly from public sources (70%).</t>
  </si>
  <si>
    <t xml:space="preserve">International Profiles of Health Care Systems (2017) p. 24
</t>
  </si>
  <si>
    <t>International Profiles of Health Care Systems (2017) p. 24</t>
  </si>
  <si>
    <t>Eligibility criteria for home and institutional long-term care services generally include a needs assessment based on health status and functional impairment. Some provinces have established minimum residency periods as an eligibility condition for facility admission. Spending on nonhospital institutions, of which the majority are long-term care facilities, accounted for just under 11 percent of total health expenditure in 2015, with financing mostly from public sources (70%).</t>
  </si>
  <si>
    <t xml:space="preserve">In NZ, residential LTC is provided in private hospitals (higher level nursing care) or rest-homes (lower level or social care). Residential care subsidies, funded through general taxation, are available for people assessed by a District Health Board (DHB) if: a) there is a clear need for care; b) if care is provided within an approved facility; and c) if an assets and income assessment shows that private funds are below defined thresholds. </t>
  </si>
  <si>
    <t>Broad et al. (2013) p.265</t>
  </si>
  <si>
    <t xml:space="preserve">Long-term care subsidies for older people are means-tested. Individuals with assets over a given national threshold pay the cost of their care up to a maximum contribution. Those with assets under the allowable threshold contribute all their income, except for a small personal allowance. DHBs cover the difference between a person’s payments and the contract price for residential care. For people in their own homes, household management (e.g., cleaning), which accounts for less than one-third of home support funding, is income-tested. Personal care (e.g., showering) is provided free of charge. Home care services are all provided by nongovernment agencies. </t>
  </si>
  <si>
    <t>International Profiles of Health Care Systems (2017) p. 123</t>
  </si>
  <si>
    <t xml:space="preserve">The financing of institutional long-term care is considered a responsibility of patients and their families, to the extent that they can afford it. An extensive range of needs-based, graduated subsidies is available from the Ministry of Health. These are generally paid directly to providers, although recently a change was made to the law to make it easier for families to receive cash subsides to be used in paying providers. </t>
  </si>
  <si>
    <t>International Profiles of Health Care Systems (2017) p. 88</t>
  </si>
  <si>
    <t xml:space="preserve">For nursing homes, home medical care, and home aids, eligibility is based on the degree of inability to carry out activities of daily living. In addition, there are means tests for government assistance for nursing home and home aids, but not for medical home care provided by the health plans or for any services provided through private insurance. </t>
  </si>
  <si>
    <t xml:space="preserve">DHBs fund long-term care for patients on the basis of needs assessment, age, and a means test. They fund services for those over age 65 and those “close in age and interest” (e.g., people with early-onset dementia or a severe age-related physical disability). Those eligible receive comprehensive services including medical care; many older or disabled people receive home care. Some younger disabled recipients opt for individual budgets to arrange their own home care. Respite care is available to relieve informal or family caregivers, and in some circumstances there is ongoing financial support. </t>
  </si>
  <si>
    <t>International Profiles of Health Care Systems (2015) p. 125</t>
  </si>
  <si>
    <t>International Profiles of Health Care Systems (2017) p. 176</t>
  </si>
  <si>
    <t>Providers are paid directly by the municipalities, and no cash benefits are paid to patients. Public providers are employed by
the municipalities. For staying in residential care institutions, patients pay according to the facility’s costs, the size of the
dwelling, and their income and savings; patients also are responsible for heating and electricity charges.</t>
  </si>
  <si>
    <t>International Profiles of Health Care Systems (2017) p. 42</t>
  </si>
  <si>
    <t>Those eligible are liable for copayments, with some people contributing almost all of their “assessed income,” including
pensions. Beneficiaries can receive personal budgets to purchase their own care or can opt to have the local authority
arrange it. Some additional allowances paid to users and carers are exempt from means testing, such
as “attendance allowance,” worth a maximum of GBP82.30 (USD119.00) a week.</t>
  </si>
  <si>
    <t>International Profiles of Health Care Systems (2017) p. 52</t>
  </si>
  <si>
    <t>If you are assessed as needing long-term residential care your needs assessor will give you a list of residential care facilities in your area. You have the right to choose any aged residential care provider in New Zealand with a DHB contract to provide your assessed level of care need.</t>
  </si>
  <si>
    <t>Ministry of Health (2012) p.6</t>
  </si>
  <si>
    <t>Once it is shown that you need long-term residential care, you can apply for a financial means assessment. Your Needs Assessment and Service Coordination organisaton (NASC) will give you the forms you need to complete for your financial means assessment.Your financial means assessment will determine whether you qualify for government funding through the Residential Care Subsidy. Specialised Processing Services, Work and Income, completes the financial means assessment for you based on the information that you give them</t>
  </si>
  <si>
    <t>Ministry of Health (2012) p.7</t>
  </si>
  <si>
    <t>Growth rate 04/05</t>
  </si>
  <si>
    <t>Growth rate 05/06</t>
  </si>
  <si>
    <t>Growth rate 06/07</t>
  </si>
  <si>
    <t>Mean Growthrate</t>
  </si>
  <si>
    <t>OECD data available for 2004-2007, interpolation of earlier values and coutry based growth rate</t>
  </si>
  <si>
    <t>Growth rate 07/08</t>
  </si>
  <si>
    <t>Growth rate 08/09</t>
  </si>
  <si>
    <t>Growth rate 09/10</t>
  </si>
  <si>
    <t>Growth rate 10/11</t>
  </si>
  <si>
    <t>Growth rate 11/12</t>
  </si>
  <si>
    <t>Growth rate 12/13</t>
  </si>
  <si>
    <t>Growth rate 13/14</t>
  </si>
  <si>
    <t>Growth rate 14/15</t>
  </si>
  <si>
    <t>Growth rate 15/16</t>
  </si>
  <si>
    <t>Growth rate 00/01</t>
  </si>
  <si>
    <t>Growth rate 01/02</t>
  </si>
  <si>
    <t>Growth rate 02/03</t>
  </si>
  <si>
    <t>Growth rate 03/04</t>
  </si>
  <si>
    <t>OECD data available for 2004-2007, interpolation of earlier values and sample based growth rate</t>
  </si>
  <si>
    <t>OECD data available for 2008-2009, interpolation of earlier values and sample based growth rate</t>
  </si>
  <si>
    <t>OECD data available for 2000-2010, interpolation of earlier values and sample based growth rate</t>
  </si>
  <si>
    <t>OECD data available for 2000-2003, interpolation of earlier values and sample based growth rate</t>
  </si>
  <si>
    <t>Mean</t>
  </si>
  <si>
    <t>OECD data available for 2000-2012,interpolation of earlier values and sample based growth rate</t>
  </si>
  <si>
    <t>OECD data available for 2000-2011, interpolation of earlier values and sample based growth rate</t>
  </si>
  <si>
    <t>it seems as if there is only the cash benefit that you receive and only in rare situations and depending on the province in-kind benefits are additionally available. However, it seems to be the nomral case that you will chose the in-kind benefit and provider you like and pay for it by your cash benefit</t>
  </si>
  <si>
    <t>Furthermore, according to the Act, people with
reduced self-sufficiency are entitled to a care allowance
of an amount ranging from USD 36 to USD
53617 monthly, according to their degree of dependency,
as certified by a specialized physician. The
recipient may use the allowance to pay his or her relative/
neighbor/social care assistant, or he or she may
hire a social care services provider or combine both of
these possibilities. The person in need of help with tasks of everyday living has an absolute freedom to choose how to arrange their own care. However, there might be external constraints on choice, such as a limited offer of social care services, insufficient knowledge among older adults about available care possibilities, or insufficient self-confidence of older adults as service consumers (Barv ınkov a &amp; €Osterle, 2013; Evers, 1991).</t>
  </si>
  <si>
    <t>Kubalcikova et al (2016), 191</t>
  </si>
  <si>
    <t>it seems as if this is a similar system as in Austria, there are only  cash benefits who are used to buy in in-kind benefits</t>
  </si>
  <si>
    <t>it seems as if this is a similar system as in Austria, there are only  cash benefits who are used to buy in in-kind benefits, thus in principle there would be no means testing, yet, maybe a third category of "no in-kin benefits available" is missing</t>
  </si>
  <si>
    <t>0=no means testing, 1=means-testing, 2=no in-kind benefits</t>
  </si>
  <si>
    <t>In the UK, for instance,  the basic principle is that the payment must be sufficient tp purchase services to meet those eligible for care. This does not exclude the right to choose one's personal assisstant, who may be a professional but also a relative (except for a spouse in France) However, the relationship between the budget holder and the informal care provider paid through a sash benefit is formalised.</t>
  </si>
  <si>
    <t>da Roit et al (2016), 150</t>
  </si>
  <si>
    <t>The possibility of choosingbetween cash and services also has an impact on how the benefit is used. In systems where this choice exists, the cash option is mostly taken up when users intend to use the benefit within family or other informal networks (Germany), or when users itend to make their own choices in the market for care services (as in the UK)</t>
  </si>
  <si>
    <t>da Roit et al (2016), 152</t>
  </si>
  <si>
    <t>Long-term care and end-of-life care provided in nonhospital facilities and in the community are not considered insured services under the Canada Health Act.34 All provinces and territories fund services, but coverage varies among and within them. All provinces provide some nursing home care and some combination of case management and nursing care for home care clients, but there is considerable variation when it comes to other services, including medical equipment, supplies, and home support, and many jurisdictions require client contributions.35 About half of the provinces and territories provide some home care without means-testing, but access may depend both on assessed priority and on availability within capped budgets.</t>
  </si>
  <si>
    <t>International Profiles of Health Care Systems (2017) p.24</t>
  </si>
  <si>
    <t>In many Finnish municipalities the vouchers offered to users and carers create some choice, though this is limited by local care markets as well as by the individual circumstances of older people and their carers. Older people who purchase services directly from for-profit providers supported by tax deductions enjoy the most choice, but for many older people it is not financially possible to cover the remaining costs. The main difference from England is that neither direct payments nor individual budgets are yet available for older people. Since 2009 Finns with severe disabilities have a right to personal assistance, but few local authorities have extended this to older people (Kröger and Leinonen, 2011).</t>
  </si>
  <si>
    <t>Yeandle, Kröger &amp; Cass (2012) p.441</t>
  </si>
  <si>
    <t>In residential aged care in Australia, people’s choice of providers is restricted by delays in care assessments and limits on the number of bed licences and care packages. Since 1996, when government reduced its commitment to financing residential aged care and increased service user payments, the main guarantee of choice and quality of care has been the capacity to pay or to augment the state subsidy, charges for extra services giving those able to pay access to higher quality accommodation (Fine, 2007).</t>
  </si>
  <si>
    <t>Yeandle, Kröger &amp; Cass (2012) pp.441f.</t>
  </si>
  <si>
    <t>Both formal and informal providers assist people who live in households. Informal providers are family, friends, neighbours or others who provide help but are not attached to an organisation. Formal providers provide regular paid help and work for an organisation. More than one type of provider may assist older people. Overall, in 2015, 73% of older people who needed assistance were helped by an informal provider, and 60% by a formal provider (ABS 2016).</t>
  </si>
  <si>
    <t>Australia's welfare (2017) p. 176</t>
  </si>
  <si>
    <t>Nearly all countries have established entitlements to publicly financed LTC services (benefits in kind). Notable exceptions are Austria, England and Romania (table 2). In Austria, the question of entitlement depends on the type of benefit. Although persons in need of care have a legal entitlement to care allowances (i.e. the main pillar of the Austrian LTC system), this does not apply to benefits in kind (Horvath and Mayer 2010; Riedel and Kraus2010). In England, entitlement to LTC services is granted for home nursing care but not for institutional care and home care (Comas-Herrera et al. 2010), whereas in Romania, entitlements do not apply to any care setting (Popa 2010).</t>
  </si>
  <si>
    <t>Riedel et al 2016</t>
  </si>
  <si>
    <t>Living at home is also supported by an informal care allowance (in Finnish: omaishoidon tuki) paid by local authorities and a care allowance for pensioners (in Finnish: el€akel€aisten hoitotuki) paid by the Social Insurance Institution (Kela). Informal care allowance (ICA) is granted to a person who needs care but is paid to the carer who can be a relative or spouse. Since 1993, there has been specific legislation on ICA. Care allowance for pensioners is paid according to three different care categories, while being paid to all who fulfill certain criteria. Home care and support services need to be specified in a service and care plan. The same applies to ICA.</t>
  </si>
  <si>
    <t>Anttonen 2016</t>
  </si>
  <si>
    <t xml:space="preserve">MA </t>
  </si>
  <si>
    <t>Social services at home, day centres or residential care homes provided by the social security sector depend on a person's level of independency, need for services, level of income an the property held by an individual. Cash benefits available via the social system are not means tested</t>
  </si>
  <si>
    <t>Poskté 2017</t>
  </si>
  <si>
    <t>no cash benefits</t>
  </si>
  <si>
    <t>no cash benefit</t>
  </si>
  <si>
    <t>The beneficiary (or her family) can ask for a certain service or provider and the local LTC committee accepts these wishes in most cases.</t>
  </si>
  <si>
    <t>Asiskovich 2013</t>
  </si>
  <si>
    <t>Under Israel’s LTCI scheme, claimants must pass an income test (which is indexed for inflation) to receive benefits. To receive a cash benefit (see below), the income of the family member who is caring for or residing with the elder is also considered (National Insurance Institute of Israel, 2012, p. 135).</t>
  </si>
  <si>
    <t>Borowski 2015</t>
  </si>
  <si>
    <t>0=free choice; 1=limited choice</t>
  </si>
  <si>
    <t>0=free choice; 1=limited choice; 2= no cash benefit available</t>
  </si>
  <si>
    <t>Although LTCI benefits are paid in kind, in March 2008 the NII initiated a pilot program that provides a cash benefit to those receiving a high level of home-based care. Among the factors that lead to this program were (1) a desire to explore the viability of constraining rising costs through the provision of the lower cash benefit and (2) the increase in the number of elders who employ 24-hour caregivers (often foreign workers and commonly from the Philippines) at a cost well exceeding the value of the services provided under the LTCI scheme (Brodsky, Resnizky, &amp; Cohen, 2013, p. 23). The pilot was expanded in 2010 and again in 2011. It ran until the end of April 2013.</t>
  </si>
  <si>
    <t>it seems as if there is no cash benefit available</t>
  </si>
  <si>
    <t xml:space="preserve">Home care packages are delivered by service providers who have been approved under the Act. This approval requires providers to comply with conditions under the Act relating to quality of care, consumer-rights and accountability. 
Between 30 June 2017 and 30 June 2018, the number of operational approved providers of home care grew from 702 to 873, representing a 24.4 per cent increase. The growth in the sector reflects the attractiveness o f a more market based environment where there is greater choice for people.
</t>
  </si>
  <si>
    <t>2017–18 Report on the Operation of the Aged Care Act 1997 p.28</t>
  </si>
  <si>
    <t>In New Zealand, the law governing medical decision-making isgenerally framed in terms of individual rights, reflecting theprinciples of autonomy and self-determination. For example,sections 10 and 11 of the Bill of Rights Act 1990 give‘every-one’the right to refuse medical treatment and the right not tobe subject to medical or scientific experimentation. NewZealand also has a Code of Health and Disability ServicesConsumers’Rights 1996, which is a statement of patients’rightsand corresponding duties of healthcare providers. It includesthe right to respect, the right to have services provided of anappropriate standard, the right to be fully informed, the right tomake an informed choice and the right to give informedconsent.</t>
  </si>
  <si>
    <t>Chan et al. (2014) p.862</t>
  </si>
  <si>
    <t>Hilflosenentschädigung
Keine Bedürftigkeitsprüfung.
Assistenzbeitrag
Keine Bedürftigkeitsprüfung.
Vergütung besonderer Kosten (EL)
Bedürftigkeitsprüfung (vgl. Tabelle XI „Mindestsicherung“).</t>
  </si>
  <si>
    <t xml:space="preserve">ANMERKUNG TB: Hilflosenentschädigung ist eine Geldleistung für Rentenversicherte, die sich ausschließlich am Grad der Hilflosigkeit orientiert. EL (Ergänzungsleistungen) decken die Zusatzkosten für Bedürftige ab, die aus der Selbstbeteiligung entstehen. Quelle: MISSOC 1 Juli 2018.   </t>
  </si>
  <si>
    <r>
      <t xml:space="preserve">Free choice of professional provider.
Cash benefits: in principle, discretionary use. The personal assistance allowance of the IV/AI and of the AHV/AVS is paid under the condition that the person providing assistance is engaged on the basis of an employment contract. Moreover they must not be married to the insured person, nor be their registered partner, nor a cohabitant, nor a relative in direct line.
Cumulation of cash benefits with benefits in kind allowed.  </t>
    </r>
    <r>
      <rPr>
        <b/>
        <sz val="11"/>
        <color theme="1"/>
        <rFont val="Calibri"/>
        <family val="2"/>
        <scheme val="minor"/>
      </rPr>
      <t>ERGÄNZUNG TB: "Die Hilflosenentschädigung stellt ein zusätzliches Einkommen dar, über welches die betroffene Person selbst verfügen kann" Quelle: Knöpfel, Pardini &amp; Heinzmann 2018: 50.</t>
    </r>
  </si>
  <si>
    <t>In-kind Leistungen werden von der Krankenversicherung  aufgrund ärztlicher Verordnung bezahlt. Zusätzlich gibt es im Fall der Hilflosigkeit je nach Grad eine Geldleistung der Renten- oder Invalidenversicherung. Beide Leistungen sind kumulierbar und nicht bedürftigkeitsgeprüft.</t>
  </si>
  <si>
    <t>siehe choice between cash v. in-kind</t>
  </si>
  <si>
    <t>Freie Wahl unter den professionellen Leistungserbringern.
Grundsätzlich freie Verwendung der Geldleistung. Die Person, die die Hilfeleistungen erbringt, muss im Rahmen eines Arbeitsvertrages angestellt werden. Außerdem muss sie weder mit dem Versicherten verheiratet sein, mit ihm in eingetragener Partnerschaft leben oder eine faktische Lebensgemeinschaft führen, noch in gerader Linie mit ihm verwandt sein. Quelle: MISSOC JUli 2018
Kumulation von Geldleistungen mit Sachleistungen möglich.</t>
  </si>
  <si>
    <t>ERGÄNZUNG TB: "Die Hilflosenentschädigung stellt ein zusätzliches Einkommen dar, über welches die betroffene Person selbst verfügen kann" Quelle: Knöpfel, Pardini &amp; Heinzmann 2018: 50.</t>
  </si>
  <si>
    <t xml:space="preserve">   </t>
  </si>
  <si>
    <t xml:space="preserve">* OKP: Beitrag an die Pflegeleistungen, die – aufgrund einer ärztlichen Anordnung und eines ausgewiesenen Pflegebedarfs – zu Hause durchgeführt werden durch Krankenpfleger oder von Organisationen der Krankenpflege und Hilfe zu Hause (= SPITEX); * UV: ärztlich angeordnete Hauspflege, die durch Krankenpfleger oder von Organisationen der Krankenpflege und Hilfe zu Hause (= SPITEX) durchgeführt wird; * IV (medizinische Maßnahmen der IV): Behandlung zu Hause durch einen Arzt oder, auf dessen Anordnung, durch medizinisches Hilfspersonal. OKP: Beitrag an die Pflegeleistungen, die – aufgrund einer ärztlichen Anordnung und eines ausgewiesenen Pflegebedarfs – ambulant in Tages- oder Nachtstrukturen oder im Pflegeheim erbracht werden. </t>
  </si>
  <si>
    <t>Pflegeleistungen werden gemäss Art. 7 der Verordnung über Leistungen in der obligatorischen Krankenversicherung auf ärztliche Anordnung hin oder in ärztlichem Auftrag erbracht und werden von der OKP vergütet." Quelle: TRISAN 2018: S.52.</t>
  </si>
  <si>
    <r>
      <t xml:space="preserve">Helplessness allowance
No means test.
Personal assistance allowance
No means test.
</t>
    </r>
    <r>
      <rPr>
        <b/>
        <sz val="11"/>
        <color theme="1"/>
        <rFont val="Calibri"/>
        <family val="2"/>
        <scheme val="minor"/>
      </rPr>
      <t>Reimbursement of special costs (EL/PC)
Means test. (see Table XI “Guaranteed Minimum Resources”). FETT durch TB siehe Kommentar.</t>
    </r>
  </si>
  <si>
    <t>Nur eine der vielen Leistungen ist einkommensgeprüft, und zwar die Ergänzungsleistungen zur (Rest-) Abdeckung der Gesamt-Pflegekosten, die durch die hohe Selbstbeteiligung in der Schweiz entstehen können. Hinbgegen sind weder die Sachleistungen noch die eigentliche Geldleistung (die Hilflosenentschädigung) einkommengeprüft. Sie sind lediglich an den Versicherungsstatus gebunden (Obligatorische KV bzw. Renten- und Invaliden V.</t>
  </si>
  <si>
    <t>Mays, N., Marney, J., &amp; King, E. (2013) p.35</t>
  </si>
  <si>
    <t>Mays, N., Marney, J., &amp; King, E. (2013) p.42</t>
  </si>
  <si>
    <r>
      <t xml:space="preserve">User-directed arrangements for longterm care are fairly common overseas. The Netherlands, the United Kingdom and the United States all allow care recipients to directly employ their personal care assistants, while a number of Nordic countries operate voucher systems to promote personal choice in the use of long-term care. In Austria, all support for home-based care is provided in cash, with the recipient being able to decide whether or not to purchase formal care. Germany and Luxembourg give people entitled to long-term care a choice between benefits in kind or a cash payment set at a lower level (OECD, 2005). </t>
    </r>
    <r>
      <rPr>
        <sz val="11"/>
        <color rgb="FFFF0000"/>
        <rFont val="Calibri"/>
        <family val="2"/>
        <scheme val="minor"/>
      </rPr>
      <t>Small numbers of younger disabled people in New Zealand currently have access to individual care budgets.</t>
    </r>
  </si>
  <si>
    <t>A small but significant proportion of health expenditure relates to long-term care. This includes services provided to people with an enduring physical or mental disability who are dependent on assistance with the basic activities of daily living, such as washing, dressing or using the bathroom. It may also include lower-level assistance with activities such as housework, meals or shopping. Longterm care accounts for around 18% of total public spending on health care services, being split about equally between residential care and home care, plus a small proportion spent on day care. Taken together, public and private spending on long-term care in New Zealand stands at approximately 1.4% of GDP, close to the OECD average (Figure 2).</t>
  </si>
  <si>
    <t>it seems as if there is no cash benefit available, except for a very few exceptions</t>
  </si>
  <si>
    <t>Latvia's LTC situation is similar to Lithuania’s, although the responsibility for providing LTC in Latvia is more clearly defined. The state only supports people with appropriate certificates of disability and dependency and those with serious mental disorders. In recent years, care services supported by local authorities have been developed and have already overtaken those provided by the state (Ilves and Plakane 2010). Long-term care (both in-patient and home-based) can be provided following a very thorough evaluation of the care needs, circumstances, and material standing of the family in question. The recipients of care services cover the costs, committing 90% of their income (such as pension or disability benefits). As the demand for formal long-term care services is high, the government is supporting the expansion of local institutions providing care services.</t>
  </si>
  <si>
    <t>Golinowska, S., &amp; Sowa, A. (2013) p. 31</t>
  </si>
  <si>
    <r>
      <t xml:space="preserve">Particularly in those countries where LTC services (and cash transfers) are means tested, access to care is a fundamental issue. This is true in the Transition countries of Lithuania and Latvia, and in Portugal and Greece within the Family-based regime. In Lithuania, persons who are eligible for residential care based on evaluation of their care need are often unable to pay for services which range from 430-740 EUR per month, while the median income of persons aged 65+ living alone was 194.08 EUR per month in 2009 (European Commission, 2012b). In an effort to increase affordability and thereby access, special compensation for nursing and care (assistance) expenses are granted to persons of retirement age if a need for long-term nursing or assistance is determined. Whereas cash benefits are means tested in the case of long-term care in an institution, eligibility for the special compensation does depend on the person’s ability to pay for the long-term social care. If the person spends at least one-third of the set fee on long-term social care, a certain part of the benefit is paid to the institution (European Commission, 2013b). </t>
    </r>
    <r>
      <rPr>
        <sz val="11"/>
        <color rgb="FFFF0000"/>
        <rFont val="Calibri"/>
        <family val="2"/>
        <scheme val="minor"/>
      </rPr>
      <t>In Latvia, the private user is responsible for paying for all social care services out-of-pocket, unless their income is insufficient in which case services are fully or partly covered by municipalities.</t>
    </r>
    <r>
      <rPr>
        <sz val="11"/>
        <color theme="1"/>
        <rFont val="Calibri"/>
        <family val="2"/>
        <scheme val="minor"/>
      </rPr>
      <t xml:space="preserve"> In Portugal, recent reforms to cash benefits amounts and eligibility have been undertaken in an effort to ease the burden on private users. Nonetheless, eligibility and access to in-kind services is relatively restricted. Publicly subsidized home care services and day-care centres are means-tested which means that only very low income families are entitled to services free at point of use.  </t>
    </r>
  </si>
  <si>
    <t>Schulmann, K. &amp; Leichsenring, K. et al.(2014) p.31</t>
  </si>
  <si>
    <t>probably cash benefits are not available</t>
  </si>
  <si>
    <r>
      <t>Assistance and care facilities manage admissions themselves. If a dependent person wishes to occupy a room in a facility,</t>
    </r>
    <r>
      <rPr>
        <sz val="11"/>
        <color rgb="FFFF0000"/>
        <rFont val="Calibri"/>
        <family val="2"/>
        <scheme val="minor"/>
      </rPr>
      <t xml:space="preserve"> they must contact the establishment of their choice directly for information on waiting times for admission and, if applicable, to have their name placed on a waiting list.</t>
    </r>
    <r>
      <rPr>
        <sz val="11"/>
        <color theme="1"/>
        <rFont val="Calibri"/>
        <family val="2"/>
        <scheme val="minor"/>
      </rPr>
      <t xml:space="preserve">
</t>
    </r>
  </si>
  <si>
    <t>https://guichet.public.lu/en/citoyens/famille/dependance/assurance-dependance/milieu-stationnaire.html</t>
  </si>
  <si>
    <t>The introduction of 15 levels of dependency is  considered a reasonably flexible system, particularly  since  they  are  defined  as  a  series  of  ranges  spanning  the  minimum  and the maximum  number  of  hours  required.  The  evaluation  and  control  authority  will  also  employ  more  staff  to  perform the checks. In Appendix 4, we provide the 15 new dependency categories defined according to the number  of  minutes  of  support  required  of  formal  or  informal  help.  In  the  residentialcare setting, 15 levels of compensation are defined, again in terms of the number of minutes per week. In the home care setting there is one additional category, level 0 – defined  again  in  terms  of  the  number  of  minutes  per  week  to  be  covered  by  compensation. It implies that people are only eligible for LTC insurance in a residential setting from the moment they need more than 210 minutes per week (3.5 hours). At home, it can be below this threshold. In the home care setting, the benefit can also be received in cash. The dependency level is translated then into one of the 10 levels of cash benefits – a weekly sum of money that corresponds to the number of minutes of care provided by an informal carer.</t>
  </si>
  <si>
    <t>ESPN</t>
  </si>
  <si>
    <t>diese Quelle belegt, dass anhand des hier vorgestellet Schemas means-testing erfolgt</t>
  </si>
  <si>
    <t>Die Quelle belegt, dass sowohl für in-kind benefits als auch für cash-benefits means-testing erfolgt</t>
  </si>
  <si>
    <t xml:space="preserve">"Local authorities are legally responsible for assessing population-level and individual care needs and ensuring appropriate support is available in residential or domiciliary settings nor from family carers. They have considerable discretion over eligibility and provision " (Glendinning 2018: 5). </t>
  </si>
  <si>
    <r>
      <t xml:space="preserve">Local authorities can provide attendance at day-care centres. Day centres offer older people a range of activities, helping them to continue to live in their own home or with their family or carer. Services offered include hot meals, recreational activities and access to health professionals. Hours are flexible and dependent on need. </t>
    </r>
    <r>
      <rPr>
        <b/>
        <sz val="11"/>
        <color theme="1"/>
        <rFont val="Calibri"/>
        <family val="2"/>
        <scheme val="minor"/>
      </rPr>
      <t>ERGÄNZUNG TB: "Local authorities are legally responsible for assessing population-level and individual care needs and ensuring appropriate support is available in residential or domiciliary settings nor from family carers. They have considerable discretion over eligibility and provision " (Glendinning 2018: 5).</t>
    </r>
  </si>
  <si>
    <t>No free choice between cash and benefits in kind. Quelle: MISSOC 1 Juli 2018</t>
  </si>
  <si>
    <r>
      <t xml:space="preserve">Social Care: Capital assets and income are taken into account when assessing charges for residential care. Charges for non-residential social care are at the discretion of local authorities, depending on ability to pay. See also “User Charges”. </t>
    </r>
    <r>
      <rPr>
        <b/>
        <sz val="11"/>
        <color theme="1"/>
        <rFont val="Calibri"/>
        <family val="2"/>
        <scheme val="minor"/>
      </rPr>
      <t>Cash Benefits for people who need help with personal care are not means-tested. Quelle: MISSOC 1 Juli 2018</t>
    </r>
  </si>
  <si>
    <t>Attendance Allowance (weekly amounts):
Higher rate: GBP 85.60 (€97). Lower rate: GBP 57.30 (€65).
Disability Living Allowance (weekly amounts):
Three rates for care needs:
GBP 22.65 (€26), GBP 57.30 (€65) or GBP 85.60 (€97).
Two rates for mobility needs (weekly amounts):
GBP 22.65 (€26) or GBP 59.75 (€67).
Personal Independence Payment (weekly amounts):
Two rates for daily living needs:
GBP 57.30 (€65) or GBP 85.60 (€97).
Two rates for mobility needs (weekly amounts):
GBP 22.65 (€26) or GBP 59.75 (€67). Quelle: MISSOC 1 Juli 2018</t>
  </si>
  <si>
    <r>
      <t xml:space="preserve">Attendance Allowance, Disability Living Allowance and Personal Independence Payment are the cash benefits payable to people with care needs. </t>
    </r>
    <r>
      <rPr>
        <b/>
        <sz val="11"/>
        <color theme="1"/>
        <rFont val="Calibri"/>
        <family val="2"/>
        <scheme val="minor"/>
      </rPr>
      <t>Use is at the discretion of the claimant. Quelle: MISSOC 1 Juli 2018</t>
    </r>
  </si>
  <si>
    <t>For residential care in England, people with assets (including the value of the family home) over GBP 23,250 (€26,265) receive no financial state support and have to fund their own care. The level and type of state support for people with assets below this threshold depends on their needs and income.
People with non-residential care needs who receive care or other services from the local authority have to pay reasonable charges, depending on ability to pay and at the discretion of the local authority.
Payment depends on personal situation. Local council may be able to pay all or part of fees if capital and savings are below a certain limit. Quelle: MISSOC 1 Juli 2018</t>
  </si>
  <si>
    <t>HiT 2013 p.55</t>
  </si>
  <si>
    <t>Within the limits imposed by geographical distance and isolation, provincial and territorial residents are at liberty to choose the physician, hospital or long-term care facility. Even residents living within a particular RHA can choose to access the services of a facility in another RHA in the same province. However, other than in an emergency, they cannot obtain insured medicare services in another province or country without a prior referral by an eligible authority in their own province.</t>
  </si>
  <si>
    <t>Freie Wahl. Bei den bestehenden Leistungen handelt es sich generell um finanzielle Beihilfen, mithilfe derer die erforderlichen Kosten für die Pflege einer Person in Langzeitpflege gedeckt werden sollen. MISSOC</t>
  </si>
  <si>
    <r>
      <t xml:space="preserve">At the local level.L   ocal authorities (departments) finance a large share of long-term care allowances for the frail elderly. The APA is managed by general councils and is means-tested and adjusted in relation to the individual’s dependence level, living conditions and needs, as assessed by a joint health and social care team. It is also funded by CNSA funds (see section3.6). In 2012, departments contributed €4billion to APA, supplemented with €1.7billion from the CNSA (Sécurité sociale, 2013b). Many other local actors undertake social actions to support the frailelderly.  Leistung zum Ausgleich einer Behinderung (prestation de compensation du handicap, PCH) und Persönliche Pflegebeihilfe (allocation personnalisée d‘autonomie):
</t>
    </r>
    <r>
      <rPr>
        <b/>
        <sz val="11"/>
        <color rgb="FFFF0000"/>
        <rFont val="Calibri"/>
        <family val="2"/>
        <scheme val="minor"/>
      </rPr>
      <t>Die Gewährung der Leistung unterliegt keiner Bedürftigkeitsprüfung, aber der Betrag ist einkommensabhängig. MISSOC</t>
    </r>
  </si>
  <si>
    <t>Bei den bestehenden Leistungen handelt es sich generell um finanzielle Beihilfen, mithilfe derer die erforderlichen Kosten für die Pflege einer Person in Langzeitpflege gedeckt werden sollen. MISSOC</t>
  </si>
  <si>
    <t>Bei den bestehenden Leistungen handelt es sich generell um finanzielle Beihilfen, mithilfe derer die erforderlichen Kosten für die Pflege einer Person in Langzeitpflege gedeckt werden sollen.  Leistung zum Ausgleich einer Behinderung (prestation de compensation du handicap, PCH) und Persönliche Pflegebeihilfe (allocation personnalisée d‘autonomie):
Die Gewährung der Leistung unterliegt keiner Bedürftigkeitsprüfung, aber der Betrag ist einkommensabhängig. MISSOC "Die APA wir monatlich an den Bezieher überwiesen, der es verwenden kann um die .."... Dienste zu bezahlen. TRISAN 2018: S.31.</t>
  </si>
  <si>
    <t>Privatization  in  several  countries  is  associated  with  an  increasing  patient
orientation in care, as can be observed in Sweden, for example. Such a con-
sumer orientation entails that persons in need of care should be in a position
to  choose  both  their  preferred  care  setting  and  their  preferred  provider  or
provider type (e.g.  public or private)</t>
  </si>
  <si>
    <t>Riedel et al. (2016) p.840</t>
  </si>
  <si>
    <t>There is a set of benefits that is awarded on the basis of caring needs, either to the person who needs care or to a private carer (Grødem, 2016; 2017). These are attendance benefit (hjelpestønad), attendance allowance (pleiepenger) and carer’s support (omsorgsstønad). Before 2017, this last benefit was known as carer’s wage, (omsorgslønn). Attendance benefit and attendance allowance are state benefits, mandated by the National Insurance Act and administered by the Norwegian Labour and Welfare Administration (NAV). The two benefits are received by approx. 72,000 and 9,000 people, respectively (source: NAV, administrative statistics). Carer’s support is mandated by the Act on Social Services in NAV and is funded and administered by the municipalities. It is received by just under 10,000 people (source: Statistics Norway). Attendance benefit and carer’s support can be paid irrespective of the age of the carer or the person with caring needs.</t>
  </si>
  <si>
    <t>ESPN 2018: 6</t>
  </si>
  <si>
    <t>Users pay for some of the services provided, but not all. User payments are regulated by national guidelines. A general rule is that user payments must not exceed the cost of providing the service, and that ceilings apply for users on low incomes (HOD, 2011). For long-term stays in nursing homes, municipalities can demand up to 75% of the user’s annual income up to the National Insurance base amount (currently NOK 93,634, EUR 9,853), and 85% of annual income above this (very low) level. Allowances are made if the user provides for family members or has a very low income. User payments can also be required for practical help in the home (with a ceiling set at the cost of providing the service), while nursing care in the home should be free of charge (HOD, 2011).(ESPN 2018: 5)</t>
  </si>
  <si>
    <t>ESPN 2018: 5</t>
  </si>
  <si>
    <t>there are allowances for people with low income, but no general means-testing</t>
  </si>
  <si>
    <t>There are no formal rules for when a person should be able to access care services. Services are offered when ‘needed’, and need is determined by healthcare personnel in dialogue with the user and their families. How these needs assessments are negotiated is a topic for research (e.g. Gautun and Grødem, 2015), but generally healthcare personnel are committed to offering ‘responsible’ services. T</t>
  </si>
  <si>
    <t>found no other more explicit source for means-testing for in-kind benefits, would suggest 0</t>
  </si>
  <si>
    <t>that provides it. In medical care, services are granted where someone needs full-time care,</t>
  </si>
  <si>
    <t>nursing and rehabilitation, based on a referral from a physician. Only persons whose</t>
  </si>
  <si>
    <t>functional health is assessed below 40 points on the Barthel scale are eligible. In the social</t>
  </si>
  <si>
    <t>assistance sector, services are provided to individuals who cannot assure their own care</t>
  </si>
  <si>
    <t>due to low income, a difficult family situation or loneliness. The situation and needs of an</t>
  </si>
  <si>
    <t>older person are individually assessed by a social worker. A project aimed at the</t>
  </si>
  <si>
    <t>standardisation of eligibility criteria in social assistance in relation to the functional abilities</t>
  </si>
  <si>
    <t>of people in need of care is ongoing, supervised by the Ministry of Family, Labour and</t>
  </si>
  <si>
    <t>Social Policy.</t>
  </si>
  <si>
    <r>
      <t xml:space="preserve">Eligibility criteria for home, nursing and residential services differ, depending on the sector
that provides it. In medical care, services are granted where someone needs full-time care,
nursing and rehabilitation, based on a referral from a physician. Only persons whose
functional health is assessed below 40 points on the Barthel scale are eligible. In the social
assistance sector, services are provided to individuals who cannot assure their own care
</t>
    </r>
    <r>
      <rPr>
        <sz val="11"/>
        <color rgb="FFFF0000"/>
        <rFont val="Calibri"/>
        <family val="2"/>
        <scheme val="minor"/>
      </rPr>
      <t>due to low income</t>
    </r>
    <r>
      <rPr>
        <sz val="11"/>
        <color theme="1"/>
        <rFont val="Calibri"/>
        <family val="2"/>
        <scheme val="minor"/>
      </rPr>
      <t>, a difficult family situation or loneliness. The situation and needs of an
older person are individually assessed by a social worker. A project aimed at the
standardisation of eligibility criteria in social assistance in relation to the functional abilities
of people in need of care is ongoing, supervised by the Ministry of Family, Labour and
Social Policy.</t>
    </r>
  </si>
  <si>
    <t>Apart from cash benefits, there is a set of services (made available or supported by the social security system) for dependent people and their families. Users are expected to co-pay for these services, subject to a means-test (ISS, 2014a; ISS, 2014b). These services may directly target people with a disability, their families/caregivers, or both.</t>
  </si>
  <si>
    <t>ESPN 2018: 9</t>
  </si>
  <si>
    <t>not explicitly for the elderly</t>
  </si>
  <si>
    <t>Persons who care for long-term dependent relatives can claim nursing allowance (príspevok na opatrovanie). It is paid directly to caregivers in the form of a social transfer (paid by the offices for labour, social affairs and family). Nursing allowance is income-tested in relation to the care recipient’s income.</t>
  </si>
  <si>
    <t>ESPN 2018: 4</t>
  </si>
  <si>
    <t>Family members or close person providing intensive formal care can be supported by benefits in cash or similar.</t>
  </si>
  <si>
    <t>ENEPRI 2010: 4</t>
  </si>
  <si>
    <t>would suggest 0 because cash benefits are used in the context for the disabled, not including the elderly</t>
  </si>
  <si>
    <t>Cash benefits (which play a very marginal role in the Swedish LTC system) for family carers are also decided upon locally and are not provided everywhere.</t>
  </si>
  <si>
    <t>ESPN 2018</t>
  </si>
  <si>
    <r>
      <t xml:space="preserve">There are two types of municipal cash benefits available for family carers in Sweden. </t>
    </r>
    <r>
      <rPr>
        <sz val="11"/>
        <color rgb="FFFF0000"/>
        <rFont val="Calibri"/>
        <family val="2"/>
        <scheme val="minor"/>
      </rPr>
      <t>These are, however, not provided everywhere; each municipality may decide whether to provide this programme or not, and what the eligibility criteria, level of payment, etc. should be</t>
    </r>
    <r>
      <rPr>
        <sz val="11"/>
        <color theme="1"/>
        <rFont val="Calibri"/>
        <family val="2"/>
        <scheme val="minor"/>
      </rPr>
      <t>. One allowance is attendance allowance (hemvårdsbidrag), which is given on top of services provided to the care recipient. This is a net cash payment given to the care recipient, to be used to pay for help from a family member. The level of reimbursement is at most about 4,000 SEK per month (~450). The other benefit is carers allowance (anhöriganställning), which is actually not an allowance: the municipality employs a family member to do the care work.</t>
    </r>
  </si>
  <si>
    <r>
      <t xml:space="preserve">There are two types of municipal cash benefits available for family carers in Sweden. These are, however, not provided everywhere; each municipality may decide whether to provide this programme or not, and what the eligibility criteria, level of payment, etc. should be. One allowance is attendance allowance (hemvårdsbidrag), </t>
    </r>
    <r>
      <rPr>
        <sz val="11"/>
        <color rgb="FFFF0000"/>
        <rFont val="Calibri"/>
        <family val="2"/>
        <scheme val="minor"/>
      </rPr>
      <t xml:space="preserve">which is given on top of services </t>
    </r>
    <r>
      <rPr>
        <sz val="11"/>
        <color theme="1"/>
        <rFont val="Calibri"/>
        <family val="2"/>
        <scheme val="minor"/>
      </rPr>
      <t>provided to the care recipient. This is a net cash payment given to the care recipient, to be used to pay for help from a family member. The level of reimbursement is at most about 4,000 SEK per month (~450). The other benefit is carers allowance (anhöriganställning), which is actually not an allowance: the municipality employs a family member to do the care work.</t>
    </r>
  </si>
  <si>
    <t>Because data on municipal cash benefits ceased to be part of official statistics in Sweden in 2006, the most recent figures are from that year. The figures showed that 5,300 persons received attendance allowance and almost 1,900 received carers allowance. The number of persons receiving allowances is assumed to have decreased since then. It is important to stress that cash benefits play a very residual role in the Swedish LTC system, as services in kind are prioritised over cash benefits.</t>
  </si>
  <si>
    <t>In the early 2000s, a wave of reductions began in the number of municipal institutional beds (i.e. nursing homes, residential care facilities, group homes for people with dementia). Since then, 30% of municipal places have been closed. Thus, over time, more and more people receive help at home rather than in institutions, in accordance with the ‘ageing in place’ policy. In 2001, 18.3% of those aged 80+ received home help, while 20.0% were living in institutions. In 2017, 22% of those aged 80+ received home help and 12.2% received institutional care.</t>
  </si>
  <si>
    <t>The downsizing of municipal institutional care (as described in part 1) has in practice
lifted the threshold so that only the most dependent older people can access institutional
care (National Board of Health and Welfare, 2016; Schön, Lagergren &amp; Kåreholt, 2016).
A consequence is that many frail older people are dependent on help in their own homes,
both formal care (home help and home health care), and informal care provided by
families. The</t>
  </si>
  <si>
    <t>ESPN 2018: 7</t>
  </si>
  <si>
    <t>würde es eher als 1 kodieren angesichts des geringen Angebots von institutionellen Anbietern und des begrenzten Angebots, generell ist freie Wahl jedoch gegeben(freedom of choice policy)</t>
  </si>
  <si>
    <t>theoretisch existieren Wahlmöglichkeiten (consumer choice Modelle), jedoch regional stark unterschiedlich (vgl. Montin 2016: 95; Edelbalk 2010: 73)</t>
  </si>
  <si>
    <t>The costs paid by
elderly themselves are capped and based on specific rate schedules; the level of user copayment
is income-related, after adjusting for the housing and basic necessities. There is a
maximum contribution amount for home help services which effectively caps an individual’s
out-of-pocket expenses, safeguarding against excessively high charges.</t>
  </si>
  <si>
    <t>OECD 2013: 126</t>
  </si>
  <si>
    <t>Symbolic compensation is provided for the effort of caring for an elderly person. The benefit varies between SEK 1,000-3,000 per month. The benefit is paid to the care recipient, who is responsible for forwarding the amount to the caregiver.</t>
  </si>
  <si>
    <t>ENEPR 2010: 8</t>
  </si>
  <si>
    <t>generell vorhanden, aber Fokus liegt auf in-kind benefits;  wenn man Steuerrückzahlungen(vgl.Meager/Szbehely 2013: 72) mitberücksichtigt liegt ein Anstieg vor. Ist aber wohl kein cash benefit im engeren Sinne</t>
  </si>
  <si>
    <t>The norm of universalism implies that services are not means-tested, but the older
people receiving care services pay user-fees. Users pay the same fee to the municipality,
disregarding whether they use publicly and privately run nursing homes or home care
services. The fee is related to income (but not assets) and the amount of help provided, and
in nursing homes users pay separately for food and housing. There is a maximum fee for
care services, approximately €200/month. This is the same for home care and residential
care. Low income pensioners are exempted from fees for home care and residential care
(Erlandsson et al., 2013).</t>
  </si>
  <si>
    <t>Peterson 2017: 7</t>
  </si>
  <si>
    <t>However, the tax deduction intersects with needs assessed home care services as private home care providers can offer ‘extra services’. In other words, private home care providers may offer users both needs assessed care and privately purchase but subsidized household services. Hence, users can buy supplementary services at the market to ‘top up’ the subsidised eldercare services they receive (Meagher and Szebehely, 2013; Erlandsson et al., 2013; Brodin and Anderson, 2017).</t>
  </si>
  <si>
    <t>Peterson 2012: 12</t>
  </si>
  <si>
    <t>Leistungen können kombiniert werden, aber cash benefits im engen Sinne wenig verbreitet</t>
  </si>
  <si>
    <t>die Höhe des Beitrags ist einkommensabhängig. Kein means-testing, sonder einkommensabhängige Zuzahlung</t>
  </si>
  <si>
    <t>evtl. kann man den tax refund als cash benefit interpretieren, dann 0; ansonsten 1, da cash benefit keine tragende Rolle spielt und der Bedarf an Pflege geprüft wird, es gubt jedoch keien Stelle, wo dieser Zusammenhang explizit hergestellt wird</t>
  </si>
  <si>
    <t>kein expliziter Beleg, aber means-testing findet generell nicht statt, Annahme, dass das auch hier gilt</t>
  </si>
  <si>
    <t>cash benefits possible yet seems to be quite rarely used</t>
  </si>
  <si>
    <t>0=free choice; 1=limited choice; 2=no cash or in-kind benefit availble</t>
  </si>
  <si>
    <t>0=free choice; 1=limited choice; 2= no cash or in-kind benefit available</t>
  </si>
  <si>
    <t>Through a complex web of personal and public financing, essentially all Americans have access to nursing homes. However, many must pay out of personal funds and many of those paying with personal funds eventually run out of money and assets, at which time they can be covered by Medicaid. The financial options are as follows: if an elderly person is admitted to a nursing home post-hospitalization, Medicare will cover a limited amount of skilled nursing days, contingent upon rehabilitation progress. If the individual needs to stay beyond Medicare-covered days, he or she must pay out of pocket or through Medicaid, if eligible. Medicaid covers care for those who are low income and who have minimal assets so in order to receive Medicaid coverage an individual has to use up (“spend down”) personal assets first (this does not include a family home and other exclusions). A private room in a nursing home averages $75 000 a year (Kovner &amp; Knickman, 2011) (but varies greatly by geographical location) so it is easy to see why those paying out of pocket soon run out of money. Long-term care (LTC) insurance covers nursing home care but few Americans take out this type of insurance (LTC insurance covered 7.5% of nursing home expenses in 2005) (Kovner &amp; Knickman, 2011). Annual premiums for LTC 
Health systems in transitionUnited States of America271insurance are high so those that have it tend to be more affluent. Nevertheless, the number of people who carry this insurance is growing and is predicted to rise to 17% by 2020.Most nursing home residents enter nursing homes as private patients and spend down their private assets within a few months, at which time they are eligible for Medicaid coverage (Centers for Disease Control and Prevention, 2009b). A national nursing home survey in 2004 found that at admission, most residents (42%) paid out of pocket, followed by those who were covered by Medicare (36%) and Medicaid (35%) (Centers for Disease Control and Prevention, 2009b). However, as mentioned above, financing shifts during a resident’s stay so that the prevalence of payers at any given time in a nursing home is 13% for Medicare, 66% for private and 60% for Medicaid. These percentages add up to more than 100% because residents may have more than one financial source (Centers for Disease Control and Prevention, 2009b</t>
  </si>
  <si>
    <t>HIT</t>
  </si>
  <si>
    <t xml:space="preserve">Community care services provided within the social care sector consist of regular care services and specialiist care services. They are provided at the place of residence of the beneficiary. The social assistance centre decides whether services will be granted and determines their scope, time and place. The social assistance centre can deliver the services themselves or outsource their delivery. </t>
  </si>
  <si>
    <t>Czepulis-Rutkowska 2017: 46</t>
  </si>
  <si>
    <t xml:space="preserve">Private provision of care for the elderly was initially a specifically metropolitan pheomenon (Stockholm), but it gradually spread to adjacent suburbs and lager cities, and subsequently to smaller cities. </t>
  </si>
  <si>
    <t>Montin (2016): 95</t>
  </si>
  <si>
    <t>One problem relates to the lack of interest from municipalities to accept caredemanding
elderly people from other communities. It is likely that old people wish
to live closer to their children but with the present local municipal financing, elderly
persons with care demands only represent a cost to the receiving municipality. One
might go so far as to say that municipalities that keep a very high standard in their
elderly care, and hence are attractive to elderly movers, are punished economically</t>
  </si>
  <si>
    <t>Edelbalk 2010: 73</t>
  </si>
  <si>
    <t xml:space="preserve">In July 2007,the right-center government introduced atax deduction on household services andpersonal care. Under this reform, taxpayers are entitled to deduct 50 % of the priceof household services up to 100,000 SEK (close to€11,000) per person per year ifthe service company has a business tax certificate. The services may be carried outin the purchaser’s own home or, significantly, in a parent’s home. The governmentexpressed several goals when introducing the tax deduction, including gender equal-ity (reducing the burden of domestic work and care for parents that falls primarilyon women),  bringing the gray economy “on to the books,”  and promoting smallbusiness (Government Bill2006/07:94, p. 94).This deduction is available for all age groups and is not part of the eldercareservices. Yet it clearly interacts with the eldercare system. In the vast majority ofmunicipalities, older people with relatively small care needs and medium-high in-comes would find it cheaper to use the deduction to purchase services on the privatemarket, rather than use municipal care services. (These citizens receive a state sub-sidy for assistance via the tax system rather than a municipal subsidy via the socialservice system.) For those who choose a private provider for their needs-assessedhomecare service, the deduction halves the cost of “extra services.” </t>
  </si>
  <si>
    <t>Meagher/Szebehely 2013: 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</si>
</sst>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_ ;\-#,##0.0\ "/>
    <numFmt numFmtId="165" formatCode="#,##0.0"/>
    <numFmt numFmtId="166" formatCode="dd\.mm\.yy"/>
    <numFmt numFmtId="167" formatCode="0.0"/>
  </numFmts>
  <fonts count="45" x14ac:knownFonts="1">
    <font>
      <sz val="11"/>
      <color theme="1"/>
      <name val="Calibri"/>
      <family val="2"/>
      <scheme val="minor"/>
    </font>
    <font>
      <sz val="8"/>
      <name val="Arial"/>
      <family val="2"/>
    </font>
    <font>
      <b/>
      <sz val="9"/>
      <color indexed="18"/>
      <name val="Verdana"/>
      <family val="2"/>
    </font>
    <font>
      <b/>
      <sz val="8"/>
      <color indexed="9"/>
      <name val="Verdana"/>
      <family val="2"/>
    </font>
    <font>
      <sz val="8"/>
      <color indexed="9"/>
      <name val="Verdana"/>
      <family val="2"/>
    </font>
    <font>
      <b/>
      <sz val="8"/>
      <name val="Verdana"/>
      <family val="2"/>
    </font>
    <font>
      <b/>
      <sz val="9"/>
      <color indexed="10"/>
      <name val="Courier New"/>
      <family val="3"/>
    </font>
    <font>
      <u/>
      <sz val="8"/>
      <name val="Verdana"/>
      <family val="2"/>
    </font>
    <font>
      <sz val="8"/>
      <name val="Verdana"/>
      <family val="2"/>
    </font>
    <font>
      <sz val="9"/>
      <color indexed="81"/>
      <name val="Tahoma"/>
      <family val="2"/>
    </font>
    <font>
      <sz val="10"/>
      <name val="Arial"/>
      <family val="2"/>
    </font>
    <font>
      <b/>
      <u/>
      <sz val="9"/>
      <color indexed="18"/>
      <name val="Verdana"/>
      <family val="2"/>
    </font>
    <font>
      <sz val="10"/>
      <name val="Arial"/>
      <family val="2"/>
    </font>
    <font>
      <sz val="10"/>
      <color theme="1"/>
      <name val="Arial"/>
      <family val="2"/>
    </font>
    <font>
      <b/>
      <sz val="11"/>
      <color theme="1"/>
      <name val="Arial"/>
      <family val="2"/>
    </font>
    <font>
      <b/>
      <sz val="11"/>
      <name val="Arial"/>
      <family val="2"/>
    </font>
    <font>
      <b/>
      <u/>
      <sz val="11"/>
      <color indexed="12"/>
      <name val="Arial"/>
      <family val="2"/>
    </font>
    <font>
      <b/>
      <sz val="10"/>
      <name val="Arial"/>
      <family val="2"/>
    </font>
    <font>
      <sz val="11"/>
      <color rgb="FF000000"/>
      <name val="Calibri"/>
      <family val="2"/>
    </font>
    <font>
      <sz val="14"/>
      <color rgb="FFFFFFFF"/>
      <name val="Calibri"/>
      <family val="2"/>
    </font>
    <font>
      <sz val="13"/>
      <color rgb="FFFFFFFF"/>
      <name val="Calibri"/>
      <family val="2"/>
    </font>
    <font>
      <sz val="15"/>
      <color rgb="FFFFFFFF"/>
      <name val="Calibri"/>
      <family val="2"/>
    </font>
    <font>
      <sz val="18"/>
      <color rgb="FF60256C"/>
      <name val="Calibri"/>
      <family val="2"/>
    </font>
    <font>
      <i/>
      <sz val="14"/>
      <color rgb="FF000000"/>
      <name val="Calibri"/>
      <family val="2"/>
    </font>
    <font>
      <b/>
      <sz val="14"/>
      <color rgb="FF000000"/>
      <name val="Calibri"/>
      <family val="2"/>
    </font>
    <font>
      <sz val="11"/>
      <color rgb="FFFF0000"/>
      <name val="Calibri"/>
      <family val="2"/>
    </font>
    <font>
      <sz val="11"/>
      <name val="Arial"/>
      <family val="2"/>
    </font>
    <font>
      <sz val="11"/>
      <color rgb="FFFF0000"/>
      <name val="Calibri"/>
      <family val="2"/>
      <scheme val="minor"/>
    </font>
    <font>
      <b/>
      <sz val="11"/>
      <color theme="1"/>
      <name val="Calibri"/>
      <family val="2"/>
      <scheme val="minor"/>
    </font>
    <font>
      <b/>
      <sz val="12"/>
      <color theme="1"/>
      <name val="Arial"/>
      <family val="2"/>
    </font>
    <font>
      <b/>
      <sz val="11"/>
      <name val="Calibri"/>
      <family val="2"/>
    </font>
    <font>
      <sz val="11"/>
      <name val="Calibri"/>
      <family val="2"/>
    </font>
    <font>
      <sz val="11"/>
      <name val="Calibri"/>
      <family val="2"/>
      <scheme val="minor"/>
    </font>
    <font>
      <sz val="11"/>
      <color theme="0" tint="-0.34998626667073579"/>
      <name val="Calibri"/>
      <family val="2"/>
      <scheme val="minor"/>
    </font>
    <font>
      <sz val="9"/>
      <color indexed="81"/>
      <name val="Segoe UI"/>
      <family val="2"/>
    </font>
    <font>
      <sz val="10"/>
      <color rgb="FFFF0000"/>
      <name val="Arial"/>
      <family val="2"/>
    </font>
    <font>
      <sz val="11"/>
      <color rgb="FFC00000"/>
      <name val="Calibri"/>
      <family val="2"/>
      <scheme val="minor"/>
    </font>
    <font>
      <sz val="11"/>
      <color rgb="FFFF00FF"/>
      <name val="Calibri"/>
      <family val="2"/>
      <scheme val="minor"/>
    </font>
    <font>
      <sz val="11"/>
      <color rgb="FF7030A0"/>
      <name val="Calibri"/>
      <family val="2"/>
      <scheme val="minor"/>
    </font>
    <font>
      <sz val="11"/>
      <color theme="1"/>
      <name val="Arial"/>
      <family val="2"/>
    </font>
    <font>
      <sz val="11"/>
      <color theme="1"/>
      <name val="Times New Roman"/>
      <family val="1"/>
    </font>
    <font>
      <sz val="11"/>
      <color rgb="FFFF0000"/>
      <name val="Times New Roman"/>
      <family val="1"/>
    </font>
    <font>
      <b/>
      <sz val="11"/>
      <color rgb="FFFA7D00"/>
      <name val="Calibri"/>
      <family val="2"/>
      <scheme val="minor"/>
    </font>
    <font>
      <u/>
      <sz val="11"/>
      <color theme="10"/>
      <name val="Calibri"/>
      <family val="2"/>
      <scheme val="minor"/>
    </font>
    <font>
      <b/>
      <sz val="11"/>
      <color rgb="FFFF0000"/>
      <name val="Calibri"/>
      <family val="2"/>
      <scheme val="minor"/>
    </font>
  </fonts>
  <fills count="19">
    <fill>
      <patternFill patternType="none"/>
    </fill>
    <fill>
      <patternFill patternType="gray125"/>
    </fill>
    <fill>
      <patternFill patternType="solid">
        <fgColor rgb="FF2973BD"/>
        <bgColor indexed="64"/>
      </patternFill>
    </fill>
    <fill>
      <patternFill patternType="solid">
        <fgColor rgb="FF00A1E3"/>
        <bgColor indexed="64"/>
      </patternFill>
    </fill>
    <fill>
      <patternFill patternType="solid">
        <fgColor rgb="FFC4D8ED"/>
        <bgColor indexed="64"/>
      </patternFill>
    </fill>
    <fill>
      <patternFill patternType="mediumGray">
        <fgColor rgb="FFC0C0C0"/>
        <bgColor rgb="FFFFFFFF"/>
      </patternFill>
    </fill>
    <fill>
      <patternFill patternType="solid">
        <fgColor rgb="FFF0F8FF"/>
        <bgColor indexed="64"/>
      </patternFill>
    </fill>
    <fill>
      <patternFill patternType="solid">
        <fgColor rgb="FF953AA6"/>
        <bgColor rgb="FF000000"/>
      </patternFill>
    </fill>
    <fill>
      <patternFill patternType="solid">
        <fgColor rgb="FFBC47D0"/>
        <bgColor rgb="FF000000"/>
      </patternFill>
    </fill>
    <fill>
      <patternFill patternType="solid">
        <fgColor rgb="FF60256C"/>
        <bgColor rgb="FF000000"/>
      </patternFill>
    </fill>
    <fill>
      <patternFill patternType="solid">
        <fgColor rgb="FFD8E592"/>
        <bgColor rgb="FF000000"/>
      </patternFill>
    </fill>
    <fill>
      <patternFill patternType="solid">
        <fgColor indexed="44"/>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FF9900"/>
        <bgColor indexed="64"/>
      </patternFill>
    </fill>
    <fill>
      <patternFill patternType="solid">
        <fgColor rgb="FFFFCC00"/>
        <bgColor indexed="64"/>
      </patternFill>
    </fill>
    <fill>
      <patternFill patternType="solid">
        <fgColor rgb="FFF2F2F2"/>
      </patternFill>
    </fill>
    <fill>
      <patternFill patternType="solid">
        <fgColor theme="0"/>
        <bgColor indexed="64"/>
      </patternFill>
    </fill>
  </fills>
  <borders count="15">
    <border>
      <left/>
      <right/>
      <top/>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C0C0C0"/>
      </left>
      <right style="thin">
        <color rgb="FFC0C0C0"/>
      </right>
      <top style="thin">
        <color rgb="FFC0C0C0"/>
      </top>
      <bottom/>
      <diagonal/>
    </border>
    <border>
      <left style="thin">
        <color rgb="FFC0C0C0"/>
      </left>
      <right style="thin">
        <color rgb="FFC0C0C0"/>
      </right>
      <top/>
      <bottom/>
      <diagonal/>
    </border>
    <border>
      <left style="thin">
        <color rgb="FFC0C0C0"/>
      </left>
      <right style="thin">
        <color rgb="FFC0C0C0"/>
      </right>
      <top/>
      <bottom style="thin">
        <color rgb="FFC0C0C0"/>
      </bottom>
      <diagonal/>
    </border>
    <border>
      <left/>
      <right style="thin">
        <color auto="1"/>
      </right>
      <top/>
      <bottom style="thin">
        <color auto="1"/>
      </bottom>
      <diagonal/>
    </border>
    <border>
      <left/>
      <right style="medium">
        <color auto="1"/>
      </right>
      <top/>
      <bottom style="medium">
        <color auto="1"/>
      </bottom>
      <diagonal/>
    </border>
    <border>
      <left/>
      <right/>
      <top/>
      <bottom style="thin">
        <color rgb="FF000000"/>
      </bottom>
      <diagonal/>
    </border>
    <border>
      <left/>
      <right style="thick">
        <color rgb="FF000000"/>
      </right>
      <top/>
      <bottom style="thick">
        <color rgb="FF000000"/>
      </bottom>
      <diagonal/>
    </border>
    <border>
      <left/>
      <right style="thick">
        <color rgb="FF000000"/>
      </right>
      <top/>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s>
  <cellStyleXfs count="13">
    <xf numFmtId="0" fontId="0" fillId="0" borderId="0"/>
    <xf numFmtId="0" fontId="10" fillId="0" borderId="0"/>
    <xf numFmtId="0" fontId="12" fillId="0" borderId="0"/>
    <xf numFmtId="0" fontId="12" fillId="0" borderId="0">
      <alignment vertical="top"/>
    </xf>
    <xf numFmtId="0" fontId="12" fillId="0" borderId="8">
      <alignment vertical="top"/>
    </xf>
    <xf numFmtId="0" fontId="15" fillId="0" borderId="9">
      <alignment vertical="top" wrapText="1"/>
    </xf>
    <xf numFmtId="0" fontId="16" fillId="0" borderId="9">
      <alignment vertical="top" wrapText="1"/>
    </xf>
    <xf numFmtId="0" fontId="17" fillId="0" borderId="0" applyNumberFormat="0" applyFill="0" applyBorder="0" applyProtection="0">
      <alignment vertical="top"/>
    </xf>
    <xf numFmtId="0" fontId="12" fillId="0" borderId="0" applyNumberFormat="0" applyFont="0" applyFill="0" applyBorder="0" applyProtection="0">
      <alignment wrapText="1"/>
    </xf>
    <xf numFmtId="0" fontId="18" fillId="0" borderId="0"/>
    <xf numFmtId="0" fontId="26" fillId="0" borderId="0"/>
    <xf numFmtId="0" fontId="42" fillId="17" borderId="14" applyNumberFormat="0" applyAlignment="0" applyProtection="0"/>
    <xf numFmtId="0" fontId="43" fillId="0" borderId="0" applyNumberFormat="0" applyFill="0" applyBorder="0" applyAlignment="0" applyProtection="0"/>
  </cellStyleXfs>
  <cellXfs count="266">
    <xf numFmtId="0" fontId="0" fillId="0" borderId="0" xfId="0"/>
    <xf numFmtId="22" fontId="1" fillId="0" borderId="1" xfId="0" applyNumberFormat="1" applyFont="1" applyBorder="1"/>
    <xf numFmtId="0" fontId="1" fillId="0" borderId="0" xfId="0" applyFont="1" applyBorder="1"/>
    <xf numFmtId="0" fontId="2" fillId="0" borderId="1" xfId="0" applyFont="1" applyBorder="1" applyAlignment="1">
      <alignment horizontal="left" wrapText="1"/>
    </xf>
    <xf numFmtId="0" fontId="4" fillId="3" borderId="1" xfId="0" applyFont="1" applyFill="1" applyBorder="1" applyAlignment="1">
      <alignment horizontal="center" vertical="top" wrapText="1"/>
    </xf>
    <xf numFmtId="0" fontId="5" fillId="4" borderId="1" xfId="0" applyFont="1" applyFill="1" applyBorder="1" applyAlignment="1">
      <alignment wrapText="1"/>
    </xf>
    <xf numFmtId="0" fontId="6" fillId="5" borderId="1" xfId="0" applyFont="1" applyFill="1" applyBorder="1" applyAlignment="1">
      <alignment horizontal="center"/>
    </xf>
    <xf numFmtId="0" fontId="1" fillId="0" borderId="1" xfId="0" applyNumberFormat="1" applyFont="1" applyBorder="1" applyAlignment="1">
      <alignment horizontal="right"/>
    </xf>
    <xf numFmtId="0" fontId="1" fillId="6" borderId="1" xfId="0" applyNumberFormat="1" applyFont="1" applyFill="1" applyBorder="1" applyAlignment="1">
      <alignment horizontal="right"/>
    </xf>
    <xf numFmtId="0" fontId="8" fillId="4" borderId="1" xfId="0" applyFont="1" applyFill="1" applyBorder="1" applyAlignment="1">
      <alignment vertical="top" wrapText="1"/>
    </xf>
    <xf numFmtId="0" fontId="7" fillId="0" borderId="0" xfId="0" applyFont="1" applyAlignment="1">
      <alignment horizontal="left"/>
    </xf>
    <xf numFmtId="0" fontId="8" fillId="0" borderId="0" xfId="0" applyFont="1" applyAlignment="1">
      <alignment horizontal="left"/>
    </xf>
    <xf numFmtId="0" fontId="5" fillId="0" borderId="0" xfId="0" applyFont="1" applyAlignment="1">
      <alignment horizontal="left"/>
    </xf>
    <xf numFmtId="0" fontId="10" fillId="0" borderId="0" xfId="1"/>
    <xf numFmtId="0" fontId="8" fillId="0" borderId="0" xfId="1" applyFont="1" applyAlignment="1">
      <alignment horizontal="left"/>
    </xf>
    <xf numFmtId="0" fontId="5" fillId="0" borderId="0" xfId="1" applyFont="1" applyAlignment="1">
      <alignment horizontal="left"/>
    </xf>
    <xf numFmtId="0" fontId="7" fillId="0" borderId="0" xfId="1" applyFont="1" applyAlignment="1">
      <alignment horizontal="left"/>
    </xf>
    <xf numFmtId="164" fontId="1" fillId="6" borderId="1" xfId="1" applyNumberFormat="1" applyFont="1" applyFill="1" applyBorder="1" applyAlignment="1">
      <alignment horizontal="right"/>
    </xf>
    <xf numFmtId="0" fontId="6" fillId="5" borderId="1" xfId="1" applyFont="1" applyFill="1" applyBorder="1" applyAlignment="1">
      <alignment horizontal="center"/>
    </xf>
    <xf numFmtId="0" fontId="8" fillId="4" borderId="1" xfId="1" applyFont="1" applyFill="1" applyBorder="1" applyAlignment="1">
      <alignment vertical="top" wrapText="1"/>
    </xf>
    <xf numFmtId="0" fontId="7" fillId="4" borderId="1" xfId="1" applyFont="1" applyFill="1" applyBorder="1" applyAlignment="1">
      <alignment vertical="top" wrapText="1"/>
    </xf>
    <xf numFmtId="164" fontId="1" fillId="0" borderId="1" xfId="1" applyNumberFormat="1" applyFont="1" applyBorder="1" applyAlignment="1">
      <alignment horizontal="right"/>
    </xf>
    <xf numFmtId="0" fontId="5" fillId="4" borderId="1" xfId="1" applyFont="1" applyFill="1" applyBorder="1" applyAlignment="1">
      <alignment wrapText="1"/>
    </xf>
    <xf numFmtId="0" fontId="4" fillId="3" borderId="1" xfId="1" applyFont="1" applyFill="1" applyBorder="1" applyAlignment="1">
      <alignment horizontal="center" vertical="top" wrapText="1"/>
    </xf>
    <xf numFmtId="0" fontId="11" fillId="0" borderId="1" xfId="1" applyFont="1" applyBorder="1" applyAlignment="1">
      <alignment horizontal="left" wrapText="1"/>
    </xf>
    <xf numFmtId="0" fontId="1" fillId="0" borderId="1" xfId="1" applyFont="1" applyBorder="1"/>
    <xf numFmtId="0" fontId="1" fillId="0" borderId="0" xfId="1" applyFont="1" applyBorder="1"/>
    <xf numFmtId="0" fontId="12" fillId="0" borderId="0" xfId="2"/>
    <xf numFmtId="0" fontId="8" fillId="0" borderId="0" xfId="2" applyFont="1" applyAlignment="1">
      <alignment horizontal="left"/>
    </xf>
    <xf numFmtId="0" fontId="5" fillId="0" borderId="0" xfId="2" applyFont="1" applyAlignment="1">
      <alignment horizontal="left"/>
    </xf>
    <xf numFmtId="0" fontId="7" fillId="0" borderId="0" xfId="2" applyFont="1" applyAlignment="1">
      <alignment horizontal="left"/>
    </xf>
    <xf numFmtId="164" fontId="1" fillId="6" borderId="1" xfId="2" applyNumberFormat="1" applyFont="1" applyFill="1" applyBorder="1" applyAlignment="1">
      <alignment horizontal="right"/>
    </xf>
    <xf numFmtId="0" fontId="6" fillId="5" borderId="1" xfId="2" applyFont="1" applyFill="1" applyBorder="1" applyAlignment="1">
      <alignment horizontal="center"/>
    </xf>
    <xf numFmtId="0" fontId="8" fillId="4" borderId="1" xfId="2" applyFont="1" applyFill="1" applyBorder="1" applyAlignment="1">
      <alignment vertical="top" wrapText="1"/>
    </xf>
    <xf numFmtId="0" fontId="7" fillId="4" borderId="1" xfId="2" applyFont="1" applyFill="1" applyBorder="1" applyAlignment="1">
      <alignment vertical="top" wrapText="1"/>
    </xf>
    <xf numFmtId="164" fontId="1" fillId="0" borderId="1" xfId="2" applyNumberFormat="1" applyFont="1" applyBorder="1" applyAlignment="1">
      <alignment horizontal="right"/>
    </xf>
    <xf numFmtId="0" fontId="5" fillId="4" borderId="1" xfId="2" applyFont="1" applyFill="1" applyBorder="1" applyAlignment="1">
      <alignment wrapText="1"/>
    </xf>
    <xf numFmtId="0" fontId="4" fillId="3" borderId="1" xfId="2" applyFont="1" applyFill="1" applyBorder="1" applyAlignment="1">
      <alignment horizontal="center" vertical="top" wrapText="1"/>
    </xf>
    <xf numFmtId="0" fontId="11" fillId="0" borderId="1" xfId="2" applyFont="1" applyBorder="1" applyAlignment="1">
      <alignment horizontal="left" wrapText="1"/>
    </xf>
    <xf numFmtId="0" fontId="1" fillId="0" borderId="1" xfId="2" applyFont="1" applyBorder="1"/>
    <xf numFmtId="0" fontId="1" fillId="0" borderId="0" xfId="2" applyFont="1" applyBorder="1"/>
    <xf numFmtId="0" fontId="1" fillId="0" borderId="1" xfId="2" applyNumberFormat="1" applyFont="1" applyBorder="1" applyAlignment="1">
      <alignment horizontal="right"/>
    </xf>
    <xf numFmtId="0" fontId="1" fillId="6" borderId="1" xfId="2" applyNumberFormat="1" applyFont="1" applyFill="1" applyBorder="1" applyAlignment="1">
      <alignment horizontal="right"/>
    </xf>
    <xf numFmtId="0" fontId="12" fillId="0" borderId="0" xfId="3">
      <alignment vertical="top"/>
    </xf>
    <xf numFmtId="0" fontId="12" fillId="0" borderId="8" xfId="4" applyNumberFormat="1" applyFont="1" applyFill="1" applyBorder="1" applyAlignment="1" applyProtection="1">
      <alignment vertical="top"/>
    </xf>
    <xf numFmtId="0" fontId="15" fillId="0" borderId="9" xfId="5" applyNumberFormat="1" applyFont="1" applyFill="1" applyBorder="1" applyAlignment="1" applyProtection="1">
      <alignment vertical="top" wrapText="1"/>
    </xf>
    <xf numFmtId="0" fontId="1" fillId="0" borderId="0" xfId="3" applyFont="1">
      <alignment vertical="top"/>
    </xf>
    <xf numFmtId="0" fontId="18" fillId="0" borderId="0" xfId="9"/>
    <xf numFmtId="0" fontId="18" fillId="0" borderId="0" xfId="9" applyAlignment="1">
      <alignment vertical="top" wrapText="1"/>
    </xf>
    <xf numFmtId="0" fontId="19" fillId="7" borderId="10" xfId="9" applyFont="1" applyFill="1" applyBorder="1" applyAlignment="1">
      <alignment vertical="top" wrapText="1"/>
    </xf>
    <xf numFmtId="0" fontId="20" fillId="8" borderId="10" xfId="9" applyFont="1" applyFill="1" applyBorder="1" applyAlignment="1">
      <alignment vertical="top" wrapText="1"/>
    </xf>
    <xf numFmtId="0" fontId="21" fillId="9" borderId="10" xfId="9" applyFont="1" applyFill="1" applyBorder="1" applyAlignment="1">
      <alignment vertical="top" wrapText="1"/>
    </xf>
    <xf numFmtId="0" fontId="22" fillId="10" borderId="0" xfId="9" applyFont="1" applyFill="1" applyAlignment="1">
      <alignment horizontal="center"/>
    </xf>
    <xf numFmtId="0" fontId="23" fillId="0" borderId="11" xfId="9" applyFont="1" applyBorder="1" applyAlignment="1">
      <alignment horizontal="center" wrapText="1"/>
    </xf>
    <xf numFmtId="0" fontId="24" fillId="0" borderId="12" xfId="9" applyFont="1" applyBorder="1" applyAlignment="1">
      <alignment horizontal="center" wrapText="1"/>
    </xf>
    <xf numFmtId="0" fontId="26" fillId="0" borderId="0" xfId="10"/>
    <xf numFmtId="0" fontId="10" fillId="0" borderId="0" xfId="10" applyNumberFormat="1" applyFont="1" applyFill="1" applyBorder="1" applyAlignment="1"/>
    <xf numFmtId="165" fontId="10" fillId="0" borderId="13" xfId="10" applyNumberFormat="1" applyFont="1" applyFill="1" applyBorder="1" applyAlignment="1"/>
    <xf numFmtId="0" fontId="10" fillId="0" borderId="13" xfId="10" applyNumberFormat="1" applyFont="1" applyFill="1" applyBorder="1" applyAlignment="1"/>
    <xf numFmtId="0" fontId="10" fillId="11" borderId="13" xfId="10" applyNumberFormat="1" applyFont="1" applyFill="1" applyBorder="1" applyAlignment="1"/>
    <xf numFmtId="20" fontId="10" fillId="0" borderId="0" xfId="10" applyNumberFormat="1" applyFont="1"/>
    <xf numFmtId="166" fontId="10" fillId="0" borderId="0" xfId="10" applyNumberFormat="1" applyFont="1" applyFill="1" applyBorder="1" applyAlignment="1"/>
    <xf numFmtId="3" fontId="10" fillId="0" borderId="13" xfId="10" applyNumberFormat="1" applyFont="1" applyFill="1" applyBorder="1" applyAlignment="1"/>
    <xf numFmtId="0" fontId="14"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xf>
    <xf numFmtId="0" fontId="13" fillId="0" borderId="0" xfId="0" applyFont="1" applyAlignment="1">
      <alignment horizontal="left" vertical="top" wrapText="1"/>
    </xf>
    <xf numFmtId="0" fontId="0" fillId="0" borderId="0" xfId="0" applyAlignment="1">
      <alignment horizontal="left" vertical="top" wrapText="1"/>
    </xf>
    <xf numFmtId="0" fontId="28" fillId="0" borderId="0" xfId="0" applyFont="1" applyAlignment="1">
      <alignment horizontal="left" vertical="top"/>
    </xf>
    <xf numFmtId="0" fontId="29" fillId="0" borderId="0" xfId="0" applyFont="1" applyAlignment="1">
      <alignment horizontal="left" vertical="top"/>
    </xf>
    <xf numFmtId="0" fontId="27" fillId="0" borderId="0" xfId="0" applyFont="1" applyAlignment="1">
      <alignment horizontal="left" vertical="top"/>
    </xf>
    <xf numFmtId="0" fontId="7" fillId="4" borderId="0" xfId="2" applyFont="1" applyFill="1" applyBorder="1" applyAlignment="1">
      <alignment vertical="top" wrapText="1"/>
    </xf>
    <xf numFmtId="0" fontId="8" fillId="4" borderId="0" xfId="2" applyFont="1" applyFill="1" applyBorder="1" applyAlignment="1">
      <alignment vertical="top" wrapText="1"/>
    </xf>
    <xf numFmtId="0" fontId="6" fillId="5" borderId="0" xfId="2" applyFont="1" applyFill="1" applyBorder="1" applyAlignment="1">
      <alignment horizontal="center"/>
    </xf>
    <xf numFmtId="164" fontId="1" fillId="0" borderId="0" xfId="2" applyNumberFormat="1" applyFont="1" applyBorder="1" applyAlignment="1">
      <alignment horizontal="right"/>
    </xf>
    <xf numFmtId="0" fontId="11" fillId="0" borderId="1" xfId="0" applyFont="1" applyBorder="1" applyAlignment="1">
      <alignment horizontal="left" wrapText="1"/>
    </xf>
    <xf numFmtId="0" fontId="7" fillId="4" borderId="1" xfId="0" applyFont="1" applyFill="1" applyBorder="1" applyAlignment="1">
      <alignment vertical="top" wrapText="1"/>
    </xf>
    <xf numFmtId="167" fontId="0" fillId="0" borderId="0" xfId="0" applyNumberFormat="1"/>
    <xf numFmtId="0" fontId="32" fillId="0" borderId="0" xfId="0" applyFont="1" applyAlignment="1">
      <alignment horizontal="left" vertical="top"/>
    </xf>
    <xf numFmtId="0" fontId="31" fillId="0" borderId="0" xfId="9" applyFont="1" applyAlignment="1">
      <alignment vertical="top" wrapText="1"/>
    </xf>
    <xf numFmtId="0" fontId="0" fillId="0" borderId="0" xfId="0" applyAlignment="1">
      <alignment horizontal="left" vertical="top"/>
    </xf>
    <xf numFmtId="0" fontId="0" fillId="0" borderId="0" xfId="0" applyAlignment="1">
      <alignment horizontal="left" vertical="top"/>
    </xf>
    <xf numFmtId="0" fontId="32"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14" fillId="12" borderId="0" xfId="0" applyFont="1" applyFill="1" applyAlignment="1">
      <alignment horizontal="left" vertical="top"/>
    </xf>
    <xf numFmtId="0" fontId="28" fillId="0" borderId="0" xfId="0" applyFont="1"/>
    <xf numFmtId="0" fontId="0" fillId="0" borderId="0" xfId="0" applyFont="1"/>
    <xf numFmtId="0" fontId="0" fillId="12" borderId="0" xfId="0" applyFont="1" applyFill="1" applyAlignment="1">
      <alignment horizontal="left" vertical="top"/>
    </xf>
    <xf numFmtId="0" fontId="0" fillId="0" borderId="0" xfId="0" applyFont="1" applyAlignment="1">
      <alignment horizontal="left" vertical="top"/>
    </xf>
    <xf numFmtId="0" fontId="1" fillId="6" borderId="0" xfId="2" applyNumberFormat="1" applyFont="1" applyFill="1" applyBorder="1" applyAlignment="1">
      <alignment horizontal="right"/>
    </xf>
    <xf numFmtId="2" fontId="0" fillId="0" borderId="0" xfId="0" applyNumberFormat="1"/>
    <xf numFmtId="0" fontId="0" fillId="12" borderId="0" xfId="0" applyFill="1"/>
    <xf numFmtId="167" fontId="0" fillId="12" borderId="0" xfId="0" applyNumberFormat="1" applyFill="1"/>
    <xf numFmtId="0" fontId="0" fillId="0" borderId="0" xfId="0" applyFill="1"/>
    <xf numFmtId="167" fontId="0" fillId="0" borderId="0" xfId="0" applyNumberFormat="1" applyFill="1"/>
    <xf numFmtId="0" fontId="0" fillId="13" borderId="0" xfId="0" applyFill="1"/>
    <xf numFmtId="167" fontId="0" fillId="13" borderId="0" xfId="0" applyNumberFormat="1" applyFill="1"/>
    <xf numFmtId="0" fontId="0" fillId="14" borderId="0" xfId="0" applyFill="1"/>
    <xf numFmtId="167" fontId="0" fillId="14" borderId="0" xfId="0" applyNumberFormat="1" applyFill="1"/>
    <xf numFmtId="0" fontId="0" fillId="0" borderId="0" xfId="0" applyAlignment="1">
      <alignment wrapText="1"/>
    </xf>
    <xf numFmtId="0" fontId="36" fillId="0" borderId="0" xfId="0" applyFont="1" applyAlignment="1">
      <alignment wrapText="1"/>
    </xf>
    <xf numFmtId="167" fontId="36" fillId="0" borderId="0" xfId="0" applyNumberFormat="1" applyFont="1"/>
    <xf numFmtId="167" fontId="36" fillId="14" borderId="0" xfId="0" applyNumberFormat="1" applyFont="1" applyFill="1"/>
    <xf numFmtId="0" fontId="36" fillId="0" borderId="0" xfId="0" applyFont="1"/>
    <xf numFmtId="167" fontId="36" fillId="12" borderId="0" xfId="0" applyNumberFormat="1" applyFont="1" applyFill="1"/>
    <xf numFmtId="0" fontId="37" fillId="0" borderId="0" xfId="0" applyFont="1" applyAlignment="1">
      <alignment wrapText="1"/>
    </xf>
    <xf numFmtId="167" fontId="37" fillId="0" borderId="0" xfId="0" applyNumberFormat="1" applyFont="1"/>
    <xf numFmtId="167" fontId="37" fillId="12" borderId="0" xfId="0" applyNumberFormat="1" applyFont="1" applyFill="1"/>
    <xf numFmtId="167" fontId="37" fillId="14" borderId="0" xfId="0" applyNumberFormat="1" applyFont="1" applyFill="1"/>
    <xf numFmtId="0" fontId="37" fillId="0" borderId="0" xfId="0" applyFont="1"/>
    <xf numFmtId="167" fontId="36" fillId="13" borderId="0" xfId="0" applyNumberFormat="1" applyFont="1" applyFill="1"/>
    <xf numFmtId="167" fontId="37" fillId="13" borderId="0" xfId="0" applyNumberFormat="1" applyFont="1" applyFill="1"/>
    <xf numFmtId="167" fontId="36" fillId="0" borderId="0" xfId="0" applyNumberFormat="1" applyFont="1" applyFill="1"/>
    <xf numFmtId="167" fontId="37" fillId="0" borderId="0" xfId="0" applyNumberFormat="1" applyFont="1" applyFill="1"/>
    <xf numFmtId="0" fontId="0" fillId="15" borderId="0" xfId="0" applyFill="1"/>
    <xf numFmtId="167" fontId="0" fillId="15" borderId="0" xfId="0" applyNumberFormat="1" applyFill="1"/>
    <xf numFmtId="167" fontId="36" fillId="15" borderId="0" xfId="0" applyNumberFormat="1" applyFont="1" applyFill="1"/>
    <xf numFmtId="167" fontId="37" fillId="15" borderId="0" xfId="0" applyNumberFormat="1" applyFont="1" applyFill="1"/>
    <xf numFmtId="0" fontId="0" fillId="16" borderId="0" xfId="0" applyFill="1"/>
    <xf numFmtId="167" fontId="0" fillId="16" borderId="0" xfId="0" applyNumberFormat="1" applyFill="1"/>
    <xf numFmtId="167" fontId="36" fillId="16" borderId="0" xfId="0" applyNumberFormat="1" applyFont="1" applyFill="1"/>
    <xf numFmtId="167" fontId="37" fillId="16" borderId="0" xfId="0" applyNumberFormat="1" applyFont="1" applyFill="1"/>
    <xf numFmtId="0" fontId="0" fillId="14" borderId="0" xfId="0" applyFill="1" applyAlignment="1">
      <alignment wrapText="1"/>
    </xf>
    <xf numFmtId="0" fontId="0" fillId="0" borderId="0" xfId="0" applyAlignment="1">
      <alignment horizontal="left" vertical="top"/>
    </xf>
    <xf numFmtId="0" fontId="0" fillId="0" borderId="0" xfId="0" applyFont="1" applyAlignment="1">
      <alignment horizontal="left" vertical="top" wrapText="1"/>
    </xf>
    <xf numFmtId="0" fontId="0" fillId="0" borderId="0" xfId="0" applyAlignment="1">
      <alignment horizontal="left" vertical="top"/>
    </xf>
    <xf numFmtId="0" fontId="38" fillId="0" borderId="0" xfId="0" applyFont="1" applyAlignment="1">
      <alignment horizontal="left" vertical="top" wrapText="1"/>
    </xf>
    <xf numFmtId="0" fontId="38" fillId="0" borderId="0" xfId="0" applyFont="1" applyAlignment="1">
      <alignment horizontal="left" vertical="top"/>
    </xf>
    <xf numFmtId="0" fontId="38" fillId="0"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49" fontId="38" fillId="0" borderId="0" xfId="0" applyNumberFormat="1" applyFont="1" applyAlignment="1">
      <alignment horizontal="left" vertical="top" wrapText="1"/>
    </xf>
    <xf numFmtId="0" fontId="0" fillId="0" borderId="0" xfId="0" applyAlignment="1">
      <alignment horizontal="left" vertical="top"/>
    </xf>
    <xf numFmtId="0" fontId="32" fillId="0" borderId="0" xfId="0" applyFont="1" applyAlignment="1">
      <alignment wrapText="1"/>
    </xf>
    <xf numFmtId="0" fontId="0" fillId="13" borderId="0" xfId="0" applyFill="1" applyAlignment="1">
      <alignment horizontal="right"/>
    </xf>
    <xf numFmtId="0" fontId="0" fillId="12" borderId="0" xfId="0" applyFill="1" applyAlignment="1">
      <alignment horizontal="right"/>
    </xf>
    <xf numFmtId="0" fontId="0" fillId="15" borderId="0" xfId="0" applyFill="1" applyAlignment="1">
      <alignment horizontal="right"/>
    </xf>
    <xf numFmtId="0" fontId="0" fillId="0" borderId="0" xfId="0" applyAlignment="1">
      <alignment horizontal="left" vertical="top"/>
    </xf>
    <xf numFmtId="0" fontId="0" fillId="0" borderId="0" xfId="0" applyAlignment="1">
      <alignment horizontal="left" vertical="top"/>
    </xf>
    <xf numFmtId="0" fontId="39" fillId="0" borderId="0" xfId="0" applyFont="1" applyAlignment="1">
      <alignment horizontal="left" wrapText="1"/>
    </xf>
    <xf numFmtId="0" fontId="0" fillId="0" borderId="0" xfId="0" applyFill="1" applyAlignment="1">
      <alignment horizontal="left" vertical="top" wrapText="1"/>
    </xf>
    <xf numFmtId="0" fontId="0" fillId="0" borderId="0" xfId="0" applyFill="1" applyAlignment="1">
      <alignment horizontal="left" vertical="top"/>
    </xf>
    <xf numFmtId="49" fontId="0" fillId="0" borderId="0" xfId="0" applyNumberFormat="1" applyFill="1" applyAlignment="1">
      <alignment horizontal="left" vertical="top" wrapText="1"/>
    </xf>
    <xf numFmtId="0" fontId="14" fillId="0" borderId="0" xfId="0" applyFont="1" applyFill="1" applyAlignment="1">
      <alignment horizontal="left" vertical="top"/>
    </xf>
    <xf numFmtId="0" fontId="0" fillId="0" borderId="0" xfId="0" applyFont="1" applyFill="1" applyAlignment="1">
      <alignment horizontal="left" vertical="top"/>
    </xf>
    <xf numFmtId="0" fontId="38" fillId="0" borderId="0" xfId="0" applyFont="1" applyFill="1" applyAlignment="1">
      <alignment horizontal="left" vertical="top" wrapText="1"/>
    </xf>
    <xf numFmtId="0" fontId="31" fillId="0" borderId="0" xfId="9" applyFont="1" applyFill="1" applyAlignment="1">
      <alignment vertical="top" wrapText="1"/>
    </xf>
    <xf numFmtId="0" fontId="32" fillId="0" borderId="0" xfId="0" applyFont="1" applyFill="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Fill="1" applyAlignment="1">
      <alignment horizontal="left" vertical="top"/>
    </xf>
    <xf numFmtId="0" fontId="0" fillId="0" borderId="0" xfId="0" applyAlignment="1">
      <alignment horizontal="left" vertical="top"/>
    </xf>
    <xf numFmtId="0" fontId="32" fillId="0" borderId="0" xfId="0" applyFont="1" applyFill="1" applyAlignment="1">
      <alignment horizontal="left" vertical="top"/>
    </xf>
    <xf numFmtId="0" fontId="13" fillId="0" borderId="0" xfId="0" applyFont="1" applyFill="1" applyAlignment="1">
      <alignment horizontal="left" vertical="top" wrapText="1"/>
    </xf>
    <xf numFmtId="0" fontId="0" fillId="0" borderId="0" xfId="0" applyFill="1" applyAlignment="1">
      <alignment horizontal="left" vertical="top"/>
    </xf>
    <xf numFmtId="0" fontId="0" fillId="0" borderId="0" xfId="0" applyAlignment="1">
      <alignment horizontal="left" vertical="top"/>
    </xf>
    <xf numFmtId="0" fontId="0" fillId="0" borderId="0" xfId="0" applyFill="1" applyAlignment="1">
      <alignment horizontal="left" vertical="top"/>
    </xf>
    <xf numFmtId="0" fontId="0" fillId="0" borderId="0" xfId="0" applyAlignment="1">
      <alignment horizontal="left" vertical="top"/>
    </xf>
    <xf numFmtId="0" fontId="0" fillId="0" borderId="0" xfId="0" applyFill="1" applyAlignment="1">
      <alignment horizontal="left" vertical="top"/>
    </xf>
    <xf numFmtId="0" fontId="0" fillId="0" borderId="0" xfId="0" applyAlignment="1">
      <alignment horizontal="left" vertical="top"/>
    </xf>
    <xf numFmtId="0" fontId="29" fillId="0" borderId="0" xfId="0" applyFont="1" applyFill="1" applyAlignment="1">
      <alignment horizontal="left" vertical="top"/>
    </xf>
    <xf numFmtId="0" fontId="28" fillId="0" borderId="0" xfId="0" applyFont="1" applyFill="1" applyAlignment="1">
      <alignment horizontal="left" vertical="top"/>
    </xf>
    <xf numFmtId="0" fontId="14" fillId="0" borderId="0" xfId="0" applyFont="1" applyAlignment="1">
      <alignment horizontal="left" vertical="top" wrapText="1"/>
    </xf>
    <xf numFmtId="0" fontId="40" fillId="0" borderId="0" xfId="0" applyFont="1" applyAlignment="1">
      <alignment wrapText="1"/>
    </xf>
    <xf numFmtId="0" fontId="0" fillId="0" borderId="0" xfId="0" applyFill="1" applyAlignment="1">
      <alignment horizontal="left" vertical="top"/>
    </xf>
    <xf numFmtId="0" fontId="0" fillId="0" borderId="0" xfId="0" applyAlignment="1">
      <alignment horizontal="left" vertical="top"/>
    </xf>
    <xf numFmtId="0" fontId="0" fillId="0" borderId="0" xfId="0" applyFill="1" applyAlignment="1">
      <alignment horizontal="left" vertical="top"/>
    </xf>
    <xf numFmtId="0" fontId="10" fillId="0" borderId="0" xfId="1" applyAlignment="1">
      <alignment wrapText="1"/>
    </xf>
    <xf numFmtId="164" fontId="42" fillId="17" borderId="14" xfId="11" applyNumberFormat="1" applyAlignment="1">
      <alignment horizontal="right"/>
    </xf>
    <xf numFmtId="2" fontId="42" fillId="17" borderId="14" xfId="11" applyNumberFormat="1"/>
    <xf numFmtId="167" fontId="42" fillId="17" borderId="14" xfId="11" applyNumberFormat="1"/>
    <xf numFmtId="0" fontId="10" fillId="0" borderId="0" xfId="2" applyFont="1"/>
    <xf numFmtId="164" fontId="12" fillId="0" borderId="0" xfId="2" applyNumberFormat="1"/>
    <xf numFmtId="0" fontId="4" fillId="3" borderId="2" xfId="2" applyFont="1" applyFill="1" applyBorder="1" applyAlignment="1">
      <alignment horizontal="center" vertical="top" wrapText="1"/>
    </xf>
    <xf numFmtId="0" fontId="6" fillId="5" borderId="2" xfId="2" applyFont="1" applyFill="1" applyBorder="1" applyAlignment="1">
      <alignment horizontal="center"/>
    </xf>
    <xf numFmtId="0" fontId="1" fillId="0" borderId="2" xfId="2" applyNumberFormat="1" applyFont="1" applyBorder="1" applyAlignment="1">
      <alignment horizontal="right"/>
    </xf>
    <xf numFmtId="0" fontId="1" fillId="6" borderId="2" xfId="2" applyNumberFormat="1" applyFont="1" applyFill="1" applyBorder="1" applyAlignment="1">
      <alignment horizontal="right"/>
    </xf>
    <xf numFmtId="0" fontId="10" fillId="0" borderId="0" xfId="1" applyBorder="1" applyAlignment="1">
      <alignment wrapText="1"/>
    </xf>
    <xf numFmtId="0" fontId="12" fillId="0" borderId="0" xfId="2" applyBorder="1"/>
    <xf numFmtId="0" fontId="42" fillId="17" borderId="14" xfId="11" applyNumberFormat="1" applyAlignment="1">
      <alignment horizontal="right"/>
    </xf>
    <xf numFmtId="0" fontId="10" fillId="0" borderId="0" xfId="2" applyFont="1" applyBorder="1"/>
    <xf numFmtId="0" fontId="0" fillId="0" borderId="0" xfId="0" applyFill="1" applyAlignment="1">
      <alignment horizontal="left" vertical="top"/>
    </xf>
    <xf numFmtId="0" fontId="39" fillId="0" borderId="0" xfId="0" applyFont="1" applyAlignment="1">
      <alignment horizontal="left" vertical="top"/>
    </xf>
    <xf numFmtId="0" fontId="0" fillId="0" borderId="0" xfId="0" applyFill="1" applyAlignment="1">
      <alignment horizontal="left" vertical="top"/>
    </xf>
    <xf numFmtId="0" fontId="0" fillId="0" borderId="0" xfId="0" applyFill="1" applyAlignment="1">
      <alignment horizontal="left" vertical="top"/>
    </xf>
    <xf numFmtId="0" fontId="39" fillId="0" borderId="0" xfId="0" applyFont="1" applyAlignment="1">
      <alignment horizontal="left" vertical="top" wrapText="1"/>
    </xf>
    <xf numFmtId="0" fontId="0" fillId="0" borderId="0" xfId="0" applyFill="1" applyAlignment="1">
      <alignment horizontal="left" vertical="top"/>
    </xf>
    <xf numFmtId="0" fontId="0" fillId="12" borderId="0" xfId="0" applyFill="1" applyAlignment="1">
      <alignment horizontal="left" vertical="top"/>
    </xf>
    <xf numFmtId="0" fontId="0" fillId="12" borderId="0" xfId="0" applyFill="1" applyAlignment="1">
      <alignment horizontal="left" vertical="top" wrapText="1"/>
    </xf>
    <xf numFmtId="0" fontId="0" fillId="0" borderId="0" xfId="0" applyFill="1" applyAlignment="1">
      <alignment horizontal="left" vertical="top"/>
    </xf>
    <xf numFmtId="0" fontId="0" fillId="0" borderId="0" xfId="0" applyAlignment="1">
      <alignment horizontal="left" vertical="top"/>
    </xf>
    <xf numFmtId="0" fontId="0" fillId="0" borderId="0" xfId="0" applyAlignment="1">
      <alignment horizontal="left" vertical="top"/>
    </xf>
    <xf numFmtId="0" fontId="43" fillId="0" borderId="0" xfId="12" applyAlignment="1">
      <alignment horizontal="left" vertical="top"/>
    </xf>
    <xf numFmtId="0" fontId="0" fillId="0" borderId="0" xfId="0" applyFill="1" applyAlignment="1">
      <alignment horizontal="left" vertical="top"/>
    </xf>
    <xf numFmtId="0" fontId="0" fillId="0" borderId="0" xfId="0" applyFill="1" applyAlignment="1">
      <alignment horizontal="left" vertical="top"/>
    </xf>
    <xf numFmtId="0" fontId="0" fillId="0" borderId="0" xfId="0" applyFill="1" applyAlignment="1">
      <alignment horizontal="left" vertical="top"/>
    </xf>
    <xf numFmtId="0" fontId="0" fillId="0" borderId="0" xfId="0" applyAlignment="1">
      <alignment horizontal="left" vertical="top"/>
    </xf>
    <xf numFmtId="0" fontId="0" fillId="0" borderId="0" xfId="0" applyFill="1" applyAlignment="1">
      <alignment horizontal="left" vertical="top"/>
    </xf>
    <xf numFmtId="0" fontId="0" fillId="0" borderId="0" xfId="0" applyFill="1" applyAlignment="1">
      <alignment horizontal="left" vertical="top"/>
    </xf>
    <xf numFmtId="0" fontId="0" fillId="0" borderId="0" xfId="0" applyFill="1" applyAlignment="1">
      <alignment horizontal="left" vertical="top"/>
    </xf>
    <xf numFmtId="0" fontId="0" fillId="18" borderId="0" xfId="0" applyFont="1" applyFill="1" applyAlignment="1">
      <alignment horizontal="left" vertical="top" wrapText="1"/>
    </xf>
    <xf numFmtId="0" fontId="44" fillId="0" borderId="0" xfId="0" applyFont="1" applyFill="1" applyAlignment="1">
      <alignment horizontal="left" vertical="top"/>
    </xf>
    <xf numFmtId="0" fontId="0" fillId="0" borderId="0" xfId="0" applyFill="1" applyAlignment="1">
      <alignment vertical="top" wrapText="1"/>
    </xf>
    <xf numFmtId="0" fontId="0" fillId="0" borderId="0" xfId="0" applyAlignment="1">
      <alignment horizontal="left" vertical="top"/>
    </xf>
    <xf numFmtId="0" fontId="3" fillId="2" borderId="2" xfId="1" applyFont="1" applyFill="1" applyBorder="1" applyAlignment="1">
      <alignment horizontal="right" vertical="top" wrapText="1"/>
    </xf>
    <xf numFmtId="0" fontId="3" fillId="2" borderId="3" xfId="1" applyFont="1" applyFill="1" applyBorder="1" applyAlignment="1">
      <alignment horizontal="right" vertical="top" wrapText="1"/>
    </xf>
    <xf numFmtId="0" fontId="3" fillId="2" borderId="4" xfId="1" applyFont="1" applyFill="1" applyBorder="1" applyAlignment="1">
      <alignment horizontal="right" vertical="top" wrapText="1"/>
    </xf>
    <xf numFmtId="0" fontId="4" fillId="2" borderId="2" xfId="1" applyFont="1" applyFill="1" applyBorder="1" applyAlignment="1">
      <alignment vertical="top" wrapText="1"/>
    </xf>
    <xf numFmtId="0" fontId="4" fillId="2" borderId="3" xfId="1" applyFont="1" applyFill="1" applyBorder="1" applyAlignment="1">
      <alignment vertical="top" wrapText="1"/>
    </xf>
    <xf numFmtId="0" fontId="4" fillId="2" borderId="4" xfId="1" applyFont="1" applyFill="1" applyBorder="1" applyAlignment="1">
      <alignment vertical="top" wrapText="1"/>
    </xf>
    <xf numFmtId="0" fontId="3" fillId="3" borderId="2" xfId="1" applyFont="1" applyFill="1" applyBorder="1" applyAlignment="1">
      <alignment horizontal="right" vertical="center" wrapText="1"/>
    </xf>
    <xf numFmtId="0" fontId="3" fillId="3" borderId="3" xfId="1" applyFont="1" applyFill="1" applyBorder="1" applyAlignment="1">
      <alignment horizontal="right" vertical="center" wrapText="1"/>
    </xf>
    <xf numFmtId="0" fontId="3" fillId="3" borderId="4" xfId="1" applyFont="1" applyFill="1" applyBorder="1" applyAlignment="1">
      <alignment horizontal="right" vertical="center" wrapText="1"/>
    </xf>
    <xf numFmtId="0" fontId="3" fillId="2" borderId="2" xfId="2" applyFont="1" applyFill="1" applyBorder="1" applyAlignment="1">
      <alignment horizontal="right" vertical="top" wrapText="1"/>
    </xf>
    <xf numFmtId="0" fontId="3" fillId="2" borderId="3" xfId="2" applyFont="1" applyFill="1" applyBorder="1" applyAlignment="1">
      <alignment horizontal="right" vertical="top" wrapText="1"/>
    </xf>
    <xf numFmtId="0" fontId="3" fillId="2" borderId="4" xfId="2" applyFont="1" applyFill="1" applyBorder="1" applyAlignment="1">
      <alignment horizontal="right" vertical="top" wrapText="1"/>
    </xf>
    <xf numFmtId="0" fontId="4" fillId="2" borderId="2" xfId="2" applyFont="1" applyFill="1" applyBorder="1" applyAlignment="1">
      <alignment vertical="top" wrapText="1"/>
    </xf>
    <xf numFmtId="0" fontId="4" fillId="2" borderId="3" xfId="2" applyFont="1" applyFill="1" applyBorder="1" applyAlignment="1">
      <alignment vertical="top" wrapText="1"/>
    </xf>
    <xf numFmtId="0" fontId="4" fillId="2" borderId="4" xfId="2" applyFont="1" applyFill="1" applyBorder="1" applyAlignment="1">
      <alignment vertical="top" wrapText="1"/>
    </xf>
    <xf numFmtId="0" fontId="3" fillId="3" borderId="2" xfId="2" applyFont="1" applyFill="1" applyBorder="1" applyAlignment="1">
      <alignment horizontal="right" vertical="center" wrapText="1"/>
    </xf>
    <xf numFmtId="0" fontId="3" fillId="3" borderId="3" xfId="2" applyFont="1" applyFill="1" applyBorder="1" applyAlignment="1">
      <alignment horizontal="right" vertical="center" wrapText="1"/>
    </xf>
    <xf numFmtId="0" fontId="3" fillId="3" borderId="4" xfId="2" applyFont="1" applyFill="1" applyBorder="1" applyAlignment="1">
      <alignment horizontal="right" vertical="center" wrapText="1"/>
    </xf>
    <xf numFmtId="0" fontId="3" fillId="2" borderId="2" xfId="0" applyFont="1" applyFill="1" applyBorder="1" applyAlignment="1">
      <alignment horizontal="right" vertical="top" wrapText="1"/>
    </xf>
    <xf numFmtId="0" fontId="3" fillId="2" borderId="3" xfId="0" applyFont="1" applyFill="1" applyBorder="1" applyAlignment="1">
      <alignment horizontal="right" vertical="top" wrapText="1"/>
    </xf>
    <xf numFmtId="0" fontId="3" fillId="2" borderId="4" xfId="0" applyFont="1" applyFill="1" applyBorder="1" applyAlignment="1">
      <alignment horizontal="right" vertical="top" wrapText="1"/>
    </xf>
    <xf numFmtId="0" fontId="4" fillId="2" borderId="2" xfId="0" applyFont="1" applyFill="1" applyBorder="1" applyAlignment="1">
      <alignment vertical="top" wrapText="1"/>
    </xf>
    <xf numFmtId="0" fontId="4" fillId="2" borderId="3" xfId="0" applyFont="1" applyFill="1" applyBorder="1" applyAlignment="1">
      <alignment vertical="top" wrapText="1"/>
    </xf>
    <xf numFmtId="0" fontId="4" fillId="2" borderId="4" xfId="0" applyFont="1" applyFill="1" applyBorder="1" applyAlignment="1">
      <alignment vertical="top" wrapText="1"/>
    </xf>
    <xf numFmtId="0" fontId="3" fillId="3" borderId="2" xfId="0" applyFont="1" applyFill="1" applyBorder="1" applyAlignment="1">
      <alignment horizontal="right" vertical="center" wrapText="1"/>
    </xf>
    <xf numFmtId="0" fontId="3" fillId="3" borderId="3" xfId="0" applyFont="1" applyFill="1" applyBorder="1" applyAlignment="1">
      <alignment horizontal="right" vertical="center" wrapText="1"/>
    </xf>
    <xf numFmtId="0" fontId="3" fillId="3" borderId="4" xfId="0" applyFont="1" applyFill="1" applyBorder="1" applyAlignment="1">
      <alignment horizontal="right" vertical="center" wrapText="1"/>
    </xf>
    <xf numFmtId="0" fontId="5" fillId="4" borderId="2" xfId="0" applyFont="1" applyFill="1" applyBorder="1" applyAlignment="1">
      <alignment wrapText="1"/>
    </xf>
    <xf numFmtId="0" fontId="5" fillId="4" borderId="4" xfId="0" applyFont="1" applyFill="1" applyBorder="1" applyAlignment="1">
      <alignment wrapText="1"/>
    </xf>
    <xf numFmtId="0" fontId="7" fillId="4" borderId="5" xfId="0" applyFont="1" applyFill="1" applyBorder="1" applyAlignment="1">
      <alignment vertical="top" wrapText="1"/>
    </xf>
    <xf numFmtId="0" fontId="7" fillId="4" borderId="6" xfId="0" applyFont="1" applyFill="1" applyBorder="1" applyAlignment="1">
      <alignment vertical="top" wrapText="1"/>
    </xf>
    <xf numFmtId="0" fontId="7" fillId="4" borderId="7" xfId="0" applyFont="1" applyFill="1" applyBorder="1" applyAlignment="1">
      <alignment vertical="top" wrapText="1"/>
    </xf>
    <xf numFmtId="0" fontId="8" fillId="4" borderId="2" xfId="0" applyFont="1" applyFill="1" applyBorder="1" applyAlignment="1">
      <alignment vertical="top" wrapText="1"/>
    </xf>
    <xf numFmtId="0" fontId="8" fillId="4" borderId="4" xfId="0" applyFont="1" applyFill="1" applyBorder="1" applyAlignment="1">
      <alignment vertical="top" wrapText="1"/>
    </xf>
    <xf numFmtId="0" fontId="7" fillId="4" borderId="2" xfId="0" applyFont="1" applyFill="1" applyBorder="1" applyAlignment="1">
      <alignment vertical="top" wrapText="1"/>
    </xf>
    <xf numFmtId="0" fontId="7" fillId="4" borderId="4" xfId="0" applyFont="1" applyFill="1" applyBorder="1" applyAlignment="1">
      <alignment vertical="top" wrapText="1"/>
    </xf>
    <xf numFmtId="0" fontId="8" fillId="4" borderId="5" xfId="0" applyFont="1" applyFill="1" applyBorder="1" applyAlignment="1">
      <alignment vertical="top" wrapText="1"/>
    </xf>
    <xf numFmtId="0" fontId="8" fillId="4" borderId="6" xfId="0" applyFont="1" applyFill="1" applyBorder="1" applyAlignment="1">
      <alignment vertical="top" wrapText="1"/>
    </xf>
    <xf numFmtId="0" fontId="8" fillId="4" borderId="7" xfId="0" applyFont="1" applyFill="1" applyBorder="1" applyAlignment="1">
      <alignment vertical="top" wrapText="1"/>
    </xf>
    <xf numFmtId="0" fontId="7" fillId="4" borderId="5" xfId="2" applyFont="1" applyFill="1" applyBorder="1" applyAlignment="1">
      <alignment vertical="top" wrapText="1"/>
    </xf>
    <xf numFmtId="0" fontId="7" fillId="4" borderId="6" xfId="2" applyFont="1" applyFill="1" applyBorder="1" applyAlignment="1">
      <alignment vertical="top" wrapText="1"/>
    </xf>
    <xf numFmtId="0" fontId="7" fillId="4" borderId="7" xfId="2" applyFont="1" applyFill="1" applyBorder="1" applyAlignment="1">
      <alignment vertical="top" wrapText="1"/>
    </xf>
    <xf numFmtId="0" fontId="8" fillId="4" borderId="5" xfId="2" applyFont="1" applyFill="1" applyBorder="1" applyAlignment="1">
      <alignment vertical="top" wrapText="1"/>
    </xf>
    <xf numFmtId="0" fontId="8" fillId="4" borderId="6" xfId="2" applyFont="1" applyFill="1" applyBorder="1" applyAlignment="1">
      <alignment vertical="top" wrapText="1"/>
    </xf>
    <xf numFmtId="0" fontId="8" fillId="4" borderId="7" xfId="2" applyFont="1" applyFill="1" applyBorder="1" applyAlignment="1">
      <alignment vertical="top" wrapText="1"/>
    </xf>
    <xf numFmtId="0" fontId="15" fillId="0" borderId="9" xfId="5" applyNumberFormat="1" applyFont="1" applyFill="1" applyBorder="1" applyAlignment="1" applyProtection="1">
      <alignment vertical="top" wrapText="1"/>
    </xf>
    <xf numFmtId="0" fontId="16" fillId="0" borderId="9" xfId="6" applyNumberFormat="1" applyFont="1" applyFill="1" applyBorder="1" applyAlignment="1" applyProtection="1">
      <alignment vertical="top" wrapText="1"/>
    </xf>
    <xf numFmtId="0" fontId="8" fillId="4" borderId="2" xfId="2" applyFont="1" applyFill="1" applyBorder="1" applyAlignment="1">
      <alignment vertical="top" wrapText="1"/>
    </xf>
    <xf numFmtId="0" fontId="8" fillId="4" borderId="4" xfId="2" applyFont="1" applyFill="1" applyBorder="1" applyAlignment="1">
      <alignment vertical="top" wrapText="1"/>
    </xf>
    <xf numFmtId="0" fontId="7" fillId="4" borderId="2" xfId="2" applyFont="1" applyFill="1" applyBorder="1" applyAlignment="1">
      <alignment vertical="top" wrapText="1"/>
    </xf>
    <xf numFmtId="0" fontId="7" fillId="4" borderId="4" xfId="2" applyFont="1" applyFill="1" applyBorder="1" applyAlignment="1">
      <alignment vertical="top" wrapText="1"/>
    </xf>
    <xf numFmtId="0" fontId="5" fillId="4" borderId="2" xfId="2" applyFont="1" applyFill="1" applyBorder="1" applyAlignment="1">
      <alignment wrapText="1"/>
    </xf>
    <xf numFmtId="0" fontId="5" fillId="4" borderId="4" xfId="2" applyFont="1" applyFill="1" applyBorder="1" applyAlignment="1">
      <alignment wrapText="1"/>
    </xf>
    <xf numFmtId="0" fontId="0" fillId="0" borderId="0" xfId="0" applyFill="1" applyAlignment="1">
      <alignment horizontal="left" vertical="top"/>
    </xf>
    <xf numFmtId="0" fontId="0" fillId="0" borderId="0" xfId="0" applyAlignment="1">
      <alignment horizontal="left" vertical="top"/>
    </xf>
  </cellXfs>
  <cellStyles count="13">
    <cellStyle name="Berechnung" xfId="11" builtinId="22"/>
    <cellStyle name="Bold" xfId="7"/>
    <cellStyle name="Data" xfId="4"/>
    <cellStyle name="Header" xfId="5"/>
    <cellStyle name="HeaderHyperlink" xfId="6"/>
    <cellStyle name="Link" xfId="12" builtinId="8"/>
    <cellStyle name="Standard" xfId="0" builtinId="0"/>
    <cellStyle name="Standard 2" xfId="1"/>
    <cellStyle name="Standard 3" xfId="2"/>
    <cellStyle name="Standard 4" xfId="3"/>
    <cellStyle name="Standard 5" xfId="9"/>
    <cellStyle name="Standard 6" xfId="10"/>
    <cellStyle name="WordWrap" xfId="8"/>
  </cellStyles>
  <dxfs count="0"/>
  <tableStyles count="0" defaultTableStyle="TableStyleMedium2" defaultPivotStyle="PivotStyleLight16"/>
  <colors>
    <mruColors>
      <color rgb="FFFF9900"/>
      <color rgb="FFFFCC00"/>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06_WP1_LTC%20Typology\10_Data\20190222_coelcare_jg_Typology%20Indicators%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TC expenditure, health"/>
      <sheetName val="LTC expenditure, social"/>
      <sheetName val="Share of private exp (health)"/>
      <sheetName val="LTC worker (head counts)"/>
      <sheetName val="LTC worker (FTE)"/>
      <sheetName val="LTC recipients home care"/>
      <sheetName val="LTC recipients institutions"/>
      <sheetName val="LTC residental beds"/>
      <sheetName val="Healthy life years (WHO)"/>
      <sheetName val="Healthy life years 2000-2003 Eu"/>
      <sheetName val="Healthy life years (Eurostat)"/>
      <sheetName val="Life expectancy"/>
      <sheetName val="Perceived health status"/>
      <sheetName val="Overview quanti indicators"/>
      <sheetName val="Quanti means"/>
      <sheetName val="Quanti MissingIdeas"/>
      <sheetName val="Choice homecare provider"/>
      <sheetName val="Choice institutional provider"/>
      <sheetName val="Means-testing for cash-benefit"/>
      <sheetName val="Choice between cash vs. in-kind"/>
      <sheetName val="Choice to mix cash and in-kind"/>
      <sheetName val="Choice home vs. institutional"/>
      <sheetName val="Availability of Cash benefits"/>
      <sheetName val="Pension credits informal carers"/>
      <sheetName val="Care leave for informal carers"/>
      <sheetName val="Means-testing for in-kind"/>
      <sheetName val="Means-testing for any benefit"/>
      <sheetName val="Missoc Comparative Tables"/>
      <sheetName val="Länderabgleich"/>
      <sheetName val="Limitations Daily Liv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
          <cell r="A3" t="str">
            <v>AU</v>
          </cell>
          <cell r="B3" t="str">
            <v>Australia</v>
          </cell>
        </row>
        <row r="4">
          <cell r="A4" t="str">
            <v>AT</v>
          </cell>
          <cell r="B4" t="str">
            <v>Austria</v>
          </cell>
        </row>
        <row r="5">
          <cell r="A5" t="str">
            <v>BE</v>
          </cell>
          <cell r="B5" t="str">
            <v>Belgium</v>
          </cell>
        </row>
        <row r="6">
          <cell r="A6" t="str">
            <v>CA</v>
          </cell>
          <cell r="B6" t="str">
            <v>Canada</v>
          </cell>
        </row>
        <row r="8">
          <cell r="A8" t="str">
            <v>CZ</v>
          </cell>
          <cell r="B8" t="str">
            <v>Czech Republic</v>
          </cell>
        </row>
        <row r="9">
          <cell r="A9" t="str">
            <v>DK</v>
          </cell>
          <cell r="B9" t="str">
            <v>Denmark</v>
          </cell>
        </row>
        <row r="10">
          <cell r="A10" t="str">
            <v>EE</v>
          </cell>
          <cell r="B10" t="str">
            <v>Estonia</v>
          </cell>
        </row>
        <row r="11">
          <cell r="A11" t="str">
            <v>FI</v>
          </cell>
          <cell r="B11" t="str">
            <v>Finland</v>
          </cell>
        </row>
        <row r="12">
          <cell r="A12" t="str">
            <v>FR</v>
          </cell>
          <cell r="B12" t="str">
            <v>France</v>
          </cell>
        </row>
        <row r="13">
          <cell r="A13" t="str">
            <v>DE</v>
          </cell>
          <cell r="B13" t="str">
            <v>Germany</v>
          </cell>
        </row>
        <row r="14">
          <cell r="A14" t="str">
            <v>GR</v>
          </cell>
          <cell r="B14" t="str">
            <v>Greece</v>
          </cell>
        </row>
        <row r="15">
          <cell r="A15" t="str">
            <v>HU</v>
          </cell>
          <cell r="B15" t="str">
            <v>Hungary</v>
          </cell>
        </row>
        <row r="16">
          <cell r="A16" t="str">
            <v>IS</v>
          </cell>
          <cell r="B16" t="str">
            <v>Iceland</v>
          </cell>
        </row>
        <row r="17">
          <cell r="A17" t="str">
            <v>IE</v>
          </cell>
          <cell r="B17" t="str">
            <v>Ireland</v>
          </cell>
        </row>
        <row r="18">
          <cell r="A18" t="str">
            <v>IL</v>
          </cell>
          <cell r="B18" t="str">
            <v>Israel</v>
          </cell>
        </row>
        <row r="19">
          <cell r="A19" t="str">
            <v>IT</v>
          </cell>
          <cell r="B19" t="str">
            <v>Italy</v>
          </cell>
        </row>
        <row r="20">
          <cell r="A20" t="str">
            <v>JP</v>
          </cell>
          <cell r="B20" t="str">
            <v>Japan</v>
          </cell>
        </row>
        <row r="21">
          <cell r="A21" t="str">
            <v>KR</v>
          </cell>
          <cell r="B21" t="str">
            <v>Korea</v>
          </cell>
        </row>
        <row r="22">
          <cell r="A22" t="str">
            <v>LV</v>
          </cell>
          <cell r="B22" t="str">
            <v>Latvia</v>
          </cell>
        </row>
        <row r="23">
          <cell r="A23" t="str">
            <v>LT</v>
          </cell>
          <cell r="B23" t="str">
            <v>Lithuania</v>
          </cell>
        </row>
        <row r="24">
          <cell r="A24" t="str">
            <v>LU</v>
          </cell>
          <cell r="B24" t="str">
            <v>Luxembourg</v>
          </cell>
        </row>
        <row r="26">
          <cell r="A26" t="str">
            <v>NL</v>
          </cell>
          <cell r="B26" t="str">
            <v>Netherlands</v>
          </cell>
        </row>
        <row r="27">
          <cell r="A27" t="str">
            <v>NZ</v>
          </cell>
          <cell r="B27" t="str">
            <v>New Zealand</v>
          </cell>
        </row>
        <row r="28">
          <cell r="A28" t="str">
            <v>NO</v>
          </cell>
          <cell r="B28" t="str">
            <v>Norway</v>
          </cell>
        </row>
        <row r="29">
          <cell r="A29" t="str">
            <v>PL</v>
          </cell>
          <cell r="B29" t="str">
            <v>Poland</v>
          </cell>
        </row>
        <row r="30">
          <cell r="A30" t="str">
            <v>PT</v>
          </cell>
          <cell r="B30" t="str">
            <v>Portugal</v>
          </cell>
        </row>
        <row r="31">
          <cell r="A31" t="str">
            <v>SK</v>
          </cell>
          <cell r="B31" t="str">
            <v>Slovak Republic</v>
          </cell>
        </row>
        <row r="32">
          <cell r="A32" t="str">
            <v>SI</v>
          </cell>
          <cell r="B32" t="str">
            <v>Slovenia</v>
          </cell>
        </row>
        <row r="33">
          <cell r="A33" t="str">
            <v>ES</v>
          </cell>
          <cell r="B33" t="str">
            <v>Spain</v>
          </cell>
        </row>
        <row r="34">
          <cell r="A34" t="str">
            <v>SE</v>
          </cell>
          <cell r="B34" t="str">
            <v>Sweden</v>
          </cell>
        </row>
        <row r="35">
          <cell r="A35" t="str">
            <v>CH</v>
          </cell>
          <cell r="B35" t="str">
            <v>Switzerland</v>
          </cell>
        </row>
        <row r="37">
          <cell r="A37" t="str">
            <v>UK</v>
          </cell>
          <cell r="B37" t="str">
            <v>United Kingdom</v>
          </cell>
        </row>
        <row r="38">
          <cell r="A38" t="str">
            <v>US</v>
          </cell>
          <cell r="B38" t="str">
            <v>United States</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tats.oecd.org/OECDStat_Metadata/ShowMetadata.ashx?Dataset=SHA&amp;Coords=%5b%5bHF%5d.%5bHFTOT%5d%2c%5bHC%5d.%5bHC3%5d%2c%5bHP%5d.%5bHPTOT%5d%2c%5bMEASURE%5d.%5bPPPPER%5d%2c%5bLOCATION%5d.%5bDNK%5d%5d&amp;ShowOnWeb=true&amp;Lang=en" TargetMode="External"/><Relationship Id="rId18" Type="http://schemas.openxmlformats.org/officeDocument/2006/relationships/hyperlink" Target="http://stats.oecd.org/OECDStat_Metadata/ShowMetadata.ashx?Dataset=SHA&amp;Coords=%5bLOCATION%5d.%5bFRA%5d&amp;ShowOnWeb=true&amp;Lang=en" TargetMode="External"/><Relationship Id="rId26" Type="http://schemas.openxmlformats.org/officeDocument/2006/relationships/hyperlink" Target="http://stats.oecd.org/OECDStat_Metadata/ShowMetadata.ashx?Dataset=SHA&amp;Coords=%5bLOCATION%5d.%5bISL%5d&amp;ShowOnWeb=true&amp;Lang=en" TargetMode="External"/><Relationship Id="rId39" Type="http://schemas.openxmlformats.org/officeDocument/2006/relationships/hyperlink" Target="http://stats.oecd.org/OECDStat_Metadata/ShowMetadata.ashx?Dataset=SHA&amp;Coords=%5b%5bHF%5d.%5bHFTOT%5d%2c%5bHC%5d.%5bHC3%5d%2c%5bHP%5d.%5bHPTOT%5d%2c%5bMEASURE%5d.%5bPPPPER%5d%2c%5bLOCATION%5d.%5bLVA%5d%5d&amp;ShowOnWeb=true&amp;Lang=en" TargetMode="External"/><Relationship Id="rId21" Type="http://schemas.openxmlformats.org/officeDocument/2006/relationships/hyperlink" Target="http://stats.oecd.org/OECDStat_Metadata/ShowMetadata.ashx?Dataset=SHA&amp;Coords=%5b%5bHF%5d.%5bHFTOT%5d%2c%5bHC%5d.%5bHC3%5d%2c%5bHP%5d.%5bHPTOT%5d%2c%5bMEASURE%5d.%5bPPPPER%5d%2c%5bLOCATION%5d.%5bDEU%5d%5d&amp;ShowOnWeb=true&amp;Lang=en" TargetMode="External"/><Relationship Id="rId34" Type="http://schemas.openxmlformats.org/officeDocument/2006/relationships/hyperlink" Target="http://stats.oecd.org/OECDStat_Metadata/ShowMetadata.ashx?Dataset=SHA&amp;Coords=%5bLOCATION%5d.%5bJPN%5d&amp;ShowOnWeb=true&amp;Lang=en" TargetMode="External"/><Relationship Id="rId42" Type="http://schemas.openxmlformats.org/officeDocument/2006/relationships/hyperlink" Target="http://stats.oecd.org/OECDStat_Metadata/ShowMetadata.ashx?Dataset=SHA&amp;Coords=%5bLOCATION%5d.%5bLUX%5d&amp;ShowOnWeb=true&amp;Lang=en" TargetMode="External"/><Relationship Id="rId47" Type="http://schemas.openxmlformats.org/officeDocument/2006/relationships/hyperlink" Target="http://stats.oecd.org/OECDStat_Metadata/ShowMetadata.ashx?Dataset=SHA&amp;Coords=%5b%5bHF%5d.%5bHFTOT%5d%2c%5bHC%5d.%5bHC3%5d%2c%5bHP%5d.%5bHPTOT%5d%2c%5bMEASURE%5d.%5bPPPPER%5d%2c%5bLOCATION%5d.%5bNZL%5d%5d&amp;ShowOnWeb=true&amp;Lang=en" TargetMode="External"/><Relationship Id="rId50" Type="http://schemas.openxmlformats.org/officeDocument/2006/relationships/hyperlink" Target="http://stats.oecd.org/OECDStat_Metadata/ShowMetadata.ashx?Dataset=SHA&amp;Coords=%5bLOCATION%5d.%5bPOL%5d&amp;ShowOnWeb=true&amp;Lang=en" TargetMode="External"/><Relationship Id="rId55" Type="http://schemas.openxmlformats.org/officeDocument/2006/relationships/hyperlink" Target="http://stats.oecd.org/OECDStat_Metadata/ShowMetadata.ashx?Dataset=SHA&amp;Coords=%5b%5bHF%5d.%5bHFTOT%5d%2c%5bHC%5d.%5bHC3%5d%2c%5bHP%5d.%5bHPTOT%5d%2c%5bMEASURE%5d.%5bPPPPER%5d%2c%5bLOCATION%5d.%5bSVK%5d%5d&amp;ShowOnWeb=true&amp;Lang=en" TargetMode="External"/><Relationship Id="rId63" Type="http://schemas.openxmlformats.org/officeDocument/2006/relationships/hyperlink" Target="http://stats.oecd.org/OECDStat_Metadata/ShowMetadata.ashx?Dataset=SHA&amp;Coords=%5b%5bHF%5d.%5bHFTOT%5d%2c%5bHC%5d.%5bHC3%5d%2c%5bHP%5d.%5bHPTOT%5d%2c%5bMEASURE%5d.%5bPPPPER%5d%2c%5bLOCATION%5d.%5bCHE%5d%5d&amp;ShowOnWeb=true&amp;Lang=en" TargetMode="External"/><Relationship Id="rId68" Type="http://schemas.openxmlformats.org/officeDocument/2006/relationships/hyperlink" Target="https://stats-2.oecd.org/index.aspx?DatasetCode=SHA" TargetMode="External"/><Relationship Id="rId7" Type="http://schemas.openxmlformats.org/officeDocument/2006/relationships/hyperlink" Target="http://stats.oecd.org/OECDStat_Metadata/ShowMetadata.ashx?Dataset=SHA&amp;Coords=%5b%5bHF%5d.%5bHFTOT%5d%2c%5bHC%5d.%5bHC3%5d%2c%5bHP%5d.%5bHPTOT%5d%2c%5bMEASURE%5d.%5bPPPPER%5d%2c%5bLOCATION%5d.%5bBEL%5d%5d&amp;ShowOnWeb=true&amp;Lang=en" TargetMode="External"/><Relationship Id="rId2" Type="http://schemas.openxmlformats.org/officeDocument/2006/relationships/hyperlink" Target="http://stats.oecd.org/OECDStat_Metadata/ShowMetadata.ashx?Dataset=SHA&amp;Coords=%5bLOCATION%5d.%5bAUS%5d&amp;ShowOnWeb=true&amp;Lang=en" TargetMode="External"/><Relationship Id="rId16" Type="http://schemas.openxmlformats.org/officeDocument/2006/relationships/hyperlink" Target="http://stats.oecd.org/OECDStat_Metadata/ShowMetadata.ashx?Dataset=SHA&amp;Coords=%5bLOCATION%5d.%5bFIN%5d&amp;ShowOnWeb=true&amp;Lang=en" TargetMode="External"/><Relationship Id="rId29" Type="http://schemas.openxmlformats.org/officeDocument/2006/relationships/hyperlink" Target="http://stats.oecd.org/OECDStat_Metadata/ShowMetadata.ashx?Dataset=SHA&amp;Coords=%5b%5bHF%5d.%5bHFTOT%5d%2c%5bHC%5d.%5bHC3%5d%2c%5bHP%5d.%5bHPTOT%5d%2c%5bMEASURE%5d.%5bPPPPER%5d%2c%5bLOCATION%5d.%5bIRL%5d%5d&amp;ShowOnWeb=true&amp;Lang=en" TargetMode="External"/><Relationship Id="rId1" Type="http://schemas.openxmlformats.org/officeDocument/2006/relationships/hyperlink" Target="http://stats.oecd.org/OECDStat_Metadata/ShowMetadata.ashx?Dataset=SHA&amp;ShowOnWeb=true&amp;Lang=en" TargetMode="External"/><Relationship Id="rId6" Type="http://schemas.openxmlformats.org/officeDocument/2006/relationships/hyperlink" Target="http://stats.oecd.org/OECDStat_Metadata/ShowMetadata.ashx?Dataset=SHA&amp;Coords=%5bLOCATION%5d.%5bBEL%5d&amp;ShowOnWeb=true&amp;Lang=en" TargetMode="External"/><Relationship Id="rId11" Type="http://schemas.openxmlformats.org/officeDocument/2006/relationships/hyperlink" Target="http://stats.oecd.org/OECDStat_Metadata/ShowMetadata.ashx?Dataset=SHA&amp;Coords=%5b%5bHF%5d.%5bHFTOT%5d%2c%5bHC%5d.%5bHC3%5d%2c%5bHP%5d.%5bHPTOT%5d%2c%5bMEASURE%5d.%5bPPPPER%5d%2c%5bLOCATION%5d.%5bCZE%5d%5d&amp;ShowOnWeb=true&amp;Lang=en" TargetMode="External"/><Relationship Id="rId24" Type="http://schemas.openxmlformats.org/officeDocument/2006/relationships/hyperlink" Target="http://stats.oecd.org/OECDStat_Metadata/ShowMetadata.ashx?Dataset=SHA&amp;Coords=%5bLOCATION%5d.%5bHUN%5d&amp;ShowOnWeb=true&amp;Lang=en" TargetMode="External"/><Relationship Id="rId32" Type="http://schemas.openxmlformats.org/officeDocument/2006/relationships/hyperlink" Target="http://stats.oecd.org/OECDStat_Metadata/ShowMetadata.ashx?Dataset=SHA&amp;Coords=%5bLOCATION%5d.%5bITA%5d&amp;ShowOnWeb=true&amp;Lang=en" TargetMode="External"/><Relationship Id="rId37" Type="http://schemas.openxmlformats.org/officeDocument/2006/relationships/hyperlink" Target="http://stats.oecd.org/OECDStat_Metadata/ShowMetadata.ashx?Dataset=SHA&amp;Coords=%5b%5bHF%5d.%5bHFTOT%5d%2c%5bHC%5d.%5bHC3%5d%2c%5bHP%5d.%5bHPTOT%5d%2c%5bMEASURE%5d.%5bPPPPER%5d%2c%5bLOCATION%5d.%5bKOR%5d%5d&amp;ShowOnWeb=true&amp;Lang=en" TargetMode="External"/><Relationship Id="rId40" Type="http://schemas.openxmlformats.org/officeDocument/2006/relationships/hyperlink" Target="http://stats.oecd.org/OECDStat_Metadata/ShowMetadata.ashx?Dataset=SHA&amp;Coords=%5bLOCATION%5d.%5bLTU%5d&amp;ShowOnWeb=true&amp;Lang=en" TargetMode="External"/><Relationship Id="rId45" Type="http://schemas.openxmlformats.org/officeDocument/2006/relationships/hyperlink" Target="http://stats.oecd.org/OECDStat_Metadata/ShowMetadata.ashx?Dataset=SHA&amp;Coords=%5b%5bHF%5d.%5bHFTOT%5d%2c%5bHC%5d.%5bHC3%5d%2c%5bHP%5d.%5bHPTOT%5d%2c%5bMEASURE%5d.%5bPPPPER%5d%2c%5bLOCATION%5d.%5bNLD%5d%5d&amp;ShowOnWeb=true&amp;Lang=en" TargetMode="External"/><Relationship Id="rId53" Type="http://schemas.openxmlformats.org/officeDocument/2006/relationships/hyperlink" Target="http://stats.oecd.org/OECDStat_Metadata/ShowMetadata.ashx?Dataset=SHA&amp;Coords=%5b%5bHF%5d.%5bHFTOT%5d%2c%5bHC%5d.%5bHC3%5d%2c%5bHP%5d.%5bHPTOT%5d%2c%5bMEASURE%5d.%5bPPPPER%5d%2c%5bLOCATION%5d.%5bPRT%5d%5d&amp;ShowOnWeb=true&amp;Lang=en" TargetMode="External"/><Relationship Id="rId58" Type="http://schemas.openxmlformats.org/officeDocument/2006/relationships/hyperlink" Target="http://stats.oecd.org/OECDStat_Metadata/ShowMetadata.ashx?Dataset=SHA&amp;Coords=%5bLOCATION%5d.%5bESP%5d&amp;ShowOnWeb=true&amp;Lang=en" TargetMode="External"/><Relationship Id="rId66" Type="http://schemas.openxmlformats.org/officeDocument/2006/relationships/hyperlink" Target="http://stats.oecd.org/OECDStat_Metadata/ShowMetadata.ashx?Dataset=SHA&amp;Coords=%5bLOCATION%5d.%5bUSA%5d&amp;ShowOnWeb=true&amp;Lang=en" TargetMode="External"/><Relationship Id="rId5" Type="http://schemas.openxmlformats.org/officeDocument/2006/relationships/hyperlink" Target="http://stats.oecd.org/OECDStat_Metadata/ShowMetadata.ashx?Dataset=SHA&amp;Coords=%5b%5bHF%5d.%5bHFTOT%5d%2c%5bHC%5d.%5bHC3%5d%2c%5bHP%5d.%5bHPTOT%5d%2c%5bMEASURE%5d.%5bPPPPER%5d%2c%5bLOCATION%5d.%5bAUT%5d%5d&amp;ShowOnWeb=true&amp;Lang=en" TargetMode="External"/><Relationship Id="rId15" Type="http://schemas.openxmlformats.org/officeDocument/2006/relationships/hyperlink" Target="http://stats.oecd.org/OECDStat_Metadata/ShowMetadata.ashx?Dataset=SHA&amp;Coords=%5b%5bHF%5d.%5bHFTOT%5d%2c%5bHC%5d.%5bHC3%5d%2c%5bHP%5d.%5bHPTOT%5d%2c%5bMEASURE%5d.%5bPPPPER%5d%2c%5bLOCATION%5d.%5bEST%5d%5d&amp;ShowOnWeb=true&amp;Lang=en" TargetMode="External"/><Relationship Id="rId23" Type="http://schemas.openxmlformats.org/officeDocument/2006/relationships/hyperlink" Target="http://stats.oecd.org/OECDStat_Metadata/ShowMetadata.ashx?Dataset=SHA&amp;Coords=%5b%5bHF%5d.%5bHFTOT%5d%2c%5bHC%5d.%5bHC3%5d%2c%5bHP%5d.%5bHPTOT%5d%2c%5bMEASURE%5d.%5bPPPPER%5d%2c%5bLOCATION%5d.%5bGRC%5d%5d&amp;ShowOnWeb=true&amp;Lang=en" TargetMode="External"/><Relationship Id="rId28" Type="http://schemas.openxmlformats.org/officeDocument/2006/relationships/hyperlink" Target="http://stats.oecd.org/OECDStat_Metadata/ShowMetadata.ashx?Dataset=SHA&amp;Coords=%5bLOCATION%5d.%5bIRL%5d&amp;ShowOnWeb=true&amp;Lang=en" TargetMode="External"/><Relationship Id="rId36" Type="http://schemas.openxmlformats.org/officeDocument/2006/relationships/hyperlink" Target="http://stats.oecd.org/OECDStat_Metadata/ShowMetadata.ashx?Dataset=SHA&amp;Coords=%5bLOCATION%5d.%5bKOR%5d&amp;ShowOnWeb=true&amp;Lang=en" TargetMode="External"/><Relationship Id="rId49" Type="http://schemas.openxmlformats.org/officeDocument/2006/relationships/hyperlink" Target="http://stats.oecd.org/OECDStat_Metadata/ShowMetadata.ashx?Dataset=SHA&amp;Coords=%5b%5bHF%5d.%5bHFTOT%5d%2c%5bHC%5d.%5bHC3%5d%2c%5bHP%5d.%5bHPTOT%5d%2c%5bMEASURE%5d.%5bPPPPER%5d%2c%5bLOCATION%5d.%5bNOR%5d%5d&amp;ShowOnWeb=true&amp;Lang=en" TargetMode="External"/><Relationship Id="rId57" Type="http://schemas.openxmlformats.org/officeDocument/2006/relationships/hyperlink" Target="http://stats.oecd.org/OECDStat_Metadata/ShowMetadata.ashx?Dataset=SHA&amp;Coords=%5b%5bHF%5d.%5bHFTOT%5d%2c%5bHC%5d.%5bHC3%5d%2c%5bHP%5d.%5bHPTOT%5d%2c%5bMEASURE%5d.%5bPPPPER%5d%2c%5bLOCATION%5d.%5bSVN%5d%5d&amp;ShowOnWeb=true&amp;Lang=en" TargetMode="External"/><Relationship Id="rId61" Type="http://schemas.openxmlformats.org/officeDocument/2006/relationships/hyperlink" Target="http://stats.oecd.org/OECDStat_Metadata/ShowMetadata.ashx?Dataset=SHA&amp;Coords=%5b%5bHF%5d.%5bHFTOT%5d%2c%5bHC%5d.%5bHC3%5d%2c%5bHP%5d.%5bHPTOT%5d%2c%5bMEASURE%5d.%5bPPPPER%5d%2c%5bLOCATION%5d.%5bSWE%5d%5d&amp;ShowOnWeb=true&amp;Lang=en" TargetMode="External"/><Relationship Id="rId10" Type="http://schemas.openxmlformats.org/officeDocument/2006/relationships/hyperlink" Target="http://stats.oecd.org/OECDStat_Metadata/ShowMetadata.ashx?Dataset=SHA&amp;Coords=%5bLOCATION%5d.%5bCZE%5d&amp;ShowOnWeb=true&amp;Lang=en" TargetMode="External"/><Relationship Id="rId19" Type="http://schemas.openxmlformats.org/officeDocument/2006/relationships/hyperlink" Target="http://stats.oecd.org/OECDStat_Metadata/ShowMetadata.ashx?Dataset=SHA&amp;Coords=%5b%5bHF%5d.%5bHFTOT%5d%2c%5bHC%5d.%5bHC3%5d%2c%5bHP%5d.%5bHPTOT%5d%2c%5bMEASURE%5d.%5bPPPPER%5d%2c%5bLOCATION%5d.%5bFRA%5d%5d&amp;ShowOnWeb=true&amp;Lang=en" TargetMode="External"/><Relationship Id="rId31" Type="http://schemas.openxmlformats.org/officeDocument/2006/relationships/hyperlink" Target="http://stats.oecd.org/OECDStat_Metadata/ShowMetadata.ashx?Dataset=SHA&amp;Coords=%5b%5bHF%5d.%5bHFTOT%5d%2c%5bHC%5d.%5bHC3%5d%2c%5bHP%5d.%5bHPTOT%5d%2c%5bMEASURE%5d.%5bPPPPER%5d%2c%5bLOCATION%5d.%5bISR%5d%5d&amp;ShowOnWeb=true&amp;Lang=en" TargetMode="External"/><Relationship Id="rId44" Type="http://schemas.openxmlformats.org/officeDocument/2006/relationships/hyperlink" Target="http://stats.oecd.org/OECDStat_Metadata/ShowMetadata.ashx?Dataset=SHA&amp;Coords=%5bLOCATION%5d.%5bNLD%5d&amp;ShowOnWeb=true&amp;Lang=en" TargetMode="External"/><Relationship Id="rId52" Type="http://schemas.openxmlformats.org/officeDocument/2006/relationships/hyperlink" Target="http://stats.oecd.org/OECDStat_Metadata/ShowMetadata.ashx?Dataset=SHA&amp;Coords=%5bLOCATION%5d.%5bPRT%5d&amp;ShowOnWeb=true&amp;Lang=en" TargetMode="External"/><Relationship Id="rId60" Type="http://schemas.openxmlformats.org/officeDocument/2006/relationships/hyperlink" Target="http://stats.oecd.org/OECDStat_Metadata/ShowMetadata.ashx?Dataset=SHA&amp;Coords=%5bLOCATION%5d.%5bSWE%5d&amp;ShowOnWeb=true&amp;Lang=en" TargetMode="External"/><Relationship Id="rId65" Type="http://schemas.openxmlformats.org/officeDocument/2006/relationships/hyperlink" Target="http://stats.oecd.org/OECDStat_Metadata/ShowMetadata.ashx?Dataset=SHA&amp;Coords=%5b%5bHF%5d.%5bHFTOT%5d%2c%5bHC%5d.%5bHC3%5d%2c%5bHP%5d.%5bHPTOT%5d%2c%5bMEASURE%5d.%5bPPPPER%5d%2c%5bLOCATION%5d.%5bGBR%5d%5d&amp;ShowOnWeb=true&amp;Lang=en" TargetMode="External"/><Relationship Id="rId4" Type="http://schemas.openxmlformats.org/officeDocument/2006/relationships/hyperlink" Target="http://stats.oecd.org/OECDStat_Metadata/ShowMetadata.ashx?Dataset=SHA&amp;Coords=%5bLOCATION%5d.%5bAUT%5d&amp;ShowOnWeb=true&amp;Lang=en" TargetMode="External"/><Relationship Id="rId9" Type="http://schemas.openxmlformats.org/officeDocument/2006/relationships/hyperlink" Target="http://stats.oecd.org/OECDStat_Metadata/ShowMetadata.ashx?Dataset=SHA&amp;Coords=%5b%5bHF%5d.%5bHFTOT%5d%2c%5bHC%5d.%5bHC3%5d%2c%5bHP%5d.%5bHPTOT%5d%2c%5bMEASURE%5d.%5bPPPPER%5d%2c%5bLOCATION%5d.%5bCAN%5d%5d&amp;ShowOnWeb=true&amp;Lang=en" TargetMode="External"/><Relationship Id="rId14" Type="http://schemas.openxmlformats.org/officeDocument/2006/relationships/hyperlink" Target="http://stats.oecd.org/OECDStat_Metadata/ShowMetadata.ashx?Dataset=SHA&amp;Coords=%5bLOCATION%5d.%5bEST%5d&amp;ShowOnWeb=true&amp;Lang=en" TargetMode="External"/><Relationship Id="rId22" Type="http://schemas.openxmlformats.org/officeDocument/2006/relationships/hyperlink" Target="http://stats.oecd.org/OECDStat_Metadata/ShowMetadata.ashx?Dataset=SHA&amp;Coords=%5bLOCATION%5d.%5bGRC%5d&amp;ShowOnWeb=true&amp;Lang=en" TargetMode="External"/><Relationship Id="rId27" Type="http://schemas.openxmlformats.org/officeDocument/2006/relationships/hyperlink" Target="http://stats.oecd.org/OECDStat_Metadata/ShowMetadata.ashx?Dataset=SHA&amp;Coords=%5b%5bHF%5d.%5bHFTOT%5d%2c%5bHC%5d.%5bHC3%5d%2c%5bHP%5d.%5bHPTOT%5d%2c%5bMEASURE%5d.%5bPPPPER%5d%2c%5bLOCATION%5d.%5bISL%5d%5d&amp;ShowOnWeb=true&amp;Lang=en" TargetMode="External"/><Relationship Id="rId30" Type="http://schemas.openxmlformats.org/officeDocument/2006/relationships/hyperlink" Target="http://stats.oecd.org/OECDStat_Metadata/ShowMetadata.ashx?Dataset=SHA&amp;Coords=%5bLOCATION%5d.%5bISR%5d&amp;ShowOnWeb=true&amp;Lang=en" TargetMode="External"/><Relationship Id="rId35" Type="http://schemas.openxmlformats.org/officeDocument/2006/relationships/hyperlink" Target="http://stats.oecd.org/OECDStat_Metadata/ShowMetadata.ashx?Dataset=SHA&amp;Coords=%5b%5bHF%5d.%5bHFTOT%5d%2c%5bHC%5d.%5bHC3%5d%2c%5bHP%5d.%5bHPTOT%5d%2c%5bMEASURE%5d.%5bPPPPER%5d%2c%5bLOCATION%5d.%5bJPN%5d%5d&amp;ShowOnWeb=true&amp;Lang=en" TargetMode="External"/><Relationship Id="rId43" Type="http://schemas.openxmlformats.org/officeDocument/2006/relationships/hyperlink" Target="http://stats.oecd.org/OECDStat_Metadata/ShowMetadata.ashx?Dataset=SHA&amp;Coords=%5b%5bHF%5d.%5bHFTOT%5d%2c%5bHC%5d.%5bHC3%5d%2c%5bHP%5d.%5bHPTOT%5d%2c%5bMEASURE%5d.%5bPPPPER%5d%2c%5bLOCATION%5d.%5bLUX%5d%5d&amp;ShowOnWeb=true&amp;Lang=en" TargetMode="External"/><Relationship Id="rId48" Type="http://schemas.openxmlformats.org/officeDocument/2006/relationships/hyperlink" Target="http://stats.oecd.org/OECDStat_Metadata/ShowMetadata.ashx?Dataset=SHA&amp;Coords=%5bLOCATION%5d.%5bNOR%5d&amp;ShowOnWeb=true&amp;Lang=en" TargetMode="External"/><Relationship Id="rId56" Type="http://schemas.openxmlformats.org/officeDocument/2006/relationships/hyperlink" Target="http://stats.oecd.org/OECDStat_Metadata/ShowMetadata.ashx?Dataset=SHA&amp;Coords=%5bLOCATION%5d.%5bSVN%5d&amp;ShowOnWeb=true&amp;Lang=en" TargetMode="External"/><Relationship Id="rId64" Type="http://schemas.openxmlformats.org/officeDocument/2006/relationships/hyperlink" Target="http://stats.oecd.org/OECDStat_Metadata/ShowMetadata.ashx?Dataset=SHA&amp;Coords=%5bLOCATION%5d.%5bGBR%5d&amp;ShowOnWeb=true&amp;Lang=en" TargetMode="External"/><Relationship Id="rId69" Type="http://schemas.openxmlformats.org/officeDocument/2006/relationships/vmlDrawing" Target="../drawings/vmlDrawing1.vml"/><Relationship Id="rId8" Type="http://schemas.openxmlformats.org/officeDocument/2006/relationships/hyperlink" Target="http://stats.oecd.org/OECDStat_Metadata/ShowMetadata.ashx?Dataset=SHA&amp;Coords=%5bLOCATION%5d.%5bCAN%5d&amp;ShowOnWeb=true&amp;Lang=en" TargetMode="External"/><Relationship Id="rId51" Type="http://schemas.openxmlformats.org/officeDocument/2006/relationships/hyperlink" Target="http://stats.oecd.org/OECDStat_Metadata/ShowMetadata.ashx?Dataset=SHA&amp;Coords=%5b%5bHF%5d.%5bHFTOT%5d%2c%5bHC%5d.%5bHC3%5d%2c%5bHP%5d.%5bHPTOT%5d%2c%5bMEASURE%5d.%5bPPPPER%5d%2c%5bLOCATION%5d.%5bPOL%5d%5d&amp;ShowOnWeb=true&amp;Lang=en" TargetMode="External"/><Relationship Id="rId3" Type="http://schemas.openxmlformats.org/officeDocument/2006/relationships/hyperlink" Target="http://stats.oecd.org/OECDStat_Metadata/ShowMetadata.ashx?Dataset=SHA&amp;Coords=%5b%5bHF%5d.%5bHFTOT%5d%2c%5bHC%5d.%5bHC3%5d%2c%5bHP%5d.%5bHPTOT%5d%2c%5bMEASURE%5d.%5bPPPPER%5d%2c%5bLOCATION%5d.%5bAUS%5d%5d&amp;ShowOnWeb=true&amp;Lang=en" TargetMode="External"/><Relationship Id="rId12" Type="http://schemas.openxmlformats.org/officeDocument/2006/relationships/hyperlink" Target="http://stats.oecd.org/OECDStat_Metadata/ShowMetadata.ashx?Dataset=SHA&amp;Coords=%5bLOCATION%5d.%5bDNK%5d&amp;ShowOnWeb=true&amp;Lang=en" TargetMode="External"/><Relationship Id="rId17" Type="http://schemas.openxmlformats.org/officeDocument/2006/relationships/hyperlink" Target="http://stats.oecd.org/OECDStat_Metadata/ShowMetadata.ashx?Dataset=SHA&amp;Coords=%5b%5bHF%5d.%5bHFTOT%5d%2c%5bHC%5d.%5bHC3%5d%2c%5bHP%5d.%5bHPTOT%5d%2c%5bMEASURE%5d.%5bPPPPER%5d%2c%5bLOCATION%5d.%5bFIN%5d%5d&amp;ShowOnWeb=true&amp;Lang=en" TargetMode="External"/><Relationship Id="rId25" Type="http://schemas.openxmlformats.org/officeDocument/2006/relationships/hyperlink" Target="http://stats.oecd.org/OECDStat_Metadata/ShowMetadata.ashx?Dataset=SHA&amp;Coords=%5b%5bHF%5d.%5bHFTOT%5d%2c%5bHC%5d.%5bHC3%5d%2c%5bHP%5d.%5bHPTOT%5d%2c%5bMEASURE%5d.%5bPPPPER%5d%2c%5bLOCATION%5d.%5bHUN%5d%5d&amp;ShowOnWeb=true&amp;Lang=en" TargetMode="External"/><Relationship Id="rId33" Type="http://schemas.openxmlformats.org/officeDocument/2006/relationships/hyperlink" Target="http://stats.oecd.org/OECDStat_Metadata/ShowMetadata.ashx?Dataset=SHA&amp;Coords=%5b%5bHF%5d.%5bHFTOT%5d%2c%5bHC%5d.%5bHC3%5d%2c%5bHP%5d.%5bHPTOT%5d%2c%5bMEASURE%5d.%5bPPPPER%5d%2c%5bLOCATION%5d.%5bITA%5d%5d&amp;ShowOnWeb=true&amp;Lang=en" TargetMode="External"/><Relationship Id="rId38" Type="http://schemas.openxmlformats.org/officeDocument/2006/relationships/hyperlink" Target="http://stats.oecd.org/OECDStat_Metadata/ShowMetadata.ashx?Dataset=SHA&amp;Coords=%5bLOCATION%5d.%5bLVA%5d&amp;ShowOnWeb=true&amp;Lang=en" TargetMode="External"/><Relationship Id="rId46" Type="http://schemas.openxmlformats.org/officeDocument/2006/relationships/hyperlink" Target="http://stats.oecd.org/OECDStat_Metadata/ShowMetadata.ashx?Dataset=SHA&amp;Coords=%5bLOCATION%5d.%5bNZL%5d&amp;ShowOnWeb=true&amp;Lang=en" TargetMode="External"/><Relationship Id="rId59" Type="http://schemas.openxmlformats.org/officeDocument/2006/relationships/hyperlink" Target="http://stats.oecd.org/OECDStat_Metadata/ShowMetadata.ashx?Dataset=SHA&amp;Coords=%5b%5bHF%5d.%5bHFTOT%5d%2c%5bHC%5d.%5bHC3%5d%2c%5bHP%5d.%5bHPTOT%5d%2c%5bMEASURE%5d.%5bPPPPER%5d%2c%5bLOCATION%5d.%5bESP%5d%5d&amp;ShowOnWeb=true&amp;Lang=en" TargetMode="External"/><Relationship Id="rId67" Type="http://schemas.openxmlformats.org/officeDocument/2006/relationships/hyperlink" Target="http://stats.oecd.org/OECDStat_Metadata/ShowMetadata.ashx?Dataset=SHA&amp;Coords=%5b%5bHF%5d.%5bHFTOT%5d%2c%5bHC%5d.%5bHC3%5d%2c%5bHP%5d.%5bHPTOT%5d%2c%5bMEASURE%5d.%5bPPPPER%5d%2c%5bLOCATION%5d.%5bUSA%5d%5d&amp;ShowOnWeb=true&amp;Lang=en" TargetMode="External"/><Relationship Id="rId20" Type="http://schemas.openxmlformats.org/officeDocument/2006/relationships/hyperlink" Target="http://stats.oecd.org/OECDStat_Metadata/ShowMetadata.ashx?Dataset=SHA&amp;Coords=%5bLOCATION%5d.%5bDEU%5d&amp;ShowOnWeb=true&amp;Lang=en" TargetMode="External"/><Relationship Id="rId41" Type="http://schemas.openxmlformats.org/officeDocument/2006/relationships/hyperlink" Target="http://stats.oecd.org/OECDStat_Metadata/ShowMetadata.ashx?Dataset=SHA&amp;Coords=%5b%5bHF%5d.%5bHFTOT%5d%2c%5bHC%5d.%5bHC3%5d%2c%5bHP%5d.%5bHPTOT%5d%2c%5bMEASURE%5d.%5bPPPPER%5d%2c%5bLOCATION%5d.%5bLTU%5d%5d&amp;ShowOnWeb=true&amp;Lang=en" TargetMode="External"/><Relationship Id="rId54" Type="http://schemas.openxmlformats.org/officeDocument/2006/relationships/hyperlink" Target="http://stats.oecd.org/OECDStat_Metadata/ShowMetadata.ashx?Dataset=SHA&amp;Coords=%5bLOCATION%5d.%5bSVK%5d&amp;ShowOnWeb=true&amp;Lang=en" TargetMode="External"/><Relationship Id="rId62" Type="http://schemas.openxmlformats.org/officeDocument/2006/relationships/hyperlink" Target="http://stats.oecd.org/OECDStat_Metadata/ShowMetadata.ashx?Dataset=SHA&amp;Coords=%5bLOCATION%5d.%5bCHE%5d&amp;ShowOnWeb=true&amp;Lang=en" TargetMode="External"/><Relationship Id="rId70"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8" Type="http://schemas.openxmlformats.org/officeDocument/2006/relationships/hyperlink" Target="http://stats.oecd.org/OECDStat_Metadata/ShowMetadata.ashx?Dataset=HEALTH_STAT&amp;Coords=%5bCOU%5d.%5bISR%5d&amp;ShowOnWeb=true&amp;Lang=en" TargetMode="External"/><Relationship Id="rId13" Type="http://schemas.openxmlformats.org/officeDocument/2006/relationships/comments" Target="../comments9.xml"/><Relationship Id="rId3" Type="http://schemas.openxmlformats.org/officeDocument/2006/relationships/hyperlink" Target="http://stats.oecd.org/OECDStat_Metadata/ShowMetadata.ashx?Dataset=HEALTH_STAT&amp;Coords=%5bVAR%5d.%5bEVIEFE65%5d&amp;ShowOnWeb=true&amp;Lang=en" TargetMode="External"/><Relationship Id="rId7" Type="http://schemas.openxmlformats.org/officeDocument/2006/relationships/hyperlink" Target="http://stats.oecd.org/OECDStat_Metadata/ShowMetadata.ashx?Dataset=HEALTH_STAT&amp;Coords=%5bCOU%5d.%5bDEU%5d&amp;ShowOnWeb=true&amp;Lang=en" TargetMode="External"/><Relationship Id="rId12" Type="http://schemas.openxmlformats.org/officeDocument/2006/relationships/vmlDrawing" Target="../drawings/vmlDrawing9.vml"/><Relationship Id="rId2" Type="http://schemas.openxmlformats.org/officeDocument/2006/relationships/hyperlink" Target="http://stats.oecd.org/OECDStat_Metadata/ShowMetadata.ashx?Dataset=HEALTH_STAT&amp;Coords=%5bVAR%5d.%5bEVIE%5d&amp;ShowOnWeb=true&amp;Lang=en" TargetMode="External"/><Relationship Id="rId1" Type="http://schemas.openxmlformats.org/officeDocument/2006/relationships/hyperlink" Target="http://stats.oecd.org/OECDStat_Metadata/ShowMetadata.ashx?Dataset=HEALTH_STAT&amp;ShowOnWeb=true&amp;Lang=en" TargetMode="External"/><Relationship Id="rId6" Type="http://schemas.openxmlformats.org/officeDocument/2006/relationships/hyperlink" Target="http://stats.oecd.org/OECDStat_Metadata/ShowMetadata.ashx?Dataset=HEALTH_STAT&amp;Coords=%5bVAR%5d.%5bEVIEHO65%5d&amp;ShowOnWeb=true&amp;Lang=en" TargetMode="External"/><Relationship Id="rId11" Type="http://schemas.openxmlformats.org/officeDocument/2006/relationships/hyperlink" Target="http://stats.oecd.org/OECDStat_Metadata/ShowMetadata.ashx?Dataset=HEALTH_STAT&amp;Coords=%5bCOU%5d.%5bISR%5d&amp;ShowOnWeb=true&amp;Lang=en" TargetMode="External"/><Relationship Id="rId5" Type="http://schemas.openxmlformats.org/officeDocument/2006/relationships/hyperlink" Target="http://stats.oecd.org/OECDStat_Metadata/ShowMetadata.ashx?Dataset=HEALTH_STAT&amp;Coords=%5bCOU%5d.%5bISR%5d&amp;ShowOnWeb=true&amp;Lang=en" TargetMode="External"/><Relationship Id="rId10" Type="http://schemas.openxmlformats.org/officeDocument/2006/relationships/hyperlink" Target="http://stats.oecd.org/OECDStat_Metadata/ShowMetadata.ashx?Dataset=HEALTH_STAT&amp;Coords=%5bCOU%5d.%5bDEU%5d&amp;ShowOnWeb=true&amp;Lang=en" TargetMode="External"/><Relationship Id="rId4" Type="http://schemas.openxmlformats.org/officeDocument/2006/relationships/hyperlink" Target="http://stats.oecd.org/OECDStat_Metadata/ShowMetadata.ashx?Dataset=HEALTH_STAT&amp;Coords=%5bCOU%5d.%5bDEU%5d&amp;ShowOnWeb=true&amp;Lang=en" TargetMode="External"/><Relationship Id="rId9" Type="http://schemas.openxmlformats.org/officeDocument/2006/relationships/hyperlink" Target="https://stats-2.oecd.org/index.aspx?DatasetCode=HEALTH_STAT"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tats.oecd.org/OECDStat_Metadata/ShowMetadata.ashx?Dataset=HEALTH_STAT&amp;Coords=%5bCOU%5d.%5bISR%5d&amp;ShowOnWeb=true&amp;Lang=en" TargetMode="External"/><Relationship Id="rId13" Type="http://schemas.openxmlformats.org/officeDocument/2006/relationships/vmlDrawing" Target="../drawings/vmlDrawing10.vml"/><Relationship Id="rId3" Type="http://schemas.openxmlformats.org/officeDocument/2006/relationships/hyperlink" Target="http://stats.oecd.org/OECDStat_Metadata/ShowMetadata.ashx?Dataset=HEALTH_STAT&amp;Coords=%5bVAR%5d.%5bSRHSFGHD%5d&amp;ShowOnWeb=true&amp;Lang=en" TargetMode="External"/><Relationship Id="rId7" Type="http://schemas.openxmlformats.org/officeDocument/2006/relationships/hyperlink" Target="http://stats.oecd.org/OECDStat_Metadata/ShowMetadata.ashx?Dataset=HEALTH_STAT&amp;Coords=%5bCOU%5d.%5bDEU%5d&amp;ShowOnWeb=true&amp;Lang=en" TargetMode="External"/><Relationship Id="rId12" Type="http://schemas.openxmlformats.org/officeDocument/2006/relationships/hyperlink" Target="https://stats-1.oecd.org/index.aspx?DatasetCode=HEALTH_STAT" TargetMode="External"/><Relationship Id="rId2" Type="http://schemas.openxmlformats.org/officeDocument/2006/relationships/hyperlink" Target="http://stats.oecd.org/OECDStat_Metadata/ShowMetadata.ashx?Dataset=HEALTH_STAT&amp;Coords=%5bVAR%5d.%5bSRHS%5d&amp;ShowOnWeb=true&amp;Lang=en" TargetMode="External"/><Relationship Id="rId1" Type="http://schemas.openxmlformats.org/officeDocument/2006/relationships/hyperlink" Target="http://stats.oecd.org/OECDStat_Metadata/ShowMetadata.ashx?Dataset=HEALTH_STAT&amp;ShowOnWeb=true&amp;Lang=en" TargetMode="External"/><Relationship Id="rId6" Type="http://schemas.openxmlformats.org/officeDocument/2006/relationships/hyperlink" Target="http://stats.oecd.org/OECDStat_Metadata/ShowMetadata.ashx?Dataset=HEALTH_STAT&amp;Coords=%5bVAR%5d.%5bSRHSMGHD%5d&amp;ShowOnWeb=true&amp;Lang=en" TargetMode="External"/><Relationship Id="rId11" Type="http://schemas.openxmlformats.org/officeDocument/2006/relationships/hyperlink" Target="http://stats.oecd.org/OECDStat_Metadata/ShowMetadata.ashx?Dataset=HEALTH_STAT&amp;Coords=%5bCOU%5d.%5bISR%5d&amp;ShowOnWeb=true&amp;Lang=en" TargetMode="External"/><Relationship Id="rId5" Type="http://schemas.openxmlformats.org/officeDocument/2006/relationships/hyperlink" Target="http://stats.oecd.org/OECDStat_Metadata/ShowMetadata.ashx?Dataset=HEALTH_STAT&amp;Coords=%5bCOU%5d.%5bISR%5d&amp;ShowOnWeb=true&amp;Lang=en" TargetMode="External"/><Relationship Id="rId10" Type="http://schemas.openxmlformats.org/officeDocument/2006/relationships/hyperlink" Target="http://stats.oecd.org/OECDStat_Metadata/ShowMetadata.ashx?Dataset=HEALTH_STAT&amp;Coords=%5bCOU%5d.%5bDEU%5d&amp;ShowOnWeb=true&amp;Lang=en" TargetMode="External"/><Relationship Id="rId4" Type="http://schemas.openxmlformats.org/officeDocument/2006/relationships/hyperlink" Target="http://stats.oecd.org/OECDStat_Metadata/ShowMetadata.ashx?Dataset=HEALTH_STAT&amp;Coords=%5bCOU%5d.%5bDEU%5d&amp;ShowOnWeb=true&amp;Lang=en" TargetMode="External"/><Relationship Id="rId9" Type="http://schemas.openxmlformats.org/officeDocument/2006/relationships/hyperlink" Target="http://stats.oecd.org/OECDStat_Metadata/ShowMetadata.ashx?Dataset=HEALTH_STAT&amp;Coords=%5bVAR%5d.%5bSRHSTGHD%5d&amp;ShowOnWeb=true&amp;Lang=en" TargetMode="External"/><Relationship Id="rId1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guichet.public.lu/en/citoyens/famille/dependance/assurance-dependance/milieu-stationnaire.html"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3" Type="http://schemas.openxmlformats.org/officeDocument/2006/relationships/hyperlink" Target="http://stats.oecd.org/OECDStat_Metadata/ShowMetadata.ashx?Dataset=SHA&amp;Coords=%5b%5bHF%5d.%5bHFTOT%5d%2c%5bHC%5d.%5bHCR1%5d%2c%5bHP%5d.%5bHPTOT%5d%2c%5bMEASURE%5d.%5bPPPPER%5d%2c%5bLOCATION%5d.%5bGRC%5d%5d&amp;ShowOnWeb=true&amp;Lang=en" TargetMode="External"/><Relationship Id="rId18" Type="http://schemas.openxmlformats.org/officeDocument/2006/relationships/hyperlink" Target="http://stats.oecd.org/OECDStat_Metadata/ShowMetadata.ashx?Dataset=SHA&amp;Coords=%5bLOCATION%5d.%5bJPN%5d&amp;ShowOnWeb=true&amp;Lang=en" TargetMode="External"/><Relationship Id="rId26" Type="http://schemas.openxmlformats.org/officeDocument/2006/relationships/hyperlink" Target="http://stats.oecd.org/OECDStat_Metadata/ShowMetadata.ashx?Dataset=SHA&amp;Coords=%5bLOCATION%5d.%5bNLD%5d&amp;ShowOnWeb=true&amp;Lang=en" TargetMode="External"/><Relationship Id="rId39" Type="http://schemas.openxmlformats.org/officeDocument/2006/relationships/hyperlink" Target="http://stats.oecd.org/OECDStat_Metadata/ShowMetadata.ashx?Dataset=SHA&amp;Coords=%5b%5bHF%5d.%5bHFTOT%5d%2c%5bHC%5d.%5bHCR1%5d%2c%5bHP%5d.%5bHPTOT%5d%2c%5bMEASURE%5d.%5bPPPPER%5d%2c%5bLOCATION%5d.%5bSVN%5d%5d&amp;ShowOnWeb=true&amp;Lang=en" TargetMode="External"/><Relationship Id="rId3" Type="http://schemas.openxmlformats.org/officeDocument/2006/relationships/hyperlink" Target="http://stats.oecd.org/OECDStat_Metadata/ShowMetadata.ashx?Dataset=SHA&amp;Coords=%5b%5bHF%5d.%5bHFTOT%5d%2c%5bHC%5d.%5bHCR1%5d%2c%5bHP%5d.%5bHPTOT%5d%2c%5bMEASURE%5d.%5bPPPPER%5d%2c%5bLOCATION%5d.%5bCZE%5d%5d&amp;ShowOnWeb=true&amp;Lang=en" TargetMode="External"/><Relationship Id="rId21" Type="http://schemas.openxmlformats.org/officeDocument/2006/relationships/hyperlink" Target="http://stats.oecd.org/OECDStat_Metadata/ShowMetadata.ashx?Dataset=SHA&amp;Coords=%5b%5bHF%5d.%5bHFTOT%5d%2c%5bHC%5d.%5bHCR1%5d%2c%5bHP%5d.%5bHPTOT%5d%2c%5bMEASURE%5d.%5bPPPPER%5d%2c%5bLOCATION%5d.%5bLVA%5d%5d&amp;ShowOnWeb=true&amp;Lang=en" TargetMode="External"/><Relationship Id="rId34" Type="http://schemas.openxmlformats.org/officeDocument/2006/relationships/hyperlink" Target="http://stats.oecd.org/OECDStat_Metadata/ShowMetadata.ashx?Dataset=SHA&amp;Coords=%5bLOCATION%5d.%5bPRT%5d&amp;ShowOnWeb=true&amp;Lang=en" TargetMode="External"/><Relationship Id="rId42" Type="http://schemas.openxmlformats.org/officeDocument/2006/relationships/hyperlink" Target="http://stats.oecd.org/OECDStat_Metadata/ShowMetadata.ashx?Dataset=SHA&amp;Coords=%5bLOCATION%5d.%5bSWE%5d&amp;ShowOnWeb=true&amp;Lang=en" TargetMode="External"/><Relationship Id="rId47" Type="http://schemas.openxmlformats.org/officeDocument/2006/relationships/hyperlink" Target="http://stats.oecd.org/OECDStat_Metadata/ShowMetadata.ashx?Dataset=SHA&amp;Coords=%5b%5bHF%5d.%5bHFTOT%5d%2c%5bHC%5d.%5bHCR1%5d%2c%5bHP%5d.%5bHPTOT%5d%2c%5bMEASURE%5d.%5bPPPPER%5d%2c%5bLOCATION%5d.%5bGBR%5d%5d&amp;ShowOnWeb=true&amp;Lang=en" TargetMode="External"/><Relationship Id="rId50" Type="http://schemas.openxmlformats.org/officeDocument/2006/relationships/comments" Target="../comments2.xml"/><Relationship Id="rId7" Type="http://schemas.openxmlformats.org/officeDocument/2006/relationships/hyperlink" Target="http://stats.oecd.org/OECDStat_Metadata/ShowMetadata.ashx?Dataset=SHA&amp;Coords=%5b%5bHF%5d.%5bHFTOT%5d%2c%5bHC%5d.%5bHCR1%5d%2c%5bHP%5d.%5bHPTOT%5d%2c%5bMEASURE%5d.%5bPPPPER%5d%2c%5bLOCATION%5d.%5bFIN%5d%5d&amp;ShowOnWeb=true&amp;Lang=en" TargetMode="External"/><Relationship Id="rId12" Type="http://schemas.openxmlformats.org/officeDocument/2006/relationships/hyperlink" Target="http://stats.oecd.org/OECDStat_Metadata/ShowMetadata.ashx?Dataset=SHA&amp;Coords=%5bLOCATION%5d.%5bGRC%5d&amp;ShowOnWeb=true&amp;Lang=en" TargetMode="External"/><Relationship Id="rId17" Type="http://schemas.openxmlformats.org/officeDocument/2006/relationships/hyperlink" Target="http://stats.oecd.org/OECDStat_Metadata/ShowMetadata.ashx?Dataset=SHA&amp;Coords=%5b%5bHF%5d.%5bHFTOT%5d%2c%5bHC%5d.%5bHCR1%5d%2c%5bHP%5d.%5bHPTOT%5d%2c%5bMEASURE%5d.%5bPPPPER%5d%2c%5bLOCATION%5d.%5bISR%5d%5d&amp;ShowOnWeb=true&amp;Lang=en" TargetMode="External"/><Relationship Id="rId25" Type="http://schemas.openxmlformats.org/officeDocument/2006/relationships/hyperlink" Target="http://stats.oecd.org/OECDStat_Metadata/ShowMetadata.ashx?Dataset=SHA&amp;Coords=%5b%5bHF%5d.%5bHFTOT%5d%2c%5bHC%5d.%5bHCR1%5d%2c%5bHP%5d.%5bHPTOT%5d%2c%5bMEASURE%5d.%5bPPPPER%5d%2c%5bLOCATION%5d.%5bLUX%5d%5d&amp;ShowOnWeb=true&amp;Lang=en" TargetMode="External"/><Relationship Id="rId33" Type="http://schemas.openxmlformats.org/officeDocument/2006/relationships/hyperlink" Target="http://stats.oecd.org/OECDStat_Metadata/ShowMetadata.ashx?Dataset=SHA&amp;Coords=%5b%5bHF%5d.%5bHFTOT%5d%2c%5bHC%5d.%5bHCR1%5d%2c%5bHP%5d.%5bHPTOT%5d%2c%5bMEASURE%5d.%5bPPPPER%5d%2c%5bLOCATION%5d.%5bPOL%5d%5d&amp;ShowOnWeb=true&amp;Lang=en" TargetMode="External"/><Relationship Id="rId38" Type="http://schemas.openxmlformats.org/officeDocument/2006/relationships/hyperlink" Target="http://stats.oecd.org/OECDStat_Metadata/ShowMetadata.ashx?Dataset=SHA&amp;Coords=%5bLOCATION%5d.%5bSVN%5d&amp;ShowOnWeb=true&amp;Lang=en" TargetMode="External"/><Relationship Id="rId46" Type="http://schemas.openxmlformats.org/officeDocument/2006/relationships/hyperlink" Target="http://stats.oecd.org/OECDStat_Metadata/ShowMetadata.ashx?Dataset=SHA&amp;Coords=%5bLOCATION%5d.%5bGBR%5d&amp;ShowOnWeb=true&amp;Lang=en" TargetMode="External"/><Relationship Id="rId2" Type="http://schemas.openxmlformats.org/officeDocument/2006/relationships/hyperlink" Target="http://stats.oecd.org/OECDStat_Metadata/ShowMetadata.ashx?Dataset=SHA&amp;Coords=%5bLOCATION%5d.%5bCZE%5d&amp;ShowOnWeb=true&amp;Lang=en" TargetMode="External"/><Relationship Id="rId16" Type="http://schemas.openxmlformats.org/officeDocument/2006/relationships/hyperlink" Target="http://stats.oecd.org/OECDStat_Metadata/ShowMetadata.ashx?Dataset=SHA&amp;Coords=%5bLOCATION%5d.%5bISR%5d&amp;ShowOnWeb=true&amp;Lang=en" TargetMode="External"/><Relationship Id="rId20" Type="http://schemas.openxmlformats.org/officeDocument/2006/relationships/hyperlink" Target="http://stats.oecd.org/OECDStat_Metadata/ShowMetadata.ashx?Dataset=SHA&amp;Coords=%5bLOCATION%5d.%5bLVA%5d&amp;ShowOnWeb=true&amp;Lang=en" TargetMode="External"/><Relationship Id="rId29" Type="http://schemas.openxmlformats.org/officeDocument/2006/relationships/hyperlink" Target="http://stats.oecd.org/OECDStat_Metadata/ShowMetadata.ashx?Dataset=SHA&amp;Coords=%5b%5bHF%5d.%5bHFTOT%5d%2c%5bHC%5d.%5bHCR1%5d%2c%5bHP%5d.%5bHPTOT%5d%2c%5bMEASURE%5d.%5bPPPPER%5d%2c%5bLOCATION%5d.%5bNZL%5d%5d&amp;ShowOnWeb=true&amp;Lang=en" TargetMode="External"/><Relationship Id="rId41" Type="http://schemas.openxmlformats.org/officeDocument/2006/relationships/hyperlink" Target="http://stats.oecd.org/OECDStat_Metadata/ShowMetadata.ashx?Dataset=SHA&amp;Coords=%5b%5bHF%5d.%5bHFTOT%5d%2c%5bHC%5d.%5bHCR1%5d%2c%5bHP%5d.%5bHPTOT%5d%2c%5bMEASURE%5d.%5bPPPPER%5d%2c%5bLOCATION%5d.%5bESP%5d%5d&amp;ShowOnWeb=true&amp;Lang=en" TargetMode="External"/><Relationship Id="rId1" Type="http://schemas.openxmlformats.org/officeDocument/2006/relationships/hyperlink" Target="http://stats.oecd.org/OECDStat_Metadata/ShowMetadata.ashx?Dataset=SHA&amp;ShowOnWeb=true&amp;Lang=en" TargetMode="External"/><Relationship Id="rId6" Type="http://schemas.openxmlformats.org/officeDocument/2006/relationships/hyperlink" Target="http://stats.oecd.org/OECDStat_Metadata/ShowMetadata.ashx?Dataset=SHA&amp;Coords=%5bLOCATION%5d.%5bFIN%5d&amp;ShowOnWeb=true&amp;Lang=en" TargetMode="External"/><Relationship Id="rId11" Type="http://schemas.openxmlformats.org/officeDocument/2006/relationships/hyperlink" Target="http://stats.oecd.org/OECDStat_Metadata/ShowMetadata.ashx?Dataset=SHA&amp;Coords=%5b%5bHF%5d.%5bHFTOT%5d%2c%5bHC%5d.%5bHCR1%5d%2c%5bHP%5d.%5bHPTOT%5d%2c%5bMEASURE%5d.%5bPPPPER%5d%2c%5bLOCATION%5d.%5bDEU%5d%5d&amp;ShowOnWeb=true&amp;Lang=en" TargetMode="External"/><Relationship Id="rId24" Type="http://schemas.openxmlformats.org/officeDocument/2006/relationships/hyperlink" Target="http://stats.oecd.org/OECDStat_Metadata/ShowMetadata.ashx?Dataset=SHA&amp;Coords=%5bLOCATION%5d.%5bLUX%5d&amp;ShowOnWeb=true&amp;Lang=en" TargetMode="External"/><Relationship Id="rId32" Type="http://schemas.openxmlformats.org/officeDocument/2006/relationships/hyperlink" Target="http://stats.oecd.org/OECDStat_Metadata/ShowMetadata.ashx?Dataset=SHA&amp;Coords=%5bLOCATION%5d.%5bPOL%5d&amp;ShowOnWeb=true&amp;Lang=en" TargetMode="External"/><Relationship Id="rId37" Type="http://schemas.openxmlformats.org/officeDocument/2006/relationships/hyperlink" Target="http://stats.oecd.org/OECDStat_Metadata/ShowMetadata.ashx?Dataset=SHA&amp;Coords=%5b%5bHF%5d.%5bHFTOT%5d%2c%5bHC%5d.%5bHCR1%5d%2c%5bHP%5d.%5bHPTOT%5d%2c%5bMEASURE%5d.%5bPPPPER%5d%2c%5bLOCATION%5d.%5bSVK%5d%5d&amp;ShowOnWeb=true&amp;Lang=en" TargetMode="External"/><Relationship Id="rId40" Type="http://schemas.openxmlformats.org/officeDocument/2006/relationships/hyperlink" Target="http://stats.oecd.org/OECDStat_Metadata/ShowMetadata.ashx?Dataset=SHA&amp;Coords=%5bLOCATION%5d.%5bESP%5d&amp;ShowOnWeb=true&amp;Lang=en" TargetMode="External"/><Relationship Id="rId45" Type="http://schemas.openxmlformats.org/officeDocument/2006/relationships/hyperlink" Target="http://stats.oecd.org/OECDStat_Metadata/ShowMetadata.ashx?Dataset=SHA&amp;Coords=%5b%5bHF%5d.%5bHFTOT%5d%2c%5bHC%5d.%5bHCR1%5d%2c%5bHP%5d.%5bHPTOT%5d%2c%5bMEASURE%5d.%5bPPPPER%5d%2c%5bLOCATION%5d.%5bCHE%5d%5d&amp;ShowOnWeb=true&amp;Lang=en" TargetMode="External"/><Relationship Id="rId5" Type="http://schemas.openxmlformats.org/officeDocument/2006/relationships/hyperlink" Target="http://stats.oecd.org/OECDStat_Metadata/ShowMetadata.ashx?Dataset=SHA&amp;Coords=%5b%5bHF%5d.%5bHFTOT%5d%2c%5bHC%5d.%5bHCR1%5d%2c%5bHP%5d.%5bHPTOT%5d%2c%5bMEASURE%5d.%5bPPPPER%5d%2c%5bLOCATION%5d.%5bDNK%5d%5d&amp;ShowOnWeb=true&amp;Lang=en" TargetMode="External"/><Relationship Id="rId15" Type="http://schemas.openxmlformats.org/officeDocument/2006/relationships/hyperlink" Target="http://stats.oecd.org/OECDStat_Metadata/ShowMetadata.ashx?Dataset=SHA&amp;Coords=%5b%5bHF%5d.%5bHFTOT%5d%2c%5bHC%5d.%5bHCR1%5d%2c%5bHP%5d.%5bHPTOT%5d%2c%5bMEASURE%5d.%5bPPPPER%5d%2c%5bLOCATION%5d.%5bHUN%5d%5d&amp;ShowOnWeb=true&amp;Lang=en" TargetMode="External"/><Relationship Id="rId23" Type="http://schemas.openxmlformats.org/officeDocument/2006/relationships/hyperlink" Target="http://stats.oecd.org/OECDStat_Metadata/ShowMetadata.ashx?Dataset=SHA&amp;Coords=%5b%5bHF%5d.%5bHFTOT%5d%2c%5bHC%5d.%5bHCR1%5d%2c%5bHP%5d.%5bHPTOT%5d%2c%5bMEASURE%5d.%5bPPPPER%5d%2c%5bLOCATION%5d.%5bLTU%5d%5d&amp;ShowOnWeb=true&amp;Lang=en" TargetMode="External"/><Relationship Id="rId28" Type="http://schemas.openxmlformats.org/officeDocument/2006/relationships/hyperlink" Target="http://stats.oecd.org/OECDStat_Metadata/ShowMetadata.ashx?Dataset=SHA&amp;Coords=%5bLOCATION%5d.%5bNZL%5d&amp;ShowOnWeb=true&amp;Lang=en" TargetMode="External"/><Relationship Id="rId36" Type="http://schemas.openxmlformats.org/officeDocument/2006/relationships/hyperlink" Target="http://stats.oecd.org/OECDStat_Metadata/ShowMetadata.ashx?Dataset=SHA&amp;Coords=%5bLOCATION%5d.%5bSVK%5d&amp;ShowOnWeb=true&amp;Lang=en" TargetMode="External"/><Relationship Id="rId49" Type="http://schemas.openxmlformats.org/officeDocument/2006/relationships/vmlDrawing" Target="../drawings/vmlDrawing2.vml"/><Relationship Id="rId10" Type="http://schemas.openxmlformats.org/officeDocument/2006/relationships/hyperlink" Target="http://stats.oecd.org/OECDStat_Metadata/ShowMetadata.ashx?Dataset=SHA&amp;Coords=%5bLOCATION%5d.%5bDEU%5d&amp;ShowOnWeb=true&amp;Lang=en" TargetMode="External"/><Relationship Id="rId19" Type="http://schemas.openxmlformats.org/officeDocument/2006/relationships/hyperlink" Target="http://stats.oecd.org/OECDStat_Metadata/ShowMetadata.ashx?Dataset=SHA&amp;Coords=%5b%5bHF%5d.%5bHFTOT%5d%2c%5bHC%5d.%5bHCR1%5d%2c%5bHP%5d.%5bHPTOT%5d%2c%5bMEASURE%5d.%5bPPPPER%5d%2c%5bLOCATION%5d.%5bJPN%5d%5d&amp;ShowOnWeb=true&amp;Lang=en" TargetMode="External"/><Relationship Id="rId31" Type="http://schemas.openxmlformats.org/officeDocument/2006/relationships/hyperlink" Target="http://stats.oecd.org/OECDStat_Metadata/ShowMetadata.ashx?Dataset=SHA&amp;Coords=%5b%5bHF%5d.%5bHFTOT%5d%2c%5bHC%5d.%5bHCR1%5d%2c%5bHP%5d.%5bHPTOT%5d%2c%5bMEASURE%5d.%5bPPPPER%5d%2c%5bLOCATION%5d.%5bNOR%5d%5d&amp;ShowOnWeb=true&amp;Lang=en" TargetMode="External"/><Relationship Id="rId44" Type="http://schemas.openxmlformats.org/officeDocument/2006/relationships/hyperlink" Target="http://stats.oecd.org/OECDStat_Metadata/ShowMetadata.ashx?Dataset=SHA&amp;Coords=%5bLOCATION%5d.%5bCHE%5d&amp;ShowOnWeb=true&amp;Lang=en" TargetMode="External"/><Relationship Id="rId4" Type="http://schemas.openxmlformats.org/officeDocument/2006/relationships/hyperlink" Target="http://stats.oecd.org/OECDStat_Metadata/ShowMetadata.ashx?Dataset=SHA&amp;Coords=%5bLOCATION%5d.%5bDNK%5d&amp;ShowOnWeb=true&amp;Lang=en" TargetMode="External"/><Relationship Id="rId9" Type="http://schemas.openxmlformats.org/officeDocument/2006/relationships/hyperlink" Target="http://stats.oecd.org/OECDStat_Metadata/ShowMetadata.ashx?Dataset=SHA&amp;Coords=%5b%5bHF%5d.%5bHFTOT%5d%2c%5bHC%5d.%5bHCR1%5d%2c%5bHP%5d.%5bHPTOT%5d%2c%5bMEASURE%5d.%5bPPPPER%5d%2c%5bLOCATION%5d.%5bFRA%5d%5d&amp;ShowOnWeb=true&amp;Lang=en" TargetMode="External"/><Relationship Id="rId14" Type="http://schemas.openxmlformats.org/officeDocument/2006/relationships/hyperlink" Target="http://stats.oecd.org/OECDStat_Metadata/ShowMetadata.ashx?Dataset=SHA&amp;Coords=%5bLOCATION%5d.%5bHUN%5d&amp;ShowOnWeb=true&amp;Lang=en" TargetMode="External"/><Relationship Id="rId22" Type="http://schemas.openxmlformats.org/officeDocument/2006/relationships/hyperlink" Target="http://stats.oecd.org/OECDStat_Metadata/ShowMetadata.ashx?Dataset=SHA&amp;Coords=%5bLOCATION%5d.%5bLTU%5d&amp;ShowOnWeb=true&amp;Lang=en" TargetMode="External"/><Relationship Id="rId27" Type="http://schemas.openxmlformats.org/officeDocument/2006/relationships/hyperlink" Target="http://stats.oecd.org/OECDStat_Metadata/ShowMetadata.ashx?Dataset=SHA&amp;Coords=%5b%5bHF%5d.%5bHFTOT%5d%2c%5bHC%5d.%5bHCR1%5d%2c%5bHP%5d.%5bHPTOT%5d%2c%5bMEASURE%5d.%5bPPPPER%5d%2c%5bLOCATION%5d.%5bNLD%5d%5d&amp;ShowOnWeb=true&amp;Lang=en" TargetMode="External"/><Relationship Id="rId30" Type="http://schemas.openxmlformats.org/officeDocument/2006/relationships/hyperlink" Target="http://stats.oecd.org/OECDStat_Metadata/ShowMetadata.ashx?Dataset=SHA&amp;Coords=%5bLOCATION%5d.%5bNOR%5d&amp;ShowOnWeb=true&amp;Lang=en" TargetMode="External"/><Relationship Id="rId35" Type="http://schemas.openxmlformats.org/officeDocument/2006/relationships/hyperlink" Target="http://stats.oecd.org/OECDStat_Metadata/ShowMetadata.ashx?Dataset=SHA&amp;Coords=%5b%5bHF%5d.%5bHFTOT%5d%2c%5bHC%5d.%5bHCR1%5d%2c%5bHP%5d.%5bHPTOT%5d%2c%5bMEASURE%5d.%5bPPPPER%5d%2c%5bLOCATION%5d.%5bPRT%5d%5d&amp;ShowOnWeb=true&amp;Lang=en" TargetMode="External"/><Relationship Id="rId43" Type="http://schemas.openxmlformats.org/officeDocument/2006/relationships/hyperlink" Target="http://stats.oecd.org/OECDStat_Metadata/ShowMetadata.ashx?Dataset=SHA&amp;Coords=%5b%5bHF%5d.%5bHFTOT%5d%2c%5bHC%5d.%5bHCR1%5d%2c%5bHP%5d.%5bHPTOT%5d%2c%5bMEASURE%5d.%5bPPPPER%5d%2c%5bLOCATION%5d.%5bSWE%5d%5d&amp;ShowOnWeb=true&amp;Lang=en" TargetMode="External"/><Relationship Id="rId48" Type="http://schemas.openxmlformats.org/officeDocument/2006/relationships/hyperlink" Target="https://stats-1.oecd.org/index.aspx?DatasetCode=SHA" TargetMode="External"/><Relationship Id="rId8" Type="http://schemas.openxmlformats.org/officeDocument/2006/relationships/hyperlink" Target="http://stats.oecd.org/OECDStat_Metadata/ShowMetadata.ashx?Dataset=SHA&amp;Coords=%5bLOCATION%5d.%5bFRA%5d&amp;ShowOnWeb=true&amp;Lang=en"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3" Type="http://schemas.openxmlformats.org/officeDocument/2006/relationships/hyperlink" Target="http://stats.oecd.org/OECDStat_Metadata/ShowMetadata.ashx?Dataset=SHA&amp;Coords=%5b%5bHF%5d.%5bHF2HF3%5d%2c%5bHC%5d.%5bHC3%5d%2c%5bHP%5d.%5bHPTOT%5d%2c%5bMEASURE%5d.%5bPARHC%5d%2c%5bLOCATION%5d.%5bDNK%5d%5d&amp;ShowOnWeb=true&amp;Lang=en" TargetMode="External"/><Relationship Id="rId18" Type="http://schemas.openxmlformats.org/officeDocument/2006/relationships/hyperlink" Target="http://stats.oecd.org/OECDStat_Metadata/ShowMetadata.ashx?Dataset=SHA&amp;Coords=%5bLOCATION%5d.%5bFRA%5d&amp;ShowOnWeb=true&amp;Lang=en" TargetMode="External"/><Relationship Id="rId26" Type="http://schemas.openxmlformats.org/officeDocument/2006/relationships/hyperlink" Target="http://stats.oecd.org/OECDStat_Metadata/ShowMetadata.ashx?Dataset=SHA&amp;Coords=%5bLOCATION%5d.%5bIRL%5d&amp;ShowOnWeb=true&amp;Lang=en" TargetMode="External"/><Relationship Id="rId39" Type="http://schemas.openxmlformats.org/officeDocument/2006/relationships/hyperlink" Target="http://stats.oecd.org/OECDStat_Metadata/ShowMetadata.ashx?Dataset=SHA&amp;Coords=%5b%5bHF%5d.%5bHF2HF3%5d%2c%5bHC%5d.%5bHC3%5d%2c%5bHP%5d.%5bHPTOT%5d%2c%5bMEASURE%5d.%5bPARHC%5d%2c%5bLOCATION%5d.%5bLTU%5d%5d&amp;ShowOnWeb=true&amp;Lang=en" TargetMode="External"/><Relationship Id="rId21" Type="http://schemas.openxmlformats.org/officeDocument/2006/relationships/hyperlink" Target="http://stats.oecd.org/OECDStat_Metadata/ShowMetadata.ashx?Dataset=SHA&amp;Coords=%5b%5bHF%5d.%5bHF2HF3%5d%2c%5bHC%5d.%5bHC3%5d%2c%5bHP%5d.%5bHPTOT%5d%2c%5bMEASURE%5d.%5bPARHC%5d%2c%5bLOCATION%5d.%5bDEU%5d%5d&amp;ShowOnWeb=true&amp;Lang=en" TargetMode="External"/><Relationship Id="rId34" Type="http://schemas.openxmlformats.org/officeDocument/2006/relationships/hyperlink" Target="http://stats.oecd.org/OECDStat_Metadata/ShowMetadata.ashx?Dataset=SHA&amp;Coords=%5bLOCATION%5d.%5bKOR%5d&amp;ShowOnWeb=true&amp;Lang=en" TargetMode="External"/><Relationship Id="rId42" Type="http://schemas.openxmlformats.org/officeDocument/2006/relationships/hyperlink" Target="http://stats.oecd.org/OECDStat_Metadata/ShowMetadata.ashx?Dataset=SHA&amp;Coords=%5bLOCATION%5d.%5bNLD%5d&amp;ShowOnWeb=true&amp;Lang=en" TargetMode="External"/><Relationship Id="rId47" Type="http://schemas.openxmlformats.org/officeDocument/2006/relationships/hyperlink" Target="http://stats.oecd.org/OECDStat_Metadata/ShowMetadata.ashx?Dataset=SHA&amp;Coords=%5b%5bHF%5d.%5bHF2HF3%5d%2c%5bHC%5d.%5bHC3%5d%2c%5bHP%5d.%5bHPTOT%5d%2c%5bMEASURE%5d.%5bPARHC%5d%2c%5bLOCATION%5d.%5bNOR%5d%5d&amp;ShowOnWeb=true&amp;Lang=en" TargetMode="External"/><Relationship Id="rId50" Type="http://schemas.openxmlformats.org/officeDocument/2006/relationships/hyperlink" Target="http://stats.oecd.org/OECDStat_Metadata/ShowMetadata.ashx?Dataset=SHA&amp;Coords=%5bLOCATION%5d.%5bPRT%5d&amp;ShowOnWeb=true&amp;Lang=en" TargetMode="External"/><Relationship Id="rId55" Type="http://schemas.openxmlformats.org/officeDocument/2006/relationships/hyperlink" Target="http://stats.oecd.org/OECDStat_Metadata/ShowMetadata.ashx?Dataset=SHA&amp;Coords=%5b%5bHF%5d.%5bHF2HF3%5d%2c%5bHC%5d.%5bHC3%5d%2c%5bHP%5d.%5bHPTOT%5d%2c%5bMEASURE%5d.%5bPARHC%5d%2c%5bLOCATION%5d.%5bSVN%5d%5d&amp;ShowOnWeb=true&amp;Lang=en" TargetMode="External"/><Relationship Id="rId63" Type="http://schemas.openxmlformats.org/officeDocument/2006/relationships/hyperlink" Target="http://stats.oecd.org/OECDStat_Metadata/ShowMetadata.ashx?Dataset=SHA&amp;Coords=%5b%5bHF%5d.%5bHF2HF3%5d%2c%5bHC%5d.%5bHC3%5d%2c%5bHP%5d.%5bHPTOT%5d%2c%5bMEASURE%5d.%5bPARHC%5d%2c%5bLOCATION%5d.%5bGBR%5d%5d&amp;ShowOnWeb=true&amp;Lang=en" TargetMode="External"/><Relationship Id="rId68" Type="http://schemas.openxmlformats.org/officeDocument/2006/relationships/comments" Target="../comments3.xml"/><Relationship Id="rId7" Type="http://schemas.openxmlformats.org/officeDocument/2006/relationships/hyperlink" Target="http://stats.oecd.org/OECDStat_Metadata/ShowMetadata.ashx?Dataset=SHA&amp;Coords=%5b%5bHF%5d.%5bHF2HF3%5d%2c%5bHC%5d.%5bHC3%5d%2c%5bHP%5d.%5bHPTOT%5d%2c%5bMEASURE%5d.%5bPARHC%5d%2c%5bLOCATION%5d.%5bBEL%5d%5d&amp;ShowOnWeb=true&amp;Lang=en" TargetMode="External"/><Relationship Id="rId2" Type="http://schemas.openxmlformats.org/officeDocument/2006/relationships/hyperlink" Target="http://stats.oecd.org/OECDStat_Metadata/ShowMetadata.ashx?Dataset=SHA&amp;Coords=%5bLOCATION%5d.%5bAUS%5d&amp;ShowOnWeb=true&amp;Lang=en" TargetMode="External"/><Relationship Id="rId16" Type="http://schemas.openxmlformats.org/officeDocument/2006/relationships/hyperlink" Target="http://stats.oecd.org/OECDStat_Metadata/ShowMetadata.ashx?Dataset=SHA&amp;Coords=%5bLOCATION%5d.%5bFIN%5d&amp;ShowOnWeb=true&amp;Lang=en" TargetMode="External"/><Relationship Id="rId29" Type="http://schemas.openxmlformats.org/officeDocument/2006/relationships/hyperlink" Target="http://stats.oecd.org/OECDStat_Metadata/ShowMetadata.ashx?Dataset=SHA&amp;Coords=%5b%5bHF%5d.%5bHF2HF3%5d%2c%5bHC%5d.%5bHC3%5d%2c%5bHP%5d.%5bHPTOT%5d%2c%5bMEASURE%5d.%5bPARHC%5d%2c%5bLOCATION%5d.%5bISR%5d%5d&amp;ShowOnWeb=true&amp;Lang=en" TargetMode="External"/><Relationship Id="rId1" Type="http://schemas.openxmlformats.org/officeDocument/2006/relationships/hyperlink" Target="http://stats.oecd.org/OECDStat_Metadata/ShowMetadata.ashx?Dataset=SHA&amp;ShowOnWeb=true&amp;Lang=en" TargetMode="External"/><Relationship Id="rId6" Type="http://schemas.openxmlformats.org/officeDocument/2006/relationships/hyperlink" Target="http://stats.oecd.org/OECDStat_Metadata/ShowMetadata.ashx?Dataset=SHA&amp;Coords=%5bLOCATION%5d.%5bBEL%5d&amp;ShowOnWeb=true&amp;Lang=en" TargetMode="External"/><Relationship Id="rId11" Type="http://schemas.openxmlformats.org/officeDocument/2006/relationships/hyperlink" Target="http://stats.oecd.org/OECDStat_Metadata/ShowMetadata.ashx?Dataset=SHA&amp;Coords=%5b%5bHF%5d.%5bHF2HF3%5d%2c%5bHC%5d.%5bHC3%5d%2c%5bHP%5d.%5bHPTOT%5d%2c%5bMEASURE%5d.%5bPARHC%5d%2c%5bLOCATION%5d.%5bCZE%5d%5d&amp;ShowOnWeb=true&amp;Lang=en" TargetMode="External"/><Relationship Id="rId24" Type="http://schemas.openxmlformats.org/officeDocument/2006/relationships/hyperlink" Target="http://stats.oecd.org/OECDStat_Metadata/ShowMetadata.ashx?Dataset=SHA&amp;Coords=%5bLOCATION%5d.%5bHUN%5d&amp;ShowOnWeb=true&amp;Lang=en" TargetMode="External"/><Relationship Id="rId32" Type="http://schemas.openxmlformats.org/officeDocument/2006/relationships/hyperlink" Target="http://stats.oecd.org/OECDStat_Metadata/ShowMetadata.ashx?Dataset=SHA&amp;Coords=%5bLOCATION%5d.%5bJPN%5d&amp;ShowOnWeb=true&amp;Lang=en" TargetMode="External"/><Relationship Id="rId37" Type="http://schemas.openxmlformats.org/officeDocument/2006/relationships/hyperlink" Target="http://stats.oecd.org/OECDStat_Metadata/ShowMetadata.ashx?Dataset=SHA&amp;Coords=%5b%5bHF%5d.%5bHF2HF3%5d%2c%5bHC%5d.%5bHC3%5d%2c%5bHP%5d.%5bHPTOT%5d%2c%5bMEASURE%5d.%5bPARHC%5d%2c%5bLOCATION%5d.%5bLVA%5d%5d&amp;ShowOnWeb=true&amp;Lang=en" TargetMode="External"/><Relationship Id="rId40" Type="http://schemas.openxmlformats.org/officeDocument/2006/relationships/hyperlink" Target="http://stats.oecd.org/OECDStat_Metadata/ShowMetadata.ashx?Dataset=SHA&amp;Coords=%5bLOCATION%5d.%5bLUX%5d&amp;ShowOnWeb=true&amp;Lang=en" TargetMode="External"/><Relationship Id="rId45" Type="http://schemas.openxmlformats.org/officeDocument/2006/relationships/hyperlink" Target="http://stats.oecd.org/OECDStat_Metadata/ShowMetadata.ashx?Dataset=SHA&amp;Coords=%5b%5bHF%5d.%5bHF2HF3%5d%2c%5bHC%5d.%5bHC3%5d%2c%5bHP%5d.%5bHPTOT%5d%2c%5bMEASURE%5d.%5bPARHC%5d%2c%5bLOCATION%5d.%5bNZL%5d%5d&amp;ShowOnWeb=true&amp;Lang=en" TargetMode="External"/><Relationship Id="rId53" Type="http://schemas.openxmlformats.org/officeDocument/2006/relationships/hyperlink" Target="http://stats.oecd.org/OECDStat_Metadata/ShowMetadata.ashx?Dataset=SHA&amp;Coords=%5b%5bHF%5d.%5bHF2HF3%5d%2c%5bHC%5d.%5bHC3%5d%2c%5bHP%5d.%5bHPTOT%5d%2c%5bMEASURE%5d.%5bPARHC%5d%2c%5bLOCATION%5d.%5bSVK%5d%5d&amp;ShowOnWeb=true&amp;Lang=en" TargetMode="External"/><Relationship Id="rId58" Type="http://schemas.openxmlformats.org/officeDocument/2006/relationships/hyperlink" Target="http://stats.oecd.org/OECDStat_Metadata/ShowMetadata.ashx?Dataset=SHA&amp;Coords=%5bLOCATION%5d.%5bSWE%5d&amp;ShowOnWeb=true&amp;Lang=en" TargetMode="External"/><Relationship Id="rId66" Type="http://schemas.openxmlformats.org/officeDocument/2006/relationships/hyperlink" Target="https://stats-2.oecd.org/index.aspx?DatasetCode=SHA" TargetMode="External"/><Relationship Id="rId5" Type="http://schemas.openxmlformats.org/officeDocument/2006/relationships/hyperlink" Target="http://stats.oecd.org/OECDStat_Metadata/ShowMetadata.ashx?Dataset=SHA&amp;Coords=%5b%5bHF%5d.%5bHF2HF3%5d%2c%5bHC%5d.%5bHC3%5d%2c%5bHP%5d.%5bHPTOT%5d%2c%5bMEASURE%5d.%5bPARHC%5d%2c%5bLOCATION%5d.%5bAUT%5d%5d&amp;ShowOnWeb=true&amp;Lang=en" TargetMode="External"/><Relationship Id="rId15" Type="http://schemas.openxmlformats.org/officeDocument/2006/relationships/hyperlink" Target="http://stats.oecd.org/OECDStat_Metadata/ShowMetadata.ashx?Dataset=SHA&amp;Coords=%5b%5bHF%5d.%5bHF2HF3%5d%2c%5bHC%5d.%5bHC3%5d%2c%5bHP%5d.%5bHPTOT%5d%2c%5bMEASURE%5d.%5bPARHC%5d%2c%5bLOCATION%5d.%5bEST%5d%5d&amp;ShowOnWeb=true&amp;Lang=en" TargetMode="External"/><Relationship Id="rId23" Type="http://schemas.openxmlformats.org/officeDocument/2006/relationships/hyperlink" Target="http://stats.oecd.org/OECDStat_Metadata/ShowMetadata.ashx?Dataset=SHA&amp;Coords=%5b%5bHF%5d.%5bHF2HF3%5d%2c%5bHC%5d.%5bHC3%5d%2c%5bHP%5d.%5bHPTOT%5d%2c%5bMEASURE%5d.%5bPARHC%5d%2c%5bLOCATION%5d.%5bGRC%5d%5d&amp;ShowOnWeb=true&amp;Lang=en" TargetMode="External"/><Relationship Id="rId28" Type="http://schemas.openxmlformats.org/officeDocument/2006/relationships/hyperlink" Target="http://stats.oecd.org/OECDStat_Metadata/ShowMetadata.ashx?Dataset=SHA&amp;Coords=%5bLOCATION%5d.%5bISR%5d&amp;ShowOnWeb=true&amp;Lang=en" TargetMode="External"/><Relationship Id="rId36" Type="http://schemas.openxmlformats.org/officeDocument/2006/relationships/hyperlink" Target="http://stats.oecd.org/OECDStat_Metadata/ShowMetadata.ashx?Dataset=SHA&amp;Coords=%5bLOCATION%5d.%5bLVA%5d&amp;ShowOnWeb=true&amp;Lang=en" TargetMode="External"/><Relationship Id="rId49" Type="http://schemas.openxmlformats.org/officeDocument/2006/relationships/hyperlink" Target="http://stats.oecd.org/OECDStat_Metadata/ShowMetadata.ashx?Dataset=SHA&amp;Coords=%5b%5bHF%5d.%5bHF2HF3%5d%2c%5bHC%5d.%5bHC3%5d%2c%5bHP%5d.%5bHPTOT%5d%2c%5bMEASURE%5d.%5bPARHC%5d%2c%5bLOCATION%5d.%5bPOL%5d%5d&amp;ShowOnWeb=true&amp;Lang=en" TargetMode="External"/><Relationship Id="rId57" Type="http://schemas.openxmlformats.org/officeDocument/2006/relationships/hyperlink" Target="http://stats.oecd.org/OECDStat_Metadata/ShowMetadata.ashx?Dataset=SHA&amp;Coords=%5b%5bHF%5d.%5bHF2HF3%5d%2c%5bHC%5d.%5bHC3%5d%2c%5bHP%5d.%5bHPTOT%5d%2c%5bMEASURE%5d.%5bPARHC%5d%2c%5bLOCATION%5d.%5bESP%5d%5d&amp;ShowOnWeb=true&amp;Lang=en" TargetMode="External"/><Relationship Id="rId61" Type="http://schemas.openxmlformats.org/officeDocument/2006/relationships/hyperlink" Target="http://stats.oecd.org/OECDStat_Metadata/ShowMetadata.ashx?Dataset=SHA&amp;Coords=%5b%5bHF%5d.%5bHF2HF3%5d%2c%5bHC%5d.%5bHC3%5d%2c%5bHP%5d.%5bHPTOT%5d%2c%5bMEASURE%5d.%5bPARHC%5d%2c%5bLOCATION%5d.%5bCHE%5d%5d&amp;ShowOnWeb=true&amp;Lang=en" TargetMode="External"/><Relationship Id="rId10" Type="http://schemas.openxmlformats.org/officeDocument/2006/relationships/hyperlink" Target="http://stats.oecd.org/OECDStat_Metadata/ShowMetadata.ashx?Dataset=SHA&amp;Coords=%5bLOCATION%5d.%5bCZE%5d&amp;ShowOnWeb=true&amp;Lang=en" TargetMode="External"/><Relationship Id="rId19" Type="http://schemas.openxmlformats.org/officeDocument/2006/relationships/hyperlink" Target="http://stats.oecd.org/OECDStat_Metadata/ShowMetadata.ashx?Dataset=SHA&amp;Coords=%5b%5bHF%5d.%5bHF2HF3%5d%2c%5bHC%5d.%5bHC3%5d%2c%5bHP%5d.%5bHPTOT%5d%2c%5bMEASURE%5d.%5bPARHC%5d%2c%5bLOCATION%5d.%5bFRA%5d%5d&amp;ShowOnWeb=true&amp;Lang=en" TargetMode="External"/><Relationship Id="rId31" Type="http://schemas.openxmlformats.org/officeDocument/2006/relationships/hyperlink" Target="http://stats.oecd.org/OECDStat_Metadata/ShowMetadata.ashx?Dataset=SHA&amp;Coords=%5b%5bHF%5d.%5bHF2HF3%5d%2c%5bHC%5d.%5bHC3%5d%2c%5bHP%5d.%5bHPTOT%5d%2c%5bMEASURE%5d.%5bPARHC%5d%2c%5bLOCATION%5d.%5bITA%5d%5d&amp;ShowOnWeb=true&amp;Lang=en" TargetMode="External"/><Relationship Id="rId44" Type="http://schemas.openxmlformats.org/officeDocument/2006/relationships/hyperlink" Target="http://stats.oecd.org/OECDStat_Metadata/ShowMetadata.ashx?Dataset=SHA&amp;Coords=%5bLOCATION%5d.%5bNZL%5d&amp;ShowOnWeb=true&amp;Lang=en" TargetMode="External"/><Relationship Id="rId52" Type="http://schemas.openxmlformats.org/officeDocument/2006/relationships/hyperlink" Target="http://stats.oecd.org/OECDStat_Metadata/ShowMetadata.ashx?Dataset=SHA&amp;Coords=%5bLOCATION%5d.%5bSVK%5d&amp;ShowOnWeb=true&amp;Lang=en" TargetMode="External"/><Relationship Id="rId60" Type="http://schemas.openxmlformats.org/officeDocument/2006/relationships/hyperlink" Target="http://stats.oecd.org/OECDStat_Metadata/ShowMetadata.ashx?Dataset=SHA&amp;Coords=%5bLOCATION%5d.%5bCHE%5d&amp;ShowOnWeb=true&amp;Lang=en" TargetMode="External"/><Relationship Id="rId65" Type="http://schemas.openxmlformats.org/officeDocument/2006/relationships/hyperlink" Target="http://stats.oecd.org/OECDStat_Metadata/ShowMetadata.ashx?Dataset=SHA&amp;Coords=%5b%5bHF%5d.%5bHF2HF3%5d%2c%5bHC%5d.%5bHC3%5d%2c%5bHP%5d.%5bHPTOT%5d%2c%5bMEASURE%5d.%5bPARHC%5d%2c%5bLOCATION%5d.%5bUSA%5d%5d&amp;ShowOnWeb=true&amp;Lang=en" TargetMode="External"/><Relationship Id="rId4" Type="http://schemas.openxmlformats.org/officeDocument/2006/relationships/hyperlink" Target="http://stats.oecd.org/OECDStat_Metadata/ShowMetadata.ashx?Dataset=SHA&amp;Coords=%5bLOCATION%5d.%5bAUT%5d&amp;ShowOnWeb=true&amp;Lang=en" TargetMode="External"/><Relationship Id="rId9" Type="http://schemas.openxmlformats.org/officeDocument/2006/relationships/hyperlink" Target="http://stats.oecd.org/OECDStat_Metadata/ShowMetadata.ashx?Dataset=SHA&amp;Coords=%5b%5bHF%5d.%5bHF2HF3%5d%2c%5bHC%5d.%5bHC3%5d%2c%5bHP%5d.%5bHPTOT%5d%2c%5bMEASURE%5d.%5bPARHC%5d%2c%5bLOCATION%5d.%5bCAN%5d%5d&amp;ShowOnWeb=true&amp;Lang=en" TargetMode="External"/><Relationship Id="rId14" Type="http://schemas.openxmlformats.org/officeDocument/2006/relationships/hyperlink" Target="http://stats.oecd.org/OECDStat_Metadata/ShowMetadata.ashx?Dataset=SHA&amp;Coords=%5bLOCATION%5d.%5bEST%5d&amp;ShowOnWeb=true&amp;Lang=en" TargetMode="External"/><Relationship Id="rId22" Type="http://schemas.openxmlformats.org/officeDocument/2006/relationships/hyperlink" Target="http://stats.oecd.org/OECDStat_Metadata/ShowMetadata.ashx?Dataset=SHA&amp;Coords=%5bLOCATION%5d.%5bGRC%5d&amp;ShowOnWeb=true&amp;Lang=en" TargetMode="External"/><Relationship Id="rId27" Type="http://schemas.openxmlformats.org/officeDocument/2006/relationships/hyperlink" Target="http://stats.oecd.org/OECDStat_Metadata/ShowMetadata.ashx?Dataset=SHA&amp;Coords=%5b%5bHF%5d.%5bHF2HF3%5d%2c%5bHC%5d.%5bHC3%5d%2c%5bHP%5d.%5bHPTOT%5d%2c%5bMEASURE%5d.%5bPARHC%5d%2c%5bLOCATION%5d.%5bIRL%5d%5d&amp;ShowOnWeb=true&amp;Lang=en" TargetMode="External"/><Relationship Id="rId30" Type="http://schemas.openxmlformats.org/officeDocument/2006/relationships/hyperlink" Target="http://stats.oecd.org/OECDStat_Metadata/ShowMetadata.ashx?Dataset=SHA&amp;Coords=%5bLOCATION%5d.%5bITA%5d&amp;ShowOnWeb=true&amp;Lang=en" TargetMode="External"/><Relationship Id="rId35" Type="http://schemas.openxmlformats.org/officeDocument/2006/relationships/hyperlink" Target="http://stats.oecd.org/OECDStat_Metadata/ShowMetadata.ashx?Dataset=SHA&amp;Coords=%5b%5bHF%5d.%5bHF2HF3%5d%2c%5bHC%5d.%5bHC3%5d%2c%5bHP%5d.%5bHPTOT%5d%2c%5bMEASURE%5d.%5bPARHC%5d%2c%5bLOCATION%5d.%5bKOR%5d%5d&amp;ShowOnWeb=true&amp;Lang=en" TargetMode="External"/><Relationship Id="rId43" Type="http://schemas.openxmlformats.org/officeDocument/2006/relationships/hyperlink" Target="http://stats.oecd.org/OECDStat_Metadata/ShowMetadata.ashx?Dataset=SHA&amp;Coords=%5b%5bHF%5d.%5bHF2HF3%5d%2c%5bHC%5d.%5bHC3%5d%2c%5bHP%5d.%5bHPTOT%5d%2c%5bMEASURE%5d.%5bPARHC%5d%2c%5bLOCATION%5d.%5bNLD%5d%5d&amp;ShowOnWeb=true&amp;Lang=en" TargetMode="External"/><Relationship Id="rId48" Type="http://schemas.openxmlformats.org/officeDocument/2006/relationships/hyperlink" Target="http://stats.oecd.org/OECDStat_Metadata/ShowMetadata.ashx?Dataset=SHA&amp;Coords=%5bLOCATION%5d.%5bPOL%5d&amp;ShowOnWeb=true&amp;Lang=en" TargetMode="External"/><Relationship Id="rId56" Type="http://schemas.openxmlformats.org/officeDocument/2006/relationships/hyperlink" Target="http://stats.oecd.org/OECDStat_Metadata/ShowMetadata.ashx?Dataset=SHA&amp;Coords=%5bLOCATION%5d.%5bESP%5d&amp;ShowOnWeb=true&amp;Lang=en" TargetMode="External"/><Relationship Id="rId64" Type="http://schemas.openxmlformats.org/officeDocument/2006/relationships/hyperlink" Target="http://stats.oecd.org/OECDStat_Metadata/ShowMetadata.ashx?Dataset=SHA&amp;Coords=%5bLOCATION%5d.%5bUSA%5d&amp;ShowOnWeb=true&amp;Lang=en" TargetMode="External"/><Relationship Id="rId8" Type="http://schemas.openxmlformats.org/officeDocument/2006/relationships/hyperlink" Target="http://stats.oecd.org/OECDStat_Metadata/ShowMetadata.ashx?Dataset=SHA&amp;Coords=%5bLOCATION%5d.%5bCAN%5d&amp;ShowOnWeb=true&amp;Lang=en" TargetMode="External"/><Relationship Id="rId51" Type="http://schemas.openxmlformats.org/officeDocument/2006/relationships/hyperlink" Target="http://stats.oecd.org/OECDStat_Metadata/ShowMetadata.ashx?Dataset=SHA&amp;Coords=%5b%5bHF%5d.%5bHF2HF3%5d%2c%5bHC%5d.%5bHC3%5d%2c%5bHP%5d.%5bHPTOT%5d%2c%5bMEASURE%5d.%5bPARHC%5d%2c%5bLOCATION%5d.%5bPRT%5d%5d&amp;ShowOnWeb=true&amp;Lang=en" TargetMode="External"/><Relationship Id="rId3" Type="http://schemas.openxmlformats.org/officeDocument/2006/relationships/hyperlink" Target="http://stats.oecd.org/OECDStat_Metadata/ShowMetadata.ashx?Dataset=SHA&amp;Coords=%5b%5bHF%5d.%5bHF2HF3%5d%2c%5bHC%5d.%5bHC3%5d%2c%5bHP%5d.%5bHPTOT%5d%2c%5bMEASURE%5d.%5bPARHC%5d%2c%5bLOCATION%5d.%5bAUS%5d%5d&amp;ShowOnWeb=true&amp;Lang=en" TargetMode="External"/><Relationship Id="rId12" Type="http://schemas.openxmlformats.org/officeDocument/2006/relationships/hyperlink" Target="http://stats.oecd.org/OECDStat_Metadata/ShowMetadata.ashx?Dataset=SHA&amp;Coords=%5bLOCATION%5d.%5bDNK%5d&amp;ShowOnWeb=true&amp;Lang=en" TargetMode="External"/><Relationship Id="rId17" Type="http://schemas.openxmlformats.org/officeDocument/2006/relationships/hyperlink" Target="http://stats.oecd.org/OECDStat_Metadata/ShowMetadata.ashx?Dataset=SHA&amp;Coords=%5b%5bHF%5d.%5bHF2HF3%5d%2c%5bHC%5d.%5bHC3%5d%2c%5bHP%5d.%5bHPTOT%5d%2c%5bMEASURE%5d.%5bPARHC%5d%2c%5bLOCATION%5d.%5bFIN%5d%5d&amp;ShowOnWeb=true&amp;Lang=en" TargetMode="External"/><Relationship Id="rId25" Type="http://schemas.openxmlformats.org/officeDocument/2006/relationships/hyperlink" Target="http://stats.oecd.org/OECDStat_Metadata/ShowMetadata.ashx?Dataset=SHA&amp;Coords=%5b%5bHF%5d.%5bHF2HF3%5d%2c%5bHC%5d.%5bHC3%5d%2c%5bHP%5d.%5bHPTOT%5d%2c%5bMEASURE%5d.%5bPARHC%5d%2c%5bLOCATION%5d.%5bHUN%5d%5d&amp;ShowOnWeb=true&amp;Lang=en" TargetMode="External"/><Relationship Id="rId33" Type="http://schemas.openxmlformats.org/officeDocument/2006/relationships/hyperlink" Target="http://stats.oecd.org/OECDStat_Metadata/ShowMetadata.ashx?Dataset=SHA&amp;Coords=%5b%5bHF%5d.%5bHF2HF3%5d%2c%5bHC%5d.%5bHC3%5d%2c%5bHP%5d.%5bHPTOT%5d%2c%5bMEASURE%5d.%5bPARHC%5d%2c%5bLOCATION%5d.%5bJPN%5d%5d&amp;ShowOnWeb=true&amp;Lang=en" TargetMode="External"/><Relationship Id="rId38" Type="http://schemas.openxmlformats.org/officeDocument/2006/relationships/hyperlink" Target="http://stats.oecd.org/OECDStat_Metadata/ShowMetadata.ashx?Dataset=SHA&amp;Coords=%5bLOCATION%5d.%5bLTU%5d&amp;ShowOnWeb=true&amp;Lang=en" TargetMode="External"/><Relationship Id="rId46" Type="http://schemas.openxmlformats.org/officeDocument/2006/relationships/hyperlink" Target="http://stats.oecd.org/OECDStat_Metadata/ShowMetadata.ashx?Dataset=SHA&amp;Coords=%5bLOCATION%5d.%5bNOR%5d&amp;ShowOnWeb=true&amp;Lang=en" TargetMode="External"/><Relationship Id="rId59" Type="http://schemas.openxmlformats.org/officeDocument/2006/relationships/hyperlink" Target="http://stats.oecd.org/OECDStat_Metadata/ShowMetadata.ashx?Dataset=SHA&amp;Coords=%5b%5bHF%5d.%5bHF2HF3%5d%2c%5bHC%5d.%5bHC3%5d%2c%5bHP%5d.%5bHPTOT%5d%2c%5bMEASURE%5d.%5bPARHC%5d%2c%5bLOCATION%5d.%5bSWE%5d%5d&amp;ShowOnWeb=true&amp;Lang=en" TargetMode="External"/><Relationship Id="rId67" Type="http://schemas.openxmlformats.org/officeDocument/2006/relationships/vmlDrawing" Target="../drawings/vmlDrawing3.vml"/><Relationship Id="rId20" Type="http://schemas.openxmlformats.org/officeDocument/2006/relationships/hyperlink" Target="http://stats.oecd.org/OECDStat_Metadata/ShowMetadata.ashx?Dataset=SHA&amp;Coords=%5bLOCATION%5d.%5bDEU%5d&amp;ShowOnWeb=true&amp;Lang=en" TargetMode="External"/><Relationship Id="rId41" Type="http://schemas.openxmlformats.org/officeDocument/2006/relationships/hyperlink" Target="http://stats.oecd.org/OECDStat_Metadata/ShowMetadata.ashx?Dataset=SHA&amp;Coords=%5b%5bHF%5d.%5bHF2HF3%5d%2c%5bHC%5d.%5bHC3%5d%2c%5bHP%5d.%5bHPTOT%5d%2c%5bMEASURE%5d.%5bPARHC%5d%2c%5bLOCATION%5d.%5bLUX%5d%5d&amp;ShowOnWeb=true&amp;Lang=en" TargetMode="External"/><Relationship Id="rId54" Type="http://schemas.openxmlformats.org/officeDocument/2006/relationships/hyperlink" Target="http://stats.oecd.org/OECDStat_Metadata/ShowMetadata.ashx?Dataset=SHA&amp;Coords=%5bLOCATION%5d.%5bSVN%5d&amp;ShowOnWeb=true&amp;Lang=en" TargetMode="External"/><Relationship Id="rId62" Type="http://schemas.openxmlformats.org/officeDocument/2006/relationships/hyperlink" Target="http://stats.oecd.org/OECDStat_Metadata/ShowMetadata.ashx?Dataset=SHA&amp;Coords=%5bLOCATION%5d.%5bGBR%5d&amp;ShowOnWeb=true&amp;Lang=en"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3" Type="http://schemas.openxmlformats.org/officeDocument/2006/relationships/hyperlink" Target="http://stats.oecd.org/OECDStat_Metadata/ShowMetadata.ashx?Dataset=HEALTH_LTCR&amp;Coords=%5bCOU%5d.%5bISR%5d&amp;ShowOnWeb=true&amp;Lang=en" TargetMode="External"/><Relationship Id="rId2" Type="http://schemas.openxmlformats.org/officeDocument/2006/relationships/hyperlink" Target="http://stats.oecd.org/OECDStat_Metadata/ShowMetadata.ashx?Dataset=HEALTH_LTCR&amp;Coords=%5bCOU%5d.%5bDEU%5d&amp;ShowOnWeb=true&amp;Lang=en" TargetMode="External"/><Relationship Id="rId1" Type="http://schemas.openxmlformats.org/officeDocument/2006/relationships/hyperlink" Target="http://stats.oecd.org/OECDStat_Metadata/ShowMetadata.ashx?Dataset=HEALTH_LTCR&amp;Coords=%5bVAR%5d.%5bLTWFFWHC%5d&amp;ShowOnWeb=true&amp;Lang=en"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hyperlink" Target="https://stats-2.oecd.org/" TargetMode="External"/></Relationships>
</file>

<file path=xl/worksheets/_rels/sheet5.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http://stats.oecd.org/OECDStat_Metadata/ShowMetadata.ashx?Dataset=HEALTH_LTCR&amp;Coords=%5bVAR%5d.%5bLTWFFWFT%5d&amp;ShowOnWeb=true&amp;Lang=en" TargetMode="External"/><Relationship Id="rId7" Type="http://schemas.openxmlformats.org/officeDocument/2006/relationships/vmlDrawing" Target="../drawings/vmlDrawing5.vml"/><Relationship Id="rId2" Type="http://schemas.openxmlformats.org/officeDocument/2006/relationships/hyperlink" Target="http://stats.oecd.org/OECDStat_Metadata/ShowMetadata.ashx?Dataset=HEALTH_LTCR&amp;Coords=%5bVAR%5d.%5bLTWF%5d&amp;ShowOnWeb=true&amp;Lang=en" TargetMode="External"/><Relationship Id="rId1" Type="http://schemas.openxmlformats.org/officeDocument/2006/relationships/hyperlink" Target="http://stats.oecd.org/OECDStat_Metadata/ShowMetadata.ashx?Dataset=HEALTH_LTCR&amp;ShowOnWeb=true&amp;Lang=en" TargetMode="External"/><Relationship Id="rId6" Type="http://schemas.openxmlformats.org/officeDocument/2006/relationships/hyperlink" Target="https://stats-2.oecd.org/index.aspx?DatasetCode=HEALTH_LTCR" TargetMode="External"/><Relationship Id="rId5" Type="http://schemas.openxmlformats.org/officeDocument/2006/relationships/hyperlink" Target="http://stats.oecd.org/OECDStat_Metadata/ShowMetadata.ashx?Dataset=HEALTH_LTCR&amp;Coords=%5bCOU%5d.%5bISR%5d&amp;ShowOnWeb=true&amp;Lang=en" TargetMode="External"/><Relationship Id="rId4" Type="http://schemas.openxmlformats.org/officeDocument/2006/relationships/hyperlink" Target="http://stats.oecd.org/OECDStat_Metadata/ShowMetadata.ashx?Dataset=HEALTH_LTCR&amp;Coords=%5bCOU%5d.%5bDEU%5d&amp;ShowOnWeb=true&amp;Lang=e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tats.oecd.org/OECDStat_Metadata/ShowMetadata.ashx?Dataset=HEALTH_LTCR&amp;Coords=%5bCOU%5d.%5bDEU%5d&amp;ShowOnWeb=true&amp;Lang=en" TargetMode="External"/><Relationship Id="rId7" Type="http://schemas.openxmlformats.org/officeDocument/2006/relationships/comments" Target="../comments6.xml"/><Relationship Id="rId2" Type="http://schemas.openxmlformats.org/officeDocument/2006/relationships/hyperlink" Target="http://stats.oecd.org/OECDStat_Metadata/ShowMetadata.ashx?Dataset=HEALTH_LTCR&amp;Coords=%5bVAR%5d.%5bLTCILTHT%5d&amp;ShowOnWeb=true&amp;Lang=en" TargetMode="External"/><Relationship Id="rId1" Type="http://schemas.openxmlformats.org/officeDocument/2006/relationships/hyperlink" Target="http://stats.oecd.org/OECDStat_Metadata/ShowMetadata.ashx?Dataset=HEALTH_LTCR&amp;ShowOnWeb=true&amp;Lang=en" TargetMode="External"/><Relationship Id="rId6" Type="http://schemas.openxmlformats.org/officeDocument/2006/relationships/vmlDrawing" Target="../drawings/vmlDrawing6.vml"/><Relationship Id="rId5" Type="http://schemas.openxmlformats.org/officeDocument/2006/relationships/hyperlink" Target="https://stats-2.oecd.org/index.aspx?DatasetCode=HEALTH_LTCR" TargetMode="External"/><Relationship Id="rId4" Type="http://schemas.openxmlformats.org/officeDocument/2006/relationships/hyperlink" Target="http://stats.oecd.org/OECDStat_Metadata/ShowMetadata.ashx?Dataset=HEALTH_LTCR&amp;Coords=%5bCOU%5d.%5bISR%5d&amp;ShowOnWeb=true&amp;Lang=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tats.oecd.org/OECDStat_Metadata/ShowMetadata.ashx?Dataset=HEALTH_LTCR&amp;Coords=%5bCOU%5d.%5bDEU%5d&amp;ShowOnWeb=true&amp;Lang=en" TargetMode="External"/><Relationship Id="rId7" Type="http://schemas.openxmlformats.org/officeDocument/2006/relationships/comments" Target="../comments7.xml"/><Relationship Id="rId2" Type="http://schemas.openxmlformats.org/officeDocument/2006/relationships/hyperlink" Target="http://stats.oecd.org/OECDStat_Metadata/ShowMetadata.ashx?Dataset=HEALTH_LTCR&amp;Coords=%5bVAR%5d.%5bLTCILTIT%5d&amp;ShowOnWeb=true&amp;Lang=en" TargetMode="External"/><Relationship Id="rId1" Type="http://schemas.openxmlformats.org/officeDocument/2006/relationships/hyperlink" Target="http://stats.oecd.org/OECDStat_Metadata/ShowMetadata.ashx?Dataset=HEALTH_LTCR&amp;ShowOnWeb=true&amp;Lang=en" TargetMode="External"/><Relationship Id="rId6" Type="http://schemas.openxmlformats.org/officeDocument/2006/relationships/vmlDrawing" Target="../drawings/vmlDrawing7.vml"/><Relationship Id="rId5" Type="http://schemas.openxmlformats.org/officeDocument/2006/relationships/hyperlink" Target="https://stats-1.oecd.org/index.aspx?DatasetCode=HEALTH_LTCR" TargetMode="External"/><Relationship Id="rId4" Type="http://schemas.openxmlformats.org/officeDocument/2006/relationships/hyperlink" Target="http://stats.oecd.org/OECDStat_Metadata/ShowMetadata.ashx?Dataset=HEALTH_LTCR&amp;Coords=%5bCOU%5d.%5bISR%5d&amp;ShowOnWeb=true&amp;Lang=en"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tats.oecd.org/OECDStat_Metadata/ShowMetadata.ashx?Dataset=HEALTH_LTCR&amp;Coords=%5bCOU%5d.%5bDEU%5d&amp;ShowOnWeb=true&amp;Lang=en" TargetMode="External"/><Relationship Id="rId7" Type="http://schemas.openxmlformats.org/officeDocument/2006/relationships/comments" Target="../comments8.xml"/><Relationship Id="rId2" Type="http://schemas.openxmlformats.org/officeDocument/2006/relationships/hyperlink" Target="http://stats.oecd.org/OECDStat_Metadata/ShowMetadata.ashx?Dataset=HEALTH_LTCR&amp;Coords=%5bVAR%5d.%5bBLTCLTCN%5d&amp;ShowOnWeb=true&amp;Lang=en" TargetMode="External"/><Relationship Id="rId1" Type="http://schemas.openxmlformats.org/officeDocument/2006/relationships/hyperlink" Target="http://stats.oecd.org/OECDStat_Metadata/ShowMetadata.ashx?Dataset=HEALTH_LTCR&amp;ShowOnWeb=true&amp;Lang=en" TargetMode="External"/><Relationship Id="rId6" Type="http://schemas.openxmlformats.org/officeDocument/2006/relationships/vmlDrawing" Target="../drawings/vmlDrawing8.vml"/><Relationship Id="rId5" Type="http://schemas.openxmlformats.org/officeDocument/2006/relationships/hyperlink" Target="https://stats-2.oecd.org/index.aspx?DatasetCode=HEALTH_LTCR" TargetMode="External"/><Relationship Id="rId4" Type="http://schemas.openxmlformats.org/officeDocument/2006/relationships/hyperlink" Target="http://stats.oecd.org/OECDStat_Metadata/ShowMetadata.ashx?Dataset=HEALTH_LTCR&amp;Coords=%5bCOU%5d.%5bISR%5d&amp;ShowOnWeb=true&amp;Lang=en"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apps.who.int/gho/indicatorregistry/App_Main/view_indicator.aspx?iid=66" TargetMode="External"/><Relationship Id="rId1" Type="http://schemas.openxmlformats.org/officeDocument/2006/relationships/hyperlink" Target="http://apps.who.int/gho/indicatorregistry/App_Main/view_indicator.aspx?iid=6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0"/>
  <sheetViews>
    <sheetView showGridLines="0" tabSelected="1" topLeftCell="H17" workbookViewId="0">
      <selection activeCell="Q34" sqref="Q34:V34"/>
    </sheetView>
  </sheetViews>
  <sheetFormatPr baseColWidth="10" defaultColWidth="10.6640625" defaultRowHeight="13.2" x14ac:dyDescent="0.25"/>
  <cols>
    <col min="1" max="1" width="10.6640625" style="13"/>
    <col min="2" max="3" width="26.33203125" style="13" customWidth="1"/>
    <col min="4" max="4" width="2.44140625" style="13" customWidth="1"/>
    <col min="5" max="16384" width="10.6640625" style="13"/>
  </cols>
  <sheetData>
    <row r="1" spans="1:26" hidden="1" x14ac:dyDescent="0.25">
      <c r="B1" s="25" t="e">
        <f ca="1">DotStatQuery(C1)</f>
        <v>#NAME?</v>
      </c>
      <c r="C1" s="25" t="s">
        <v>95</v>
      </c>
    </row>
    <row r="2" spans="1:26" x14ac:dyDescent="0.25">
      <c r="B2" s="25" t="s">
        <v>96</v>
      </c>
      <c r="C2" s="26"/>
    </row>
    <row r="3" spans="1:26" ht="23.4" x14ac:dyDescent="0.25">
      <c r="B3" s="24" t="s">
        <v>94</v>
      </c>
    </row>
    <row r="4" spans="1:26" x14ac:dyDescent="0.25">
      <c r="B4" s="211" t="s">
        <v>93</v>
      </c>
      <c r="C4" s="212"/>
      <c r="D4" s="213"/>
      <c r="E4" s="214" t="s">
        <v>92</v>
      </c>
      <c r="F4" s="215"/>
      <c r="G4" s="215"/>
      <c r="H4" s="215"/>
      <c r="I4" s="215"/>
      <c r="J4" s="215"/>
      <c r="K4" s="215"/>
      <c r="L4" s="215"/>
      <c r="M4" s="215"/>
      <c r="N4" s="215"/>
      <c r="O4" s="215"/>
      <c r="P4" s="215"/>
      <c r="Q4" s="215"/>
      <c r="R4" s="215"/>
      <c r="S4" s="215"/>
      <c r="T4" s="215"/>
      <c r="U4" s="215"/>
      <c r="V4" s="216"/>
    </row>
    <row r="5" spans="1:26" x14ac:dyDescent="0.25">
      <c r="B5" s="211" t="s">
        <v>91</v>
      </c>
      <c r="C5" s="212"/>
      <c r="D5" s="213"/>
      <c r="E5" s="214" t="s">
        <v>90</v>
      </c>
      <c r="F5" s="215"/>
      <c r="G5" s="215"/>
      <c r="H5" s="215"/>
      <c r="I5" s="215"/>
      <c r="J5" s="215"/>
      <c r="K5" s="215"/>
      <c r="L5" s="215"/>
      <c r="M5" s="215"/>
      <c r="N5" s="215"/>
      <c r="O5" s="215"/>
      <c r="P5" s="215"/>
      <c r="Q5" s="215"/>
      <c r="R5" s="215"/>
      <c r="S5" s="215"/>
      <c r="T5" s="215"/>
      <c r="U5" s="215"/>
      <c r="V5" s="216"/>
    </row>
    <row r="6" spans="1:26" x14ac:dyDescent="0.25">
      <c r="B6" s="211" t="s">
        <v>89</v>
      </c>
      <c r="C6" s="212"/>
      <c r="D6" s="213"/>
      <c r="E6" s="214" t="s">
        <v>88</v>
      </c>
      <c r="F6" s="215"/>
      <c r="G6" s="215"/>
      <c r="H6" s="215"/>
      <c r="I6" s="215"/>
      <c r="J6" s="215"/>
      <c r="K6" s="215"/>
      <c r="L6" s="215"/>
      <c r="M6" s="215"/>
      <c r="N6" s="215"/>
      <c r="O6" s="215"/>
      <c r="P6" s="215"/>
      <c r="Q6" s="215"/>
      <c r="R6" s="215"/>
      <c r="S6" s="215"/>
      <c r="T6" s="215"/>
      <c r="U6" s="215"/>
      <c r="V6" s="216"/>
    </row>
    <row r="7" spans="1:26" x14ac:dyDescent="0.25">
      <c r="B7" s="211" t="s">
        <v>1</v>
      </c>
      <c r="C7" s="212"/>
      <c r="D7" s="213"/>
      <c r="E7" s="214" t="s">
        <v>87</v>
      </c>
      <c r="F7" s="215"/>
      <c r="G7" s="215"/>
      <c r="H7" s="215"/>
      <c r="I7" s="215"/>
      <c r="J7" s="215"/>
      <c r="K7" s="215"/>
      <c r="L7" s="215"/>
      <c r="M7" s="215"/>
      <c r="N7" s="215"/>
      <c r="O7" s="215"/>
      <c r="P7" s="215"/>
      <c r="Q7" s="215"/>
      <c r="R7" s="215"/>
      <c r="S7" s="215"/>
      <c r="T7" s="215"/>
      <c r="U7" s="215"/>
      <c r="V7" s="216"/>
    </row>
    <row r="8" spans="1:26" ht="26.4" x14ac:dyDescent="0.25">
      <c r="B8" s="217" t="s">
        <v>3</v>
      </c>
      <c r="C8" s="218"/>
      <c r="D8" s="219"/>
      <c r="E8" s="23" t="s">
        <v>4</v>
      </c>
      <c r="F8" s="23" t="s">
        <v>5</v>
      </c>
      <c r="G8" s="23" t="s">
        <v>6</v>
      </c>
      <c r="H8" s="23" t="s">
        <v>7</v>
      </c>
      <c r="I8" s="23" t="s">
        <v>8</v>
      </c>
      <c r="J8" s="23" t="s">
        <v>9</v>
      </c>
      <c r="K8" s="23" t="s">
        <v>10</v>
      </c>
      <c r="L8" s="23" t="s">
        <v>11</v>
      </c>
      <c r="M8" s="23" t="s">
        <v>12</v>
      </c>
      <c r="N8" s="23" t="s">
        <v>13</v>
      </c>
      <c r="O8" s="23" t="s">
        <v>14</v>
      </c>
      <c r="P8" s="23" t="s">
        <v>15</v>
      </c>
      <c r="Q8" s="23" t="s">
        <v>16</v>
      </c>
      <c r="R8" s="23" t="s">
        <v>17</v>
      </c>
      <c r="S8" s="23" t="s">
        <v>18</v>
      </c>
      <c r="T8" s="23" t="s">
        <v>19</v>
      </c>
      <c r="U8" s="23" t="s">
        <v>20</v>
      </c>
      <c r="V8" s="23" t="s">
        <v>21</v>
      </c>
      <c r="W8" s="174" t="s">
        <v>2316</v>
      </c>
      <c r="X8" s="174" t="s">
        <v>2317</v>
      </c>
      <c r="Y8" s="174" t="s">
        <v>2318</v>
      </c>
      <c r="Z8" s="174" t="s">
        <v>2319</v>
      </c>
    </row>
    <row r="9" spans="1:26" ht="13.8" x14ac:dyDescent="0.3">
      <c r="B9" s="22" t="s">
        <v>23</v>
      </c>
      <c r="C9" s="22" t="s">
        <v>81</v>
      </c>
      <c r="D9" s="18" t="s">
        <v>24</v>
      </c>
      <c r="E9" s="18" t="s">
        <v>24</v>
      </c>
      <c r="F9" s="18" t="s">
        <v>24</v>
      </c>
      <c r="G9" s="18" t="s">
        <v>24</v>
      </c>
      <c r="H9" s="18" t="s">
        <v>24</v>
      </c>
      <c r="I9" s="18" t="s">
        <v>24</v>
      </c>
      <c r="J9" s="18" t="s">
        <v>24</v>
      </c>
      <c r="K9" s="18" t="s">
        <v>24</v>
      </c>
      <c r="L9" s="18" t="s">
        <v>24</v>
      </c>
      <c r="M9" s="18" t="s">
        <v>24</v>
      </c>
      <c r="N9" s="18" t="s">
        <v>24</v>
      </c>
      <c r="O9" s="18" t="s">
        <v>24</v>
      </c>
      <c r="P9" s="18" t="s">
        <v>24</v>
      </c>
      <c r="Q9" s="18" t="s">
        <v>24</v>
      </c>
      <c r="R9" s="18" t="s">
        <v>24</v>
      </c>
      <c r="S9" s="18" t="s">
        <v>24</v>
      </c>
      <c r="T9" s="18" t="s">
        <v>24</v>
      </c>
      <c r="U9" s="18" t="s">
        <v>24</v>
      </c>
      <c r="V9" s="18" t="s">
        <v>24</v>
      </c>
    </row>
    <row r="10" spans="1:26" ht="14.4" x14ac:dyDescent="0.3">
      <c r="A10" t="s">
        <v>26</v>
      </c>
      <c r="B10" s="20" t="s">
        <v>26</v>
      </c>
      <c r="C10" s="19" t="s">
        <v>80</v>
      </c>
      <c r="D10" s="18" t="s">
        <v>79</v>
      </c>
      <c r="E10" s="21">
        <v>9.4109999999999996</v>
      </c>
      <c r="F10" s="21">
        <v>9.94</v>
      </c>
      <c r="G10" s="21">
        <v>10.475</v>
      </c>
      <c r="H10" s="21">
        <v>12.401999999999999</v>
      </c>
      <c r="I10" s="21">
        <v>14.179</v>
      </c>
      <c r="J10" s="21">
        <v>14.833</v>
      </c>
      <c r="K10" s="21">
        <v>15.679</v>
      </c>
      <c r="L10" s="21">
        <v>10.802</v>
      </c>
      <c r="M10" s="21">
        <v>13.228999999999999</v>
      </c>
      <c r="N10" s="21">
        <v>16.678000000000001</v>
      </c>
      <c r="O10" s="21">
        <v>43.435000000000002</v>
      </c>
      <c r="P10" s="21">
        <v>46.189</v>
      </c>
      <c r="Q10" s="21">
        <v>88.777000000000001</v>
      </c>
      <c r="R10" s="21">
        <v>95.653999999999996</v>
      </c>
      <c r="S10" s="21">
        <v>97.622</v>
      </c>
      <c r="T10" s="21">
        <v>98.341999999999999</v>
      </c>
      <c r="U10" s="21">
        <v>-99</v>
      </c>
      <c r="V10" s="21">
        <v>-99</v>
      </c>
    </row>
    <row r="11" spans="1:26" ht="14.4" x14ac:dyDescent="0.3">
      <c r="A11" t="s">
        <v>28</v>
      </c>
      <c r="B11" s="20" t="s">
        <v>28</v>
      </c>
      <c r="C11" s="19" t="s">
        <v>80</v>
      </c>
      <c r="D11" s="18" t="s">
        <v>79</v>
      </c>
      <c r="E11" s="17">
        <v>355.94299999999998</v>
      </c>
      <c r="F11" s="17">
        <v>358.94799999999998</v>
      </c>
      <c r="G11" s="17">
        <v>382.435</v>
      </c>
      <c r="H11" s="17">
        <v>398.11200000000002</v>
      </c>
      <c r="I11" s="17">
        <v>421.25799999999998</v>
      </c>
      <c r="J11" s="17">
        <v>436.75599999999997</v>
      </c>
      <c r="K11" s="17">
        <v>473.22</v>
      </c>
      <c r="L11" s="17">
        <v>488.762</v>
      </c>
      <c r="M11" s="17">
        <v>540.46299999999997</v>
      </c>
      <c r="N11" s="17">
        <v>601.11800000000005</v>
      </c>
      <c r="O11" s="17">
        <v>628.89400000000001</v>
      </c>
      <c r="P11" s="17">
        <v>652.73400000000004</v>
      </c>
      <c r="Q11" s="17">
        <v>694.32100000000003</v>
      </c>
      <c r="R11" s="17">
        <v>737.649</v>
      </c>
      <c r="S11" s="17">
        <v>749.24099999999999</v>
      </c>
      <c r="T11" s="17">
        <v>762.82799999999997</v>
      </c>
      <c r="U11" s="17">
        <v>772.52200000000005</v>
      </c>
      <c r="V11" s="17">
        <v>-99</v>
      </c>
    </row>
    <row r="12" spans="1:26" ht="14.4" x14ac:dyDescent="0.3">
      <c r="A12" t="s">
        <v>29</v>
      </c>
      <c r="B12" s="20" t="s">
        <v>29</v>
      </c>
      <c r="C12" s="19" t="s">
        <v>80</v>
      </c>
      <c r="D12" s="18" t="s">
        <v>79</v>
      </c>
      <c r="E12" s="21">
        <v>-99</v>
      </c>
      <c r="F12" s="21">
        <v>-99</v>
      </c>
      <c r="G12" s="21">
        <v>-99</v>
      </c>
      <c r="H12" s="21">
        <v>570.52499999999998</v>
      </c>
      <c r="I12" s="21">
        <v>576.09799999999996</v>
      </c>
      <c r="J12" s="21">
        <v>585.91800000000001</v>
      </c>
      <c r="K12" s="21">
        <v>715.89400000000001</v>
      </c>
      <c r="L12" s="21">
        <v>744.94500000000005</v>
      </c>
      <c r="M12" s="21">
        <v>798.99900000000002</v>
      </c>
      <c r="N12" s="21">
        <v>868.24</v>
      </c>
      <c r="O12" s="21">
        <v>904.13499999999999</v>
      </c>
      <c r="P12" s="21">
        <v>943.39099999999996</v>
      </c>
      <c r="Q12" s="21">
        <v>993.82299999999998</v>
      </c>
      <c r="R12" s="21">
        <v>1042.4179999999999</v>
      </c>
      <c r="S12" s="21">
        <v>1095.6099999999999</v>
      </c>
      <c r="T12" s="21">
        <v>1015.673</v>
      </c>
      <c r="U12" s="21">
        <v>999.81</v>
      </c>
      <c r="V12" s="21">
        <v>-99</v>
      </c>
    </row>
    <row r="13" spans="1:26" ht="14.4" x14ac:dyDescent="0.3">
      <c r="A13" t="s">
        <v>30</v>
      </c>
      <c r="B13" s="20" t="s">
        <v>30</v>
      </c>
      <c r="C13" s="19" t="s">
        <v>80</v>
      </c>
      <c r="D13" s="18" t="s">
        <v>79</v>
      </c>
      <c r="E13" s="17">
        <v>386.91500000000002</v>
      </c>
      <c r="F13" s="17">
        <v>405.899</v>
      </c>
      <c r="G13" s="17">
        <v>421.44799999999998</v>
      </c>
      <c r="H13" s="17">
        <v>437.23500000000001</v>
      </c>
      <c r="I13" s="17">
        <v>473.63200000000001</v>
      </c>
      <c r="J13" s="17">
        <v>495.32799999999997</v>
      </c>
      <c r="K13" s="17">
        <v>520.17600000000004</v>
      </c>
      <c r="L13" s="17">
        <v>545.274</v>
      </c>
      <c r="M13" s="17">
        <v>564.19000000000005</v>
      </c>
      <c r="N13" s="17">
        <v>607.47</v>
      </c>
      <c r="O13" s="17">
        <v>620.31799999999998</v>
      </c>
      <c r="P13" s="17">
        <v>597.596</v>
      </c>
      <c r="Q13" s="17">
        <v>606.202</v>
      </c>
      <c r="R13" s="17">
        <v>639.64400000000001</v>
      </c>
      <c r="S13" s="17">
        <v>646.35799999999995</v>
      </c>
      <c r="T13" s="17">
        <v>656.09400000000005</v>
      </c>
      <c r="U13" s="17">
        <v>664.38099999999997</v>
      </c>
      <c r="V13" s="17">
        <v>675.09199999999998</v>
      </c>
    </row>
    <row r="14" spans="1:26" ht="14.4" x14ac:dyDescent="0.3">
      <c r="A14" t="s">
        <v>31</v>
      </c>
      <c r="B14" s="20" t="s">
        <v>31</v>
      </c>
      <c r="C14" s="19"/>
      <c r="D14" s="18"/>
      <c r="E14" s="17">
        <v>-99</v>
      </c>
      <c r="F14" s="17">
        <v>-99</v>
      </c>
      <c r="G14" s="17">
        <v>-99</v>
      </c>
      <c r="H14" s="17">
        <v>-99</v>
      </c>
      <c r="I14" s="17">
        <v>-99</v>
      </c>
      <c r="J14" s="17">
        <v>-99</v>
      </c>
      <c r="K14" s="17">
        <v>-99</v>
      </c>
      <c r="L14" s="17">
        <v>-99</v>
      </c>
      <c r="M14" s="17">
        <v>-99</v>
      </c>
      <c r="N14" s="17">
        <v>-99</v>
      </c>
      <c r="O14" s="17">
        <v>-99</v>
      </c>
      <c r="P14" s="17">
        <v>-99</v>
      </c>
      <c r="Q14" s="17">
        <v>-99</v>
      </c>
      <c r="R14" s="17">
        <v>-99</v>
      </c>
      <c r="S14" s="17">
        <v>-99</v>
      </c>
      <c r="T14" s="17">
        <v>-99</v>
      </c>
      <c r="U14" s="17">
        <v>-99</v>
      </c>
      <c r="V14" s="17">
        <v>-99</v>
      </c>
    </row>
    <row r="15" spans="1:26" ht="14.4" x14ac:dyDescent="0.3">
      <c r="A15" t="s">
        <v>32</v>
      </c>
      <c r="B15" s="20" t="s">
        <v>32</v>
      </c>
      <c r="C15" s="19" t="s">
        <v>80</v>
      </c>
      <c r="D15" s="18" t="s">
        <v>79</v>
      </c>
      <c r="E15" s="21">
        <v>34.296999999999997</v>
      </c>
      <c r="F15" s="21">
        <v>40.956000000000003</v>
      </c>
      <c r="G15" s="21">
        <v>45.578000000000003</v>
      </c>
      <c r="H15" s="21">
        <v>46.594000000000001</v>
      </c>
      <c r="I15" s="21">
        <v>44.829000000000001</v>
      </c>
      <c r="J15" s="21">
        <v>48.064</v>
      </c>
      <c r="K15" s="21">
        <v>54.018999999999998</v>
      </c>
      <c r="L15" s="21">
        <v>62.566000000000003</v>
      </c>
      <c r="M15" s="21">
        <v>59.850999999999999</v>
      </c>
      <c r="N15" s="21">
        <v>70.475999999999999</v>
      </c>
      <c r="O15" s="21">
        <v>72.784999999999997</v>
      </c>
      <c r="P15" s="21">
        <v>80.164000000000001</v>
      </c>
      <c r="Q15" s="21">
        <v>79.992000000000004</v>
      </c>
      <c r="R15" s="21">
        <v>263.62799999999999</v>
      </c>
      <c r="S15" s="21">
        <v>303.87900000000002</v>
      </c>
      <c r="T15" s="21">
        <v>310.38</v>
      </c>
      <c r="U15" s="21">
        <v>328.29700000000003</v>
      </c>
      <c r="V15" s="21">
        <v>-99</v>
      </c>
    </row>
    <row r="16" spans="1:26" ht="14.4" x14ac:dyDescent="0.3">
      <c r="A16" t="s">
        <v>33</v>
      </c>
      <c r="B16" s="20" t="s">
        <v>33</v>
      </c>
      <c r="C16" s="19" t="s">
        <v>80</v>
      </c>
      <c r="D16" s="18" t="s">
        <v>79</v>
      </c>
      <c r="E16" s="17">
        <v>541.52700000000004</v>
      </c>
      <c r="F16" s="17">
        <v>595.57500000000005</v>
      </c>
      <c r="G16" s="17">
        <v>626.61599999999999</v>
      </c>
      <c r="H16" s="17">
        <v>643.79300000000001</v>
      </c>
      <c r="I16" s="17">
        <v>709.21100000000001</v>
      </c>
      <c r="J16" s="17">
        <v>751.096</v>
      </c>
      <c r="K16" s="17">
        <v>812.43499999999995</v>
      </c>
      <c r="L16" s="17">
        <v>892.34699999999998</v>
      </c>
      <c r="M16" s="17">
        <v>959.625</v>
      </c>
      <c r="N16" s="17">
        <v>1055.5360000000001</v>
      </c>
      <c r="O16" s="17">
        <v>1089.079</v>
      </c>
      <c r="P16" s="17">
        <v>1095.509</v>
      </c>
      <c r="Q16" s="17">
        <v>1098.2539999999999</v>
      </c>
      <c r="R16" s="17">
        <v>1150.5129999999999</v>
      </c>
      <c r="S16" s="17">
        <v>1192.143</v>
      </c>
      <c r="T16" s="17">
        <v>1223.9929999999999</v>
      </c>
      <c r="U16" s="17">
        <v>1254.6790000000001</v>
      </c>
      <c r="V16" s="17">
        <v>-99</v>
      </c>
    </row>
    <row r="17" spans="1:22" ht="14.4" x14ac:dyDescent="0.3">
      <c r="A17" t="s">
        <v>34</v>
      </c>
      <c r="B17" s="20" t="s">
        <v>34</v>
      </c>
      <c r="C17" s="19" t="s">
        <v>80</v>
      </c>
      <c r="D17" s="18" t="s">
        <v>79</v>
      </c>
      <c r="E17" s="21">
        <v>2.9000000000000001E-2</v>
      </c>
      <c r="F17" s="21">
        <v>4.2210000000000001</v>
      </c>
      <c r="G17" s="21">
        <v>4.67</v>
      </c>
      <c r="H17" s="21">
        <v>7.1929999999999996</v>
      </c>
      <c r="I17" s="21">
        <v>17.346</v>
      </c>
      <c r="J17" s="21">
        <v>25.047999999999998</v>
      </c>
      <c r="K17" s="21">
        <v>33.655999999999999</v>
      </c>
      <c r="L17" s="21">
        <v>41.555999999999997</v>
      </c>
      <c r="M17" s="21">
        <v>57.343000000000004</v>
      </c>
      <c r="N17" s="21">
        <v>63.753</v>
      </c>
      <c r="O17" s="21">
        <v>65.828999999999994</v>
      </c>
      <c r="P17" s="21">
        <v>66.384</v>
      </c>
      <c r="Q17" s="21">
        <v>70.915000000000006</v>
      </c>
      <c r="R17" s="21">
        <v>83.094999999999999</v>
      </c>
      <c r="S17" s="21">
        <v>95.906000000000006</v>
      </c>
      <c r="T17" s="21">
        <v>105.148</v>
      </c>
      <c r="U17" s="21">
        <v>117.605</v>
      </c>
      <c r="V17" s="21">
        <v>-99</v>
      </c>
    </row>
    <row r="18" spans="1:22" ht="14.4" x14ac:dyDescent="0.3">
      <c r="A18" t="s">
        <v>35</v>
      </c>
      <c r="B18" s="20" t="s">
        <v>35</v>
      </c>
      <c r="C18" s="19" t="s">
        <v>80</v>
      </c>
      <c r="D18" s="18" t="s">
        <v>79</v>
      </c>
      <c r="E18" s="17">
        <v>290.14</v>
      </c>
      <c r="F18" s="17">
        <v>302.79199999999997</v>
      </c>
      <c r="G18" s="17">
        <v>325.21100000000001</v>
      </c>
      <c r="H18" s="17">
        <v>349.98599999999999</v>
      </c>
      <c r="I18" s="17">
        <v>387.75200000000001</v>
      </c>
      <c r="J18" s="17">
        <v>409</v>
      </c>
      <c r="K18" s="17">
        <v>462.57900000000001</v>
      </c>
      <c r="L18" s="17">
        <v>516.49699999999996</v>
      </c>
      <c r="M18" s="17">
        <v>569.32899999999995</v>
      </c>
      <c r="N18" s="17">
        <v>607.96400000000006</v>
      </c>
      <c r="O18" s="17">
        <v>618.63099999999997</v>
      </c>
      <c r="P18" s="17">
        <v>679.09100000000001</v>
      </c>
      <c r="Q18" s="17">
        <v>712.56700000000001</v>
      </c>
      <c r="R18" s="17">
        <v>711.53399999999999</v>
      </c>
      <c r="S18" s="17">
        <v>697.91700000000003</v>
      </c>
      <c r="T18" s="17">
        <v>798.80799999999999</v>
      </c>
      <c r="U18" s="17">
        <v>792.98</v>
      </c>
      <c r="V18" s="17">
        <v>-99</v>
      </c>
    </row>
    <row r="19" spans="1:22" ht="14.4" x14ac:dyDescent="0.3">
      <c r="A19" t="s">
        <v>36</v>
      </c>
      <c r="B19" s="20" t="s">
        <v>36</v>
      </c>
      <c r="C19" s="19" t="s">
        <v>80</v>
      </c>
      <c r="D19" s="18" t="s">
        <v>79</v>
      </c>
      <c r="E19" s="21">
        <v>220.822</v>
      </c>
      <c r="F19" s="21">
        <v>235.23</v>
      </c>
      <c r="G19" s="21">
        <v>267.59199999999998</v>
      </c>
      <c r="H19" s="21">
        <v>239.566</v>
      </c>
      <c r="I19" s="21">
        <v>257.19099999999997</v>
      </c>
      <c r="J19" s="21">
        <v>285.154</v>
      </c>
      <c r="K19" s="21">
        <v>382.77699999999999</v>
      </c>
      <c r="L19" s="21">
        <v>414.18099999999998</v>
      </c>
      <c r="M19" s="21">
        <v>466.721</v>
      </c>
      <c r="N19" s="21">
        <v>531.70699999999999</v>
      </c>
      <c r="O19" s="21">
        <v>569.904</v>
      </c>
      <c r="P19" s="21">
        <v>596.91899999999998</v>
      </c>
      <c r="Q19" s="21">
        <v>619.58100000000002</v>
      </c>
      <c r="R19" s="21">
        <v>666.48199999999997</v>
      </c>
      <c r="S19" s="21">
        <v>690.005</v>
      </c>
      <c r="T19" s="21">
        <v>692.38499999999999</v>
      </c>
      <c r="U19" s="21">
        <v>707.89400000000001</v>
      </c>
      <c r="V19" s="21">
        <v>-99</v>
      </c>
    </row>
    <row r="20" spans="1:22" ht="14.4" x14ac:dyDescent="0.3">
      <c r="A20" t="s">
        <v>37</v>
      </c>
      <c r="B20" s="20" t="s">
        <v>37</v>
      </c>
      <c r="C20" s="19" t="s">
        <v>80</v>
      </c>
      <c r="D20" s="18" t="s">
        <v>79</v>
      </c>
      <c r="E20" s="17">
        <v>384.26499999999999</v>
      </c>
      <c r="F20" s="17">
        <v>402.464</v>
      </c>
      <c r="G20" s="17">
        <v>428.43099999999998</v>
      </c>
      <c r="H20" s="17">
        <v>449.15499999999997</v>
      </c>
      <c r="I20" s="17">
        <v>469.721</v>
      </c>
      <c r="J20" s="17">
        <v>490.50299999999999</v>
      </c>
      <c r="K20" s="17">
        <v>521.98</v>
      </c>
      <c r="L20" s="17">
        <v>546.52599999999995</v>
      </c>
      <c r="M20" s="17">
        <v>576.60599999999999</v>
      </c>
      <c r="N20" s="17">
        <v>623.255</v>
      </c>
      <c r="O20" s="17">
        <v>656.51599999999996</v>
      </c>
      <c r="P20" s="17">
        <v>695.00599999999997</v>
      </c>
      <c r="Q20" s="17">
        <v>726.25900000000001</v>
      </c>
      <c r="R20" s="17">
        <v>783.798</v>
      </c>
      <c r="S20" s="17">
        <v>822.31600000000003</v>
      </c>
      <c r="T20" s="17">
        <v>858.08600000000001</v>
      </c>
      <c r="U20" s="17">
        <v>897.86699999999996</v>
      </c>
      <c r="V20" s="17">
        <v>-99</v>
      </c>
    </row>
    <row r="21" spans="1:22" ht="14.4" x14ac:dyDescent="0.3">
      <c r="A21" t="s">
        <v>38</v>
      </c>
      <c r="B21" s="20" t="s">
        <v>38</v>
      </c>
      <c r="C21" s="19" t="s">
        <v>80</v>
      </c>
      <c r="D21" s="18" t="s">
        <v>79</v>
      </c>
      <c r="E21" s="21">
        <v>-99</v>
      </c>
      <c r="F21" s="21">
        <v>-99</v>
      </c>
      <c r="G21" s="21">
        <v>-99</v>
      </c>
      <c r="H21" s="21">
        <v>-99</v>
      </c>
      <c r="I21" s="21">
        <v>-99</v>
      </c>
      <c r="J21" s="21">
        <v>-99</v>
      </c>
      <c r="K21" s="21">
        <v>-99</v>
      </c>
      <c r="L21" s="21">
        <v>-99</v>
      </c>
      <c r="M21" s="21">
        <v>-99</v>
      </c>
      <c r="N21" s="21">
        <v>11.981</v>
      </c>
      <c r="O21" s="21">
        <v>15.718</v>
      </c>
      <c r="P21" s="21">
        <v>14.177</v>
      </c>
      <c r="Q21" s="21">
        <v>25.756</v>
      </c>
      <c r="R21" s="21">
        <v>37.061</v>
      </c>
      <c r="S21" s="21">
        <v>41.064999999999998</v>
      </c>
      <c r="T21" s="21">
        <v>63.027999999999999</v>
      </c>
      <c r="U21" s="21">
        <v>31.465</v>
      </c>
      <c r="V21" s="21">
        <v>-99</v>
      </c>
    </row>
    <row r="22" spans="1:22" ht="14.4" x14ac:dyDescent="0.3">
      <c r="A22" t="s">
        <v>39</v>
      </c>
      <c r="B22" s="20" t="s">
        <v>39</v>
      </c>
      <c r="C22" s="19" t="s">
        <v>80</v>
      </c>
      <c r="D22" s="18" t="s">
        <v>79</v>
      </c>
      <c r="E22" s="17">
        <v>17.041</v>
      </c>
      <c r="F22" s="17">
        <v>15.009</v>
      </c>
      <c r="G22" s="17">
        <v>19.263000000000002</v>
      </c>
      <c r="H22" s="17">
        <v>49.768000000000001</v>
      </c>
      <c r="I22" s="17">
        <v>50.069000000000003</v>
      </c>
      <c r="J22" s="17">
        <v>52.746000000000002</v>
      </c>
      <c r="K22" s="17">
        <v>48.509</v>
      </c>
      <c r="L22" s="17">
        <v>55.487000000000002</v>
      </c>
      <c r="M22" s="17">
        <v>61.207000000000001</v>
      </c>
      <c r="N22" s="17">
        <v>61.280999999999999</v>
      </c>
      <c r="O22" s="17">
        <v>66.828999999999994</v>
      </c>
      <c r="P22" s="17">
        <v>65.61</v>
      </c>
      <c r="Q22" s="17">
        <v>63.247999999999998</v>
      </c>
      <c r="R22" s="17">
        <v>71.108999999999995</v>
      </c>
      <c r="S22" s="17">
        <v>77.116</v>
      </c>
      <c r="T22" s="17">
        <v>73.784000000000006</v>
      </c>
      <c r="U22" s="17">
        <v>74.906999999999996</v>
      </c>
      <c r="V22" s="17">
        <v>-99</v>
      </c>
    </row>
    <row r="23" spans="1:22" ht="14.4" x14ac:dyDescent="0.3">
      <c r="A23" t="s">
        <v>40</v>
      </c>
      <c r="B23" s="20" t="s">
        <v>40</v>
      </c>
      <c r="C23" s="19" t="s">
        <v>80</v>
      </c>
      <c r="D23" s="18" t="s">
        <v>79</v>
      </c>
      <c r="E23" s="21">
        <v>345.72699999999998</v>
      </c>
      <c r="F23" s="21">
        <v>363.22500000000002</v>
      </c>
      <c r="G23" s="21">
        <v>462.53399999999999</v>
      </c>
      <c r="H23" s="21">
        <v>593.53300000000002</v>
      </c>
      <c r="I23" s="21">
        <v>639.83299999999997</v>
      </c>
      <c r="J23" s="21">
        <v>677.83199999999999</v>
      </c>
      <c r="K23" s="21">
        <v>697.56299999999999</v>
      </c>
      <c r="L23" s="21">
        <v>684.94299999999998</v>
      </c>
      <c r="M23" s="21">
        <v>700.8</v>
      </c>
      <c r="N23" s="21">
        <v>667.46100000000001</v>
      </c>
      <c r="O23" s="21">
        <v>606.29700000000003</v>
      </c>
      <c r="P23" s="21">
        <v>687.48299999999995</v>
      </c>
      <c r="Q23" s="21">
        <v>690.84400000000005</v>
      </c>
      <c r="R23" s="21">
        <v>754.44500000000005</v>
      </c>
      <c r="S23" s="21">
        <v>778.81700000000001</v>
      </c>
      <c r="T23" s="21">
        <v>823.71199999999999</v>
      </c>
      <c r="U23" s="21">
        <v>864.40499999999997</v>
      </c>
      <c r="V23" s="21">
        <v>-99</v>
      </c>
    </row>
    <row r="24" spans="1:22" ht="14.4" x14ac:dyDescent="0.3">
      <c r="A24" t="s">
        <v>41</v>
      </c>
      <c r="B24" s="20" t="s">
        <v>41</v>
      </c>
      <c r="C24" s="19" t="s">
        <v>80</v>
      </c>
      <c r="D24" s="18" t="s">
        <v>79</v>
      </c>
      <c r="E24" s="17">
        <v>-99</v>
      </c>
      <c r="F24" s="17">
        <v>-99</v>
      </c>
      <c r="G24" s="17">
        <v>-99</v>
      </c>
      <c r="H24" s="17">
        <v>-99</v>
      </c>
      <c r="I24" s="17">
        <v>-99</v>
      </c>
      <c r="J24" s="17">
        <v>-99</v>
      </c>
      <c r="K24" s="17">
        <v>-99</v>
      </c>
      <c r="L24" s="17">
        <v>-99</v>
      </c>
      <c r="M24" s="17">
        <v>-99</v>
      </c>
      <c r="N24" s="17">
        <v>-99</v>
      </c>
      <c r="O24" s="17">
        <v>-99</v>
      </c>
      <c r="P24" s="17">
        <v>1043.3610000000001</v>
      </c>
      <c r="Q24" s="17">
        <v>1106.3679999999999</v>
      </c>
      <c r="R24" s="17">
        <v>1064.8610000000001</v>
      </c>
      <c r="S24" s="17">
        <v>1088.7170000000001</v>
      </c>
      <c r="T24" s="17">
        <v>1125.703</v>
      </c>
      <c r="U24" s="17">
        <v>1165.627</v>
      </c>
      <c r="V24" s="17">
        <v>-99</v>
      </c>
    </row>
    <row r="25" spans="1:22" ht="14.4" x14ac:dyDescent="0.3">
      <c r="A25" t="s">
        <v>42</v>
      </c>
      <c r="B25" s="20" t="s">
        <v>42</v>
      </c>
      <c r="C25" s="19" t="s">
        <v>80</v>
      </c>
      <c r="D25" s="18" t="s">
        <v>79</v>
      </c>
      <c r="E25" s="21">
        <v>125.47199999999999</v>
      </c>
      <c r="F25" s="21">
        <v>130.136</v>
      </c>
      <c r="G25" s="21">
        <v>130.54400000000001</v>
      </c>
      <c r="H25" s="21">
        <v>120.56100000000001</v>
      </c>
      <c r="I25" s="21">
        <v>123.49299999999999</v>
      </c>
      <c r="J25" s="21">
        <v>120.351</v>
      </c>
      <c r="K25" s="21">
        <v>152.923</v>
      </c>
      <c r="L25" s="21">
        <v>154.27000000000001</v>
      </c>
      <c r="M25" s="21">
        <v>155.601</v>
      </c>
      <c r="N25" s="21">
        <v>148.512</v>
      </c>
      <c r="O25" s="21">
        <v>155.881</v>
      </c>
      <c r="P25" s="21">
        <v>163.24799999999999</v>
      </c>
      <c r="Q25" s="21">
        <v>171.72200000000001</v>
      </c>
      <c r="R25" s="21">
        <v>190.5</v>
      </c>
      <c r="S25" s="21">
        <v>202.23599999999999</v>
      </c>
      <c r="T25" s="21">
        <v>-99</v>
      </c>
      <c r="U25" s="21">
        <v>-99</v>
      </c>
      <c r="V25" s="21">
        <v>-99</v>
      </c>
    </row>
    <row r="26" spans="1:22" ht="14.4" x14ac:dyDescent="0.3">
      <c r="A26" t="s">
        <v>43</v>
      </c>
      <c r="B26" s="20" t="s">
        <v>43</v>
      </c>
      <c r="C26" s="19" t="s">
        <v>80</v>
      </c>
      <c r="D26" s="18" t="s">
        <v>79</v>
      </c>
      <c r="E26" s="17">
        <v>-99</v>
      </c>
      <c r="F26" s="17">
        <v>-99</v>
      </c>
      <c r="G26" s="17">
        <v>-99</v>
      </c>
      <c r="H26" s="17">
        <v>-99</v>
      </c>
      <c r="I26" s="17">
        <v>-99</v>
      </c>
      <c r="J26" s="17">
        <v>-99</v>
      </c>
      <c r="K26" s="17">
        <v>-99</v>
      </c>
      <c r="L26" s="17">
        <v>-99</v>
      </c>
      <c r="M26" s="17">
        <v>-99</v>
      </c>
      <c r="N26" s="17">
        <v>-99</v>
      </c>
      <c r="O26" s="17">
        <v>-99</v>
      </c>
      <c r="P26" s="17">
        <v>-99</v>
      </c>
      <c r="Q26" s="17">
        <v>325.78800000000001</v>
      </c>
      <c r="R26" s="17">
        <v>331.476</v>
      </c>
      <c r="S26" s="17">
        <v>333.25700000000001</v>
      </c>
      <c r="T26" s="17">
        <v>331.21100000000001</v>
      </c>
      <c r="U26" s="17">
        <v>346.80200000000002</v>
      </c>
      <c r="V26" s="17">
        <v>359.48700000000002</v>
      </c>
    </row>
    <row r="27" spans="1:22" ht="14.4" x14ac:dyDescent="0.3">
      <c r="A27" t="s">
        <v>44</v>
      </c>
      <c r="B27" s="20" t="s">
        <v>44</v>
      </c>
      <c r="C27" s="19" t="s">
        <v>80</v>
      </c>
      <c r="D27" s="18" t="s">
        <v>79</v>
      </c>
      <c r="E27" s="21">
        <v>157.636</v>
      </c>
      <c r="F27" s="21">
        <v>170.38499999999999</v>
      </c>
      <c r="G27" s="21">
        <v>184.36099999999999</v>
      </c>
      <c r="H27" s="21">
        <v>203.40100000000001</v>
      </c>
      <c r="I27" s="21">
        <v>222.88800000000001</v>
      </c>
      <c r="J27" s="21">
        <v>240.71299999999999</v>
      </c>
      <c r="K27" s="21">
        <v>244.46199999999999</v>
      </c>
      <c r="L27" s="21">
        <v>256.20100000000002</v>
      </c>
      <c r="M27" s="21">
        <v>257.45100000000002</v>
      </c>
      <c r="N27" s="21">
        <v>277.98899999999998</v>
      </c>
      <c r="O27" s="21">
        <v>294.15800000000002</v>
      </c>
      <c r="P27" s="21">
        <v>654.67399999999998</v>
      </c>
      <c r="Q27" s="21">
        <v>712.51199999999994</v>
      </c>
      <c r="R27" s="21">
        <v>765.84100000000001</v>
      </c>
      <c r="S27" s="21">
        <v>787.18899999999996</v>
      </c>
      <c r="T27" s="21">
        <v>808.774</v>
      </c>
      <c r="U27" s="21">
        <v>-99</v>
      </c>
      <c r="V27" s="21">
        <v>-99</v>
      </c>
    </row>
    <row r="28" spans="1:22" ht="14.4" x14ac:dyDescent="0.3">
      <c r="A28" t="s">
        <v>45</v>
      </c>
      <c r="B28" s="20" t="s">
        <v>45</v>
      </c>
      <c r="C28" s="19" t="s">
        <v>80</v>
      </c>
      <c r="D28" s="18" t="s">
        <v>79</v>
      </c>
      <c r="E28" s="17">
        <v>2.4940000000000002</v>
      </c>
      <c r="F28" s="17">
        <v>5.774</v>
      </c>
      <c r="G28" s="17">
        <v>6.593</v>
      </c>
      <c r="H28" s="17">
        <v>9.4580000000000002</v>
      </c>
      <c r="I28" s="17">
        <v>14.721</v>
      </c>
      <c r="J28" s="17">
        <v>26.216000000000001</v>
      </c>
      <c r="K28" s="17">
        <v>47.226999999999997</v>
      </c>
      <c r="L28" s="17">
        <v>79.311999999999998</v>
      </c>
      <c r="M28" s="17">
        <v>113.197</v>
      </c>
      <c r="N28" s="17">
        <v>164.75200000000001</v>
      </c>
      <c r="O28" s="17">
        <v>210.35</v>
      </c>
      <c r="P28" s="17">
        <v>236.917</v>
      </c>
      <c r="Q28" s="17">
        <v>273.80200000000002</v>
      </c>
      <c r="R28" s="17">
        <v>318.29300000000001</v>
      </c>
      <c r="S28" s="17">
        <v>367.06700000000001</v>
      </c>
      <c r="T28" s="17">
        <v>409.08199999999999</v>
      </c>
      <c r="U28" s="17">
        <v>458.74200000000002</v>
      </c>
      <c r="V28" s="17">
        <v>464.12200000000001</v>
      </c>
    </row>
    <row r="29" spans="1:22" ht="14.4" x14ac:dyDescent="0.3">
      <c r="A29" t="s">
        <v>46</v>
      </c>
      <c r="B29" s="20" t="s">
        <v>46</v>
      </c>
      <c r="C29" s="19" t="s">
        <v>80</v>
      </c>
      <c r="D29" s="18" t="s">
        <v>79</v>
      </c>
      <c r="E29" s="21">
        <v>-99</v>
      </c>
      <c r="F29" s="21">
        <v>-99</v>
      </c>
      <c r="G29" s="21">
        <v>-99</v>
      </c>
      <c r="H29" s="21">
        <v>-99</v>
      </c>
      <c r="I29" s="21">
        <v>43.881999999999998</v>
      </c>
      <c r="J29" s="21">
        <v>25.038</v>
      </c>
      <c r="K29" s="21">
        <v>32.673999999999999</v>
      </c>
      <c r="L29" s="21">
        <v>33.753999999999998</v>
      </c>
      <c r="M29" s="21">
        <v>43.05</v>
      </c>
      <c r="N29" s="21">
        <v>42.04</v>
      </c>
      <c r="O29" s="21">
        <v>63.704999999999998</v>
      </c>
      <c r="P29" s="21">
        <v>74.840999999999994</v>
      </c>
      <c r="Q29" s="21">
        <v>75.174000000000007</v>
      </c>
      <c r="R29" s="21">
        <v>65.844999999999999</v>
      </c>
      <c r="S29" s="21">
        <v>71.396000000000001</v>
      </c>
      <c r="T29" s="21">
        <v>73.334000000000003</v>
      </c>
      <c r="U29" s="21">
        <v>75.543999999999997</v>
      </c>
      <c r="V29" s="21">
        <v>-99</v>
      </c>
    </row>
    <row r="30" spans="1:22" ht="14.4" x14ac:dyDescent="0.3">
      <c r="A30" t="s">
        <v>47</v>
      </c>
      <c r="B30" s="20" t="s">
        <v>47</v>
      </c>
      <c r="C30" s="19" t="s">
        <v>80</v>
      </c>
      <c r="D30" s="18" t="s">
        <v>79</v>
      </c>
      <c r="E30" s="17">
        <v>-99</v>
      </c>
      <c r="F30" s="17">
        <v>-99</v>
      </c>
      <c r="G30" s="17">
        <v>-99</v>
      </c>
      <c r="H30" s="17">
        <v>-99</v>
      </c>
      <c r="I30" s="17">
        <v>25.491</v>
      </c>
      <c r="J30" s="17">
        <v>34.433</v>
      </c>
      <c r="K30" s="17">
        <v>38.466000000000001</v>
      </c>
      <c r="L30" s="17">
        <v>64.046000000000006</v>
      </c>
      <c r="M30" s="17">
        <v>96.328999999999994</v>
      </c>
      <c r="N30" s="17">
        <v>122.042</v>
      </c>
      <c r="O30" s="17">
        <v>122.586</v>
      </c>
      <c r="P30" s="17">
        <v>119.392</v>
      </c>
      <c r="Q30" s="17">
        <v>118.56699999999999</v>
      </c>
      <c r="R30" s="17">
        <v>124.533</v>
      </c>
      <c r="S30" s="17">
        <v>152.85599999999999</v>
      </c>
      <c r="T30" s="17">
        <v>161.68899999999999</v>
      </c>
      <c r="U30" s="17">
        <v>165.46100000000001</v>
      </c>
      <c r="V30" s="17">
        <v>-99</v>
      </c>
    </row>
    <row r="31" spans="1:22" ht="14.4" x14ac:dyDescent="0.3">
      <c r="A31" t="s">
        <v>48</v>
      </c>
      <c r="B31" s="20" t="s">
        <v>48</v>
      </c>
      <c r="C31" s="19" t="s">
        <v>80</v>
      </c>
      <c r="D31" s="18" t="s">
        <v>79</v>
      </c>
      <c r="E31" s="21">
        <v>644.67499999999995</v>
      </c>
      <c r="F31" s="21">
        <v>735.92499999999995</v>
      </c>
      <c r="G31" s="21">
        <v>784.84699999999998</v>
      </c>
      <c r="H31" s="21">
        <v>856.06899999999996</v>
      </c>
      <c r="I31" s="21">
        <v>1004.545</v>
      </c>
      <c r="J31" s="21">
        <v>1091.298</v>
      </c>
      <c r="K31" s="21">
        <v>1182.568</v>
      </c>
      <c r="L31" s="21">
        <v>1024.3510000000001</v>
      </c>
      <c r="M31" s="21">
        <v>1129.845</v>
      </c>
      <c r="N31" s="21">
        <v>1222.961</v>
      </c>
      <c r="O31" s="21">
        <v>1280.7090000000001</v>
      </c>
      <c r="P31" s="21">
        <v>1176.867</v>
      </c>
      <c r="Q31" s="21">
        <v>1345.6389999999999</v>
      </c>
      <c r="R31" s="21">
        <v>1412.7929999999999</v>
      </c>
      <c r="S31" s="21">
        <v>1526.4860000000001</v>
      </c>
      <c r="T31" s="21">
        <v>1499.251</v>
      </c>
      <c r="U31" s="21">
        <v>1484.835</v>
      </c>
      <c r="V31" s="21">
        <v>-99</v>
      </c>
    </row>
    <row r="32" spans="1:22" ht="14.4" x14ac:dyDescent="0.3">
      <c r="A32" t="s">
        <v>49</v>
      </c>
      <c r="B32" s="20" t="s">
        <v>49</v>
      </c>
      <c r="C32" s="19"/>
      <c r="D32" s="18"/>
      <c r="E32" s="21">
        <v>-99</v>
      </c>
      <c r="F32" s="21">
        <v>-99</v>
      </c>
      <c r="G32" s="21">
        <v>-99</v>
      </c>
      <c r="H32" s="21">
        <v>-99</v>
      </c>
      <c r="I32" s="21">
        <v>-99</v>
      </c>
      <c r="J32" s="21">
        <v>-99</v>
      </c>
      <c r="K32" s="21">
        <v>-99</v>
      </c>
      <c r="L32" s="21">
        <v>-99</v>
      </c>
      <c r="M32" s="21">
        <v>-99</v>
      </c>
      <c r="N32" s="21">
        <v>-99</v>
      </c>
      <c r="O32" s="21">
        <v>-99</v>
      </c>
      <c r="P32" s="21">
        <v>-99</v>
      </c>
      <c r="Q32" s="21">
        <v>-99</v>
      </c>
      <c r="R32" s="21">
        <v>-99</v>
      </c>
      <c r="S32" s="21">
        <v>-99</v>
      </c>
      <c r="T32" s="21">
        <v>-99</v>
      </c>
      <c r="U32" s="21">
        <v>-99</v>
      </c>
      <c r="V32" s="21">
        <v>-99</v>
      </c>
    </row>
    <row r="33" spans="1:26" ht="14.4" x14ac:dyDescent="0.3">
      <c r="A33" t="s">
        <v>50</v>
      </c>
      <c r="B33" s="20" t="s">
        <v>50</v>
      </c>
      <c r="C33" s="19" t="s">
        <v>80</v>
      </c>
      <c r="D33" s="18" t="s">
        <v>79</v>
      </c>
      <c r="E33" s="17">
        <v>254.041</v>
      </c>
      <c r="F33" s="17">
        <v>290.245</v>
      </c>
      <c r="G33" s="17">
        <v>316.33300000000003</v>
      </c>
      <c r="H33" s="17">
        <v>405.584</v>
      </c>
      <c r="I33" s="17">
        <v>428.62799999999999</v>
      </c>
      <c r="J33" s="17">
        <v>814.38300000000004</v>
      </c>
      <c r="K33" s="17">
        <v>892.32799999999997</v>
      </c>
      <c r="L33" s="17">
        <v>1008.44</v>
      </c>
      <c r="M33" s="17">
        <v>1120.8019999999999</v>
      </c>
      <c r="N33" s="17">
        <v>1148.944</v>
      </c>
      <c r="O33" s="17">
        <v>1186.8800000000001</v>
      </c>
      <c r="P33" s="17">
        <v>1239.6400000000001</v>
      </c>
      <c r="Q33" s="17">
        <v>1389.1959999999999</v>
      </c>
      <c r="R33" s="17">
        <v>1425.0820000000001</v>
      </c>
      <c r="S33" s="17">
        <v>1414.09</v>
      </c>
      <c r="T33" s="17">
        <v>1329.0319999999999</v>
      </c>
      <c r="U33" s="17">
        <v>1339.3219999999999</v>
      </c>
      <c r="V33" s="17">
        <v>1389.9880000000001</v>
      </c>
    </row>
    <row r="34" spans="1:26" ht="14.4" x14ac:dyDescent="0.3">
      <c r="A34" t="s">
        <v>51</v>
      </c>
      <c r="B34" s="20" t="s">
        <v>51</v>
      </c>
      <c r="C34" s="19" t="s">
        <v>80</v>
      </c>
      <c r="D34" s="18" t="s">
        <v>79</v>
      </c>
      <c r="E34" s="21">
        <v>-99</v>
      </c>
      <c r="F34" s="21">
        <v>-99</v>
      </c>
      <c r="G34" s="21">
        <v>-99</v>
      </c>
      <c r="H34" s="21">
        <v>-99</v>
      </c>
      <c r="I34" s="21">
        <v>295.65300000000002</v>
      </c>
      <c r="J34" s="21">
        <v>298.464</v>
      </c>
      <c r="K34" s="21">
        <v>346.96199999999999</v>
      </c>
      <c r="L34" s="21">
        <v>362.65600000000001</v>
      </c>
      <c r="M34" s="175">
        <v>-99</v>
      </c>
      <c r="N34" s="175">
        <v>-99</v>
      </c>
      <c r="O34" s="175">
        <v>-99</v>
      </c>
      <c r="P34" s="175">
        <v>-99</v>
      </c>
      <c r="Q34" s="175">
        <v>-99</v>
      </c>
      <c r="R34" s="175">
        <v>-99</v>
      </c>
      <c r="S34" s="175">
        <v>-99</v>
      </c>
      <c r="T34" s="175">
        <v>-99</v>
      </c>
      <c r="U34" s="175">
        <v>-99</v>
      </c>
      <c r="V34" s="175">
        <v>-99</v>
      </c>
      <c r="W34" s="13">
        <f>(J34-I34)/I34</f>
        <v>9.5077675518258856E-3</v>
      </c>
      <c r="X34" s="13">
        <f>(K34-J34)/J34</f>
        <v>0.1624919588292055</v>
      </c>
      <c r="Y34" s="13">
        <f>(L34-K34)/K34</f>
        <v>4.5232619134083898E-2</v>
      </c>
      <c r="Z34" s="13">
        <f>AVERAGE(W34:Y34)</f>
        <v>7.2410781838371754E-2</v>
      </c>
    </row>
    <row r="35" spans="1:26" ht="14.4" x14ac:dyDescent="0.3">
      <c r="A35" t="s">
        <v>52</v>
      </c>
      <c r="B35" s="20" t="s">
        <v>52</v>
      </c>
      <c r="C35" s="19" t="s">
        <v>80</v>
      </c>
      <c r="D35" s="18" t="s">
        <v>79</v>
      </c>
      <c r="E35" s="17">
        <v>702.43100000000004</v>
      </c>
      <c r="F35" s="17">
        <v>752.74800000000005</v>
      </c>
      <c r="G35" s="17">
        <v>853.29100000000005</v>
      </c>
      <c r="H35" s="17">
        <v>899.94899999999996</v>
      </c>
      <c r="I35" s="17">
        <v>962.92700000000002</v>
      </c>
      <c r="J35" s="17">
        <v>1029.527</v>
      </c>
      <c r="K35" s="17">
        <v>1128.289</v>
      </c>
      <c r="L35" s="17">
        <v>1177.2059999999999</v>
      </c>
      <c r="M35" s="17">
        <v>1375.9459999999999</v>
      </c>
      <c r="N35" s="17">
        <v>1434.2739999999999</v>
      </c>
      <c r="O35" s="17">
        <v>1471.2550000000001</v>
      </c>
      <c r="P35" s="17">
        <v>1535.268</v>
      </c>
      <c r="Q35" s="17">
        <v>1636.663</v>
      </c>
      <c r="R35" s="17">
        <v>1719.346</v>
      </c>
      <c r="S35" s="17">
        <v>1767.1659999999999</v>
      </c>
      <c r="T35" s="17">
        <v>1734.6510000000001</v>
      </c>
      <c r="U35" s="17">
        <v>1733.462</v>
      </c>
      <c r="V35" s="17">
        <v>1793.211</v>
      </c>
    </row>
    <row r="36" spans="1:26" ht="14.4" x14ac:dyDescent="0.3">
      <c r="A36" t="s">
        <v>53</v>
      </c>
      <c r="B36" s="20" t="s">
        <v>53</v>
      </c>
      <c r="C36" s="19" t="s">
        <v>80</v>
      </c>
      <c r="D36" s="18" t="s">
        <v>79</v>
      </c>
      <c r="E36" s="21">
        <v>-99</v>
      </c>
      <c r="F36" s="21">
        <v>-99</v>
      </c>
      <c r="G36" s="21">
        <v>35.734000000000002</v>
      </c>
      <c r="H36" s="21">
        <v>37.25</v>
      </c>
      <c r="I36" s="21">
        <v>51.018000000000001</v>
      </c>
      <c r="J36" s="21">
        <v>55.81</v>
      </c>
      <c r="K36" s="21">
        <v>60.738999999999997</v>
      </c>
      <c r="L36" s="21">
        <v>63.222000000000001</v>
      </c>
      <c r="M36" s="21">
        <v>66.216999999999999</v>
      </c>
      <c r="N36" s="21">
        <v>70.265000000000001</v>
      </c>
      <c r="O36" s="21">
        <v>83.947999999999993</v>
      </c>
      <c r="P36" s="21">
        <v>91.518000000000001</v>
      </c>
      <c r="Q36" s="21">
        <v>102.736</v>
      </c>
      <c r="R36" s="21">
        <v>93.093000000000004</v>
      </c>
      <c r="S36" s="21">
        <v>91.314999999999998</v>
      </c>
      <c r="T36" s="21">
        <v>98.647000000000006</v>
      </c>
      <c r="U36" s="21">
        <v>103.629</v>
      </c>
      <c r="V36" s="21">
        <v>-99</v>
      </c>
    </row>
    <row r="37" spans="1:26" ht="14.4" x14ac:dyDescent="0.3">
      <c r="A37" t="s">
        <v>54</v>
      </c>
      <c r="B37" s="20" t="s">
        <v>54</v>
      </c>
      <c r="C37" s="19" t="s">
        <v>80</v>
      </c>
      <c r="D37" s="18" t="s">
        <v>79</v>
      </c>
      <c r="E37" s="17">
        <v>19.600000000000001</v>
      </c>
      <c r="F37" s="17">
        <v>20.414000000000001</v>
      </c>
      <c r="G37" s="17">
        <v>22.01</v>
      </c>
      <c r="H37" s="17">
        <v>21.436</v>
      </c>
      <c r="I37" s="17">
        <v>22.562000000000001</v>
      </c>
      <c r="J37" s="17">
        <v>23.568999999999999</v>
      </c>
      <c r="K37" s="17">
        <v>26.161999999999999</v>
      </c>
      <c r="L37" s="17">
        <v>30.212</v>
      </c>
      <c r="M37" s="17">
        <v>34.116</v>
      </c>
      <c r="N37" s="17">
        <v>40.850999999999999</v>
      </c>
      <c r="O37" s="17">
        <v>45.545999999999999</v>
      </c>
      <c r="P37" s="17">
        <v>49.808</v>
      </c>
      <c r="Q37" s="17">
        <v>54.87</v>
      </c>
      <c r="R37" s="17">
        <v>59.709000000000003</v>
      </c>
      <c r="S37" s="17">
        <v>65.917000000000002</v>
      </c>
      <c r="T37" s="17">
        <v>68.825000000000003</v>
      </c>
      <c r="U37" s="17">
        <v>72.972999999999999</v>
      </c>
      <c r="V37" s="17">
        <v>-99</v>
      </c>
    </row>
    <row r="38" spans="1:26" ht="14.4" x14ac:dyDescent="0.3">
      <c r="A38" t="s">
        <v>55</v>
      </c>
      <c r="B38" s="20" t="s">
        <v>55</v>
      </c>
      <c r="C38" s="19" t="s">
        <v>80</v>
      </c>
      <c r="D38" s="18" t="s">
        <v>79</v>
      </c>
      <c r="E38" s="21">
        <v>-99</v>
      </c>
      <c r="F38" s="21">
        <v>-99</v>
      </c>
      <c r="G38" s="21">
        <v>-99</v>
      </c>
      <c r="H38" s="21">
        <v>-99</v>
      </c>
      <c r="I38" s="21">
        <v>7.26</v>
      </c>
      <c r="J38" s="21">
        <v>5.548</v>
      </c>
      <c r="K38" s="21">
        <v>5.5060000000000002</v>
      </c>
      <c r="L38" s="21">
        <v>5.5570000000000004</v>
      </c>
      <c r="M38" s="21">
        <v>5.4669999999999996</v>
      </c>
      <c r="N38" s="21">
        <v>5.944</v>
      </c>
      <c r="O38" s="21">
        <v>6.2729999999999997</v>
      </c>
      <c r="P38" s="21">
        <v>6.2329999999999997</v>
      </c>
      <c r="Q38" s="21">
        <v>6.6219999999999999</v>
      </c>
      <c r="R38" s="21">
        <v>6.7140000000000004</v>
      </c>
      <c r="S38" s="21">
        <v>6.7460000000000004</v>
      </c>
      <c r="T38" s="21">
        <v>6.7759999999999998</v>
      </c>
      <c r="U38" s="21">
        <v>14.922000000000001</v>
      </c>
      <c r="V38" s="21">
        <v>-99</v>
      </c>
    </row>
    <row r="39" spans="1:26" ht="14.4" x14ac:dyDescent="0.3">
      <c r="A39" t="s">
        <v>56</v>
      </c>
      <c r="B39" s="20" t="s">
        <v>56</v>
      </c>
      <c r="C39" s="19" t="s">
        <v>80</v>
      </c>
      <c r="D39" s="18" t="s">
        <v>79</v>
      </c>
      <c r="E39" s="17">
        <v>-99</v>
      </c>
      <c r="F39" s="17">
        <v>-99</v>
      </c>
      <c r="G39" s="17">
        <v>128.88300000000001</v>
      </c>
      <c r="H39" s="17">
        <v>147.01400000000001</v>
      </c>
      <c r="I39" s="17">
        <v>164.345</v>
      </c>
      <c r="J39" s="17">
        <v>188.607</v>
      </c>
      <c r="K39" s="17">
        <v>195.42599999999999</v>
      </c>
      <c r="L39" s="17">
        <v>200.58699999999999</v>
      </c>
      <c r="M39" s="17">
        <v>228.904</v>
      </c>
      <c r="N39" s="17">
        <v>230.28399999999999</v>
      </c>
      <c r="O39" s="17">
        <v>241.64699999999999</v>
      </c>
      <c r="P39" s="17">
        <v>250.82599999999999</v>
      </c>
      <c r="Q39" s="17">
        <v>261.59300000000002</v>
      </c>
      <c r="R39" s="17">
        <v>258.459</v>
      </c>
      <c r="S39" s="17">
        <v>269.03399999999999</v>
      </c>
      <c r="T39" s="17">
        <v>265.18799999999999</v>
      </c>
      <c r="U39" s="17">
        <v>266.41699999999997</v>
      </c>
      <c r="V39" s="17">
        <v>-99</v>
      </c>
    </row>
    <row r="40" spans="1:26" ht="14.4" x14ac:dyDescent="0.3">
      <c r="A40" t="s">
        <v>57</v>
      </c>
      <c r="B40" s="20" t="s">
        <v>57</v>
      </c>
      <c r="C40" s="19" t="s">
        <v>80</v>
      </c>
      <c r="D40" s="18" t="s">
        <v>79</v>
      </c>
      <c r="E40" s="21">
        <v>27.702000000000002</v>
      </c>
      <c r="F40" s="21">
        <v>28.747</v>
      </c>
      <c r="G40" s="21">
        <v>30.367999999999999</v>
      </c>
      <c r="H40" s="21">
        <v>132.70599999999999</v>
      </c>
      <c r="I40" s="21">
        <v>151.67699999999999</v>
      </c>
      <c r="J40" s="21">
        <v>167.952</v>
      </c>
      <c r="K40" s="21">
        <v>198.84899999999999</v>
      </c>
      <c r="L40" s="21">
        <v>214.71700000000001</v>
      </c>
      <c r="M40" s="21">
        <v>229.197</v>
      </c>
      <c r="N40" s="21">
        <v>253.417</v>
      </c>
      <c r="O40" s="21">
        <v>277.11799999999999</v>
      </c>
      <c r="P40" s="21">
        <v>271.69099999999997</v>
      </c>
      <c r="Q40" s="21">
        <v>276.18799999999999</v>
      </c>
      <c r="R40" s="21">
        <v>278.084</v>
      </c>
      <c r="S40" s="21">
        <v>283.80399999999997</v>
      </c>
      <c r="T40" s="21">
        <v>295.726</v>
      </c>
      <c r="U40" s="21">
        <v>303.613</v>
      </c>
      <c r="V40" s="21">
        <v>-99</v>
      </c>
    </row>
    <row r="41" spans="1:26" ht="14.4" x14ac:dyDescent="0.3">
      <c r="A41" t="s">
        <v>58</v>
      </c>
      <c r="B41" s="20" t="s">
        <v>58</v>
      </c>
      <c r="C41" s="19" t="s">
        <v>80</v>
      </c>
      <c r="D41" s="18" t="s">
        <v>79</v>
      </c>
      <c r="E41" s="17">
        <v>175.43199999999999</v>
      </c>
      <c r="F41" s="17">
        <v>193.56100000000001</v>
      </c>
      <c r="G41" s="17">
        <v>206.63800000000001</v>
      </c>
      <c r="H41" s="17">
        <v>209.49100000000001</v>
      </c>
      <c r="I41" s="17">
        <v>220.291</v>
      </c>
      <c r="J41" s="17">
        <v>223.03200000000001</v>
      </c>
      <c r="K41" s="17">
        <v>245.46</v>
      </c>
      <c r="L41" s="17">
        <v>259.36900000000003</v>
      </c>
      <c r="M41" s="17">
        <v>267.34899999999999</v>
      </c>
      <c r="N41" s="17">
        <v>269.93</v>
      </c>
      <c r="O41" s="17">
        <v>269.41199999999998</v>
      </c>
      <c r="P41" s="17">
        <v>1229.2080000000001</v>
      </c>
      <c r="Q41" s="17">
        <v>1289.0350000000001</v>
      </c>
      <c r="R41" s="17">
        <v>1334.258</v>
      </c>
      <c r="S41" s="17">
        <v>1357.848</v>
      </c>
      <c r="T41" s="17">
        <v>1380.854</v>
      </c>
      <c r="U41" s="17">
        <v>1405.0060000000001</v>
      </c>
      <c r="V41" s="17">
        <v>-99</v>
      </c>
    </row>
    <row r="42" spans="1:26" ht="14.4" x14ac:dyDescent="0.3">
      <c r="A42" t="s">
        <v>59</v>
      </c>
      <c r="B42" s="20" t="s">
        <v>59</v>
      </c>
      <c r="C42" s="19" t="s">
        <v>80</v>
      </c>
      <c r="D42" s="18" t="s">
        <v>79</v>
      </c>
      <c r="E42" s="21">
        <v>667.50300000000004</v>
      </c>
      <c r="F42" s="21">
        <v>718.66200000000003</v>
      </c>
      <c r="G42" s="21">
        <v>789.10400000000004</v>
      </c>
      <c r="H42" s="21">
        <v>807.30499999999995</v>
      </c>
      <c r="I42" s="21">
        <v>850.21400000000006</v>
      </c>
      <c r="J42" s="21">
        <v>877.81200000000001</v>
      </c>
      <c r="K42" s="21">
        <v>876.36</v>
      </c>
      <c r="L42" s="21">
        <v>956.89800000000002</v>
      </c>
      <c r="M42" s="21">
        <v>1016.365</v>
      </c>
      <c r="N42" s="21">
        <v>1073.732</v>
      </c>
      <c r="O42" s="21">
        <v>1098.402</v>
      </c>
      <c r="P42" s="21">
        <v>1198.903</v>
      </c>
      <c r="Q42" s="21">
        <v>1277.355</v>
      </c>
      <c r="R42" s="21">
        <v>1342.62</v>
      </c>
      <c r="S42" s="21">
        <v>1393.6379999999999</v>
      </c>
      <c r="T42" s="21">
        <v>1472.857</v>
      </c>
      <c r="U42" s="21">
        <v>1516.739</v>
      </c>
      <c r="V42" s="21">
        <v>-99</v>
      </c>
    </row>
    <row r="43" spans="1:26" ht="14.4" x14ac:dyDescent="0.3">
      <c r="A43" t="s">
        <v>60</v>
      </c>
      <c r="B43" s="20" t="s">
        <v>60</v>
      </c>
      <c r="C43" s="19"/>
      <c r="D43" s="18"/>
      <c r="E43" s="21">
        <v>-99</v>
      </c>
      <c r="F43" s="21">
        <v>-99</v>
      </c>
      <c r="G43" s="21">
        <v>-99</v>
      </c>
      <c r="H43" s="21">
        <v>-99</v>
      </c>
      <c r="I43" s="21">
        <v>-99</v>
      </c>
      <c r="J43" s="21">
        <v>-99</v>
      </c>
      <c r="K43" s="21">
        <v>-99</v>
      </c>
      <c r="L43" s="21">
        <v>-99</v>
      </c>
      <c r="M43" s="21">
        <v>-99</v>
      </c>
      <c r="N43" s="21">
        <v>-99</v>
      </c>
      <c r="O43" s="21">
        <v>-99</v>
      </c>
      <c r="P43" s="21">
        <v>-99</v>
      </c>
      <c r="Q43" s="21">
        <v>-99</v>
      </c>
      <c r="R43" s="21">
        <v>-99</v>
      </c>
      <c r="S43" s="21">
        <v>-99</v>
      </c>
      <c r="T43" s="21">
        <v>-99</v>
      </c>
      <c r="U43" s="21">
        <v>-99</v>
      </c>
      <c r="V43" s="21">
        <v>-99</v>
      </c>
    </row>
    <row r="44" spans="1:26" ht="14.4" x14ac:dyDescent="0.3">
      <c r="A44" t="s">
        <v>61</v>
      </c>
      <c r="B44" s="20" t="s">
        <v>61</v>
      </c>
      <c r="C44" s="19" t="s">
        <v>80</v>
      </c>
      <c r="D44" s="18" t="s">
        <v>79</v>
      </c>
      <c r="E44" s="17">
        <v>-99</v>
      </c>
      <c r="F44" s="17">
        <v>-99</v>
      </c>
      <c r="G44" s="17">
        <v>-99</v>
      </c>
      <c r="H44" s="17">
        <v>-99</v>
      </c>
      <c r="I44" s="17">
        <v>-99</v>
      </c>
      <c r="J44" s="17">
        <v>-99</v>
      </c>
      <c r="K44" s="17">
        <v>-99</v>
      </c>
      <c r="L44" s="17">
        <v>-99</v>
      </c>
      <c r="M44" s="17">
        <v>-99</v>
      </c>
      <c r="N44" s="17">
        <v>-99</v>
      </c>
      <c r="O44" s="17">
        <v>-99</v>
      </c>
      <c r="P44" s="17">
        <v>-99</v>
      </c>
      <c r="Q44" s="17">
        <v>-99</v>
      </c>
      <c r="R44" s="17">
        <v>715.22500000000002</v>
      </c>
      <c r="S44" s="17">
        <v>724.76</v>
      </c>
      <c r="T44" s="17">
        <v>744.66099999999994</v>
      </c>
      <c r="U44" s="17">
        <v>772.24699999999996</v>
      </c>
      <c r="V44" s="17">
        <v>-99</v>
      </c>
    </row>
    <row r="45" spans="1:26" ht="14.4" x14ac:dyDescent="0.3">
      <c r="A45" t="s">
        <v>62</v>
      </c>
      <c r="B45" s="20" t="s">
        <v>62</v>
      </c>
      <c r="C45" s="19" t="s">
        <v>80</v>
      </c>
      <c r="D45" s="18" t="s">
        <v>79</v>
      </c>
      <c r="E45" s="21">
        <v>301.40600000000001</v>
      </c>
      <c r="F45" s="21">
        <v>318.553</v>
      </c>
      <c r="G45" s="21">
        <v>328.55399999999997</v>
      </c>
      <c r="H45" s="21">
        <v>345.06</v>
      </c>
      <c r="I45" s="21">
        <v>358.89499999999998</v>
      </c>
      <c r="J45" s="21">
        <v>377.08800000000002</v>
      </c>
      <c r="K45" s="21">
        <v>388.52699999999999</v>
      </c>
      <c r="L45" s="21">
        <v>414.75099999999998</v>
      </c>
      <c r="M45" s="21">
        <v>429.00599999999997</v>
      </c>
      <c r="N45" s="21">
        <v>440.75900000000001</v>
      </c>
      <c r="O45" s="21">
        <v>454.15800000000002</v>
      </c>
      <c r="P45" s="21">
        <v>466.44099999999997</v>
      </c>
      <c r="Q45" s="21">
        <v>469.34199999999998</v>
      </c>
      <c r="R45" s="21">
        <v>471.291</v>
      </c>
      <c r="S45" s="21">
        <v>478.303</v>
      </c>
      <c r="T45" s="21">
        <v>492.45100000000002</v>
      </c>
      <c r="U45" s="21">
        <v>503.03699999999998</v>
      </c>
      <c r="V45" s="21">
        <v>-99</v>
      </c>
    </row>
    <row r="46" spans="1:26" ht="14.4" x14ac:dyDescent="0.3">
      <c r="A46"/>
      <c r="B46" s="16" t="s">
        <v>86</v>
      </c>
    </row>
    <row r="47" spans="1:26" ht="14.4" x14ac:dyDescent="0.3">
      <c r="A47"/>
      <c r="B47" s="14" t="s">
        <v>73</v>
      </c>
    </row>
    <row r="48" spans="1:26" ht="14.4" x14ac:dyDescent="0.3">
      <c r="A48"/>
      <c r="B48" s="15" t="s">
        <v>85</v>
      </c>
      <c r="C48" s="14" t="s">
        <v>84</v>
      </c>
    </row>
    <row r="49" spans="2:3" x14ac:dyDescent="0.25">
      <c r="B49" s="15" t="s">
        <v>74</v>
      </c>
      <c r="C49" s="14" t="s">
        <v>75</v>
      </c>
    </row>
    <row r="50" spans="2:3" x14ac:dyDescent="0.25">
      <c r="B50" s="15" t="s">
        <v>83</v>
      </c>
      <c r="C50" s="14" t="s">
        <v>82</v>
      </c>
    </row>
  </sheetData>
  <mergeCells count="9">
    <mergeCell ref="B7:D7"/>
    <mergeCell ref="E7:V7"/>
    <mergeCell ref="B8:D8"/>
    <mergeCell ref="B4:D4"/>
    <mergeCell ref="E4:V4"/>
    <mergeCell ref="B5:D5"/>
    <mergeCell ref="E5:V5"/>
    <mergeCell ref="B6:D6"/>
    <mergeCell ref="E6:V6"/>
  </mergeCells>
  <hyperlinks>
    <hyperlink ref="B3" r:id="rId1" display="http://stats.oecd.org/OECDStat_Metadata/ShowMetadata.ashx?Dataset=SHA&amp;ShowOnWeb=true&amp;Lang=en"/>
    <hyperlink ref="B10" r:id="rId2" display="http://stats.oecd.org/OECDStat_Metadata/ShowMetadata.ashx?Dataset=SHA&amp;Coords=[LOCATION].[AUS]&amp;ShowOnWeb=true&amp;Lang=en"/>
    <hyperlink ref="D10" r:id="rId3" display="http://stats.oecd.org/OECDStat_Metadata/ShowMetadata.ashx?Dataset=SHA&amp;Coords=[%5bHF%5d.%5bHFTOT%5d%2c%5bHC%5d.%5bHC3%5d%2c%5bHP%5d.%5bHPTOT%5d%2c%5bMEASURE%5d.%5bPPPPER%5d%2c%5bLOCATION%5d.%5bAUS%5d]&amp;ShowOnWeb=true&amp;Lang=en"/>
    <hyperlink ref="B11" r:id="rId4" display="http://stats.oecd.org/OECDStat_Metadata/ShowMetadata.ashx?Dataset=SHA&amp;Coords=[LOCATION].[AUT]&amp;ShowOnWeb=true&amp;Lang=en"/>
    <hyperlink ref="D11" r:id="rId5" display="http://stats.oecd.org/OECDStat_Metadata/ShowMetadata.ashx?Dataset=SHA&amp;Coords=[%5bHF%5d.%5bHFTOT%5d%2c%5bHC%5d.%5bHC3%5d%2c%5bHP%5d.%5bHPTOT%5d%2c%5bMEASURE%5d.%5bPPPPER%5d%2c%5bLOCATION%5d.%5bAUT%5d]&amp;ShowOnWeb=true&amp;Lang=en"/>
    <hyperlink ref="B12" r:id="rId6" display="http://stats.oecd.org/OECDStat_Metadata/ShowMetadata.ashx?Dataset=SHA&amp;Coords=[LOCATION].[BEL]&amp;ShowOnWeb=true&amp;Lang=en"/>
    <hyperlink ref="D12" r:id="rId7" display="http://stats.oecd.org/OECDStat_Metadata/ShowMetadata.ashx?Dataset=SHA&amp;Coords=[%5bHF%5d.%5bHFTOT%5d%2c%5bHC%5d.%5bHC3%5d%2c%5bHP%5d.%5bHPTOT%5d%2c%5bMEASURE%5d.%5bPPPPER%5d%2c%5bLOCATION%5d.%5bBEL%5d]&amp;ShowOnWeb=true&amp;Lang=en"/>
    <hyperlink ref="B13" r:id="rId8" display="http://stats.oecd.org/OECDStat_Metadata/ShowMetadata.ashx?Dataset=SHA&amp;Coords=[LOCATION].[CAN]&amp;ShowOnWeb=true&amp;Lang=en"/>
    <hyperlink ref="D13" r:id="rId9" display="http://stats.oecd.org/OECDStat_Metadata/ShowMetadata.ashx?Dataset=SHA&amp;Coords=[%5bHF%5d.%5bHFTOT%5d%2c%5bHC%5d.%5bHC3%5d%2c%5bHP%5d.%5bHPTOT%5d%2c%5bMEASURE%5d.%5bPPPPER%5d%2c%5bLOCATION%5d.%5bCAN%5d]&amp;ShowOnWeb=true&amp;Lang=en"/>
    <hyperlink ref="B15" r:id="rId10" display="http://stats.oecd.org/OECDStat_Metadata/ShowMetadata.ashx?Dataset=SHA&amp;Coords=[LOCATION].[CZE]&amp;ShowOnWeb=true&amp;Lang=en"/>
    <hyperlink ref="D15" r:id="rId11" display="http://stats.oecd.org/OECDStat_Metadata/ShowMetadata.ashx?Dataset=SHA&amp;Coords=[%5bHF%5d.%5bHFTOT%5d%2c%5bHC%5d.%5bHC3%5d%2c%5bHP%5d.%5bHPTOT%5d%2c%5bMEASURE%5d.%5bPPPPER%5d%2c%5bLOCATION%5d.%5bCZE%5d]&amp;ShowOnWeb=true&amp;Lang=en"/>
    <hyperlink ref="B16" r:id="rId12" display="http://stats.oecd.org/OECDStat_Metadata/ShowMetadata.ashx?Dataset=SHA&amp;Coords=[LOCATION].[DNK]&amp;ShowOnWeb=true&amp;Lang=en"/>
    <hyperlink ref="D16" r:id="rId13" display="http://stats.oecd.org/OECDStat_Metadata/ShowMetadata.ashx?Dataset=SHA&amp;Coords=[%5bHF%5d.%5bHFTOT%5d%2c%5bHC%5d.%5bHC3%5d%2c%5bHP%5d.%5bHPTOT%5d%2c%5bMEASURE%5d.%5bPPPPER%5d%2c%5bLOCATION%5d.%5bDNK%5d]&amp;ShowOnWeb=true&amp;Lang=en"/>
    <hyperlink ref="B17" r:id="rId14" display="http://stats.oecd.org/OECDStat_Metadata/ShowMetadata.ashx?Dataset=SHA&amp;Coords=[LOCATION].[EST]&amp;ShowOnWeb=true&amp;Lang=en"/>
    <hyperlink ref="D17" r:id="rId15" display="http://stats.oecd.org/OECDStat_Metadata/ShowMetadata.ashx?Dataset=SHA&amp;Coords=[%5bHF%5d.%5bHFTOT%5d%2c%5bHC%5d.%5bHC3%5d%2c%5bHP%5d.%5bHPTOT%5d%2c%5bMEASURE%5d.%5bPPPPER%5d%2c%5bLOCATION%5d.%5bEST%5d]&amp;ShowOnWeb=true&amp;Lang=en"/>
    <hyperlink ref="B18" r:id="rId16" display="http://stats.oecd.org/OECDStat_Metadata/ShowMetadata.ashx?Dataset=SHA&amp;Coords=[LOCATION].[FIN]&amp;ShowOnWeb=true&amp;Lang=en"/>
    <hyperlink ref="D18" r:id="rId17" display="http://stats.oecd.org/OECDStat_Metadata/ShowMetadata.ashx?Dataset=SHA&amp;Coords=[%5bHF%5d.%5bHFTOT%5d%2c%5bHC%5d.%5bHC3%5d%2c%5bHP%5d.%5bHPTOT%5d%2c%5bMEASURE%5d.%5bPPPPER%5d%2c%5bLOCATION%5d.%5bFIN%5d]&amp;ShowOnWeb=true&amp;Lang=en"/>
    <hyperlink ref="B19" r:id="rId18" display="http://stats.oecd.org/OECDStat_Metadata/ShowMetadata.ashx?Dataset=SHA&amp;Coords=[LOCATION].[FRA]&amp;ShowOnWeb=true&amp;Lang=en"/>
    <hyperlink ref="D19" r:id="rId19" display="http://stats.oecd.org/OECDStat_Metadata/ShowMetadata.ashx?Dataset=SHA&amp;Coords=[%5bHF%5d.%5bHFTOT%5d%2c%5bHC%5d.%5bHC3%5d%2c%5bHP%5d.%5bHPTOT%5d%2c%5bMEASURE%5d.%5bPPPPER%5d%2c%5bLOCATION%5d.%5bFRA%5d]&amp;ShowOnWeb=true&amp;Lang=en"/>
    <hyperlink ref="B20" r:id="rId20" display="http://stats.oecd.org/OECDStat_Metadata/ShowMetadata.ashx?Dataset=SHA&amp;Coords=[LOCATION].[DEU]&amp;ShowOnWeb=true&amp;Lang=en"/>
    <hyperlink ref="D20" r:id="rId21" display="http://stats.oecd.org/OECDStat_Metadata/ShowMetadata.ashx?Dataset=SHA&amp;Coords=[%5bHF%5d.%5bHFTOT%5d%2c%5bHC%5d.%5bHC3%5d%2c%5bHP%5d.%5bHPTOT%5d%2c%5bMEASURE%5d.%5bPPPPER%5d%2c%5bLOCATION%5d.%5bDEU%5d]&amp;ShowOnWeb=true&amp;Lang=en"/>
    <hyperlink ref="B21" r:id="rId22" display="http://stats.oecd.org/OECDStat_Metadata/ShowMetadata.ashx?Dataset=SHA&amp;Coords=[LOCATION].[GRC]&amp;ShowOnWeb=true&amp;Lang=en"/>
    <hyperlink ref="D21" r:id="rId23" display="http://stats.oecd.org/OECDStat_Metadata/ShowMetadata.ashx?Dataset=SHA&amp;Coords=[%5bHF%5d.%5bHFTOT%5d%2c%5bHC%5d.%5bHC3%5d%2c%5bHP%5d.%5bHPTOT%5d%2c%5bMEASURE%5d.%5bPPPPER%5d%2c%5bLOCATION%5d.%5bGRC%5d]&amp;ShowOnWeb=true&amp;Lang=en"/>
    <hyperlink ref="B22" r:id="rId24" display="http://stats.oecd.org/OECDStat_Metadata/ShowMetadata.ashx?Dataset=SHA&amp;Coords=[LOCATION].[HUN]&amp;ShowOnWeb=true&amp;Lang=en"/>
    <hyperlink ref="D22" r:id="rId25" display="http://stats.oecd.org/OECDStat_Metadata/ShowMetadata.ashx?Dataset=SHA&amp;Coords=[%5bHF%5d.%5bHFTOT%5d%2c%5bHC%5d.%5bHC3%5d%2c%5bHP%5d.%5bHPTOT%5d%2c%5bMEASURE%5d.%5bPPPPER%5d%2c%5bLOCATION%5d.%5bHUN%5d]&amp;ShowOnWeb=true&amp;Lang=en"/>
    <hyperlink ref="B23" r:id="rId26" display="http://stats.oecd.org/OECDStat_Metadata/ShowMetadata.ashx?Dataset=SHA&amp;Coords=[LOCATION].[ISL]&amp;ShowOnWeb=true&amp;Lang=en"/>
    <hyperlink ref="D23" r:id="rId27" display="http://stats.oecd.org/OECDStat_Metadata/ShowMetadata.ashx?Dataset=SHA&amp;Coords=[%5bHF%5d.%5bHFTOT%5d%2c%5bHC%5d.%5bHC3%5d%2c%5bHP%5d.%5bHPTOT%5d%2c%5bMEASURE%5d.%5bPPPPER%5d%2c%5bLOCATION%5d.%5bISL%5d]&amp;ShowOnWeb=true&amp;Lang=en"/>
    <hyperlink ref="B24" r:id="rId28" display="http://stats.oecd.org/OECDStat_Metadata/ShowMetadata.ashx?Dataset=SHA&amp;Coords=[LOCATION].[IRL]&amp;ShowOnWeb=true&amp;Lang=en"/>
    <hyperlink ref="D24" r:id="rId29" display="http://stats.oecd.org/OECDStat_Metadata/ShowMetadata.ashx?Dataset=SHA&amp;Coords=[%5bHF%5d.%5bHFTOT%5d%2c%5bHC%5d.%5bHC3%5d%2c%5bHP%5d.%5bHPTOT%5d%2c%5bMEASURE%5d.%5bPPPPER%5d%2c%5bLOCATION%5d.%5bIRL%5d]&amp;ShowOnWeb=true&amp;Lang=en"/>
    <hyperlink ref="B25" r:id="rId30" display="http://stats.oecd.org/OECDStat_Metadata/ShowMetadata.ashx?Dataset=SHA&amp;Coords=[LOCATION].[ISR]&amp;ShowOnWeb=true&amp;Lang=en"/>
    <hyperlink ref="D25" r:id="rId31" display="http://stats.oecd.org/OECDStat_Metadata/ShowMetadata.ashx?Dataset=SHA&amp;Coords=[%5bHF%5d.%5bHFTOT%5d%2c%5bHC%5d.%5bHC3%5d%2c%5bHP%5d.%5bHPTOT%5d%2c%5bMEASURE%5d.%5bPPPPER%5d%2c%5bLOCATION%5d.%5bISR%5d]&amp;ShowOnWeb=true&amp;Lang=en"/>
    <hyperlink ref="B26" r:id="rId32" display="http://stats.oecd.org/OECDStat_Metadata/ShowMetadata.ashx?Dataset=SHA&amp;Coords=[LOCATION].[ITA]&amp;ShowOnWeb=true&amp;Lang=en"/>
    <hyperlink ref="D26" r:id="rId33" display="http://stats.oecd.org/OECDStat_Metadata/ShowMetadata.ashx?Dataset=SHA&amp;Coords=[%5bHF%5d.%5bHFTOT%5d%2c%5bHC%5d.%5bHC3%5d%2c%5bHP%5d.%5bHPTOT%5d%2c%5bMEASURE%5d.%5bPPPPER%5d%2c%5bLOCATION%5d.%5bITA%5d]&amp;ShowOnWeb=true&amp;Lang=en"/>
    <hyperlink ref="B27" r:id="rId34" display="http://stats.oecd.org/OECDStat_Metadata/ShowMetadata.ashx?Dataset=SHA&amp;Coords=[LOCATION].[JPN]&amp;ShowOnWeb=true&amp;Lang=en"/>
    <hyperlink ref="D27" r:id="rId35" display="http://stats.oecd.org/OECDStat_Metadata/ShowMetadata.ashx?Dataset=SHA&amp;Coords=[%5bHF%5d.%5bHFTOT%5d%2c%5bHC%5d.%5bHC3%5d%2c%5bHP%5d.%5bHPTOT%5d%2c%5bMEASURE%5d.%5bPPPPER%5d%2c%5bLOCATION%5d.%5bJPN%5d]&amp;ShowOnWeb=true&amp;Lang=en"/>
    <hyperlink ref="B28" r:id="rId36" display="http://stats.oecd.org/OECDStat_Metadata/ShowMetadata.ashx?Dataset=SHA&amp;Coords=[LOCATION].[KOR]&amp;ShowOnWeb=true&amp;Lang=en"/>
    <hyperlink ref="D28" r:id="rId37" display="http://stats.oecd.org/OECDStat_Metadata/ShowMetadata.ashx?Dataset=SHA&amp;Coords=[%5bHF%5d.%5bHFTOT%5d%2c%5bHC%5d.%5bHC3%5d%2c%5bHP%5d.%5bHPTOT%5d%2c%5bMEASURE%5d.%5bPPPPER%5d%2c%5bLOCATION%5d.%5bKOR%5d]&amp;ShowOnWeb=true&amp;Lang=en"/>
    <hyperlink ref="B29" r:id="rId38" display="http://stats.oecd.org/OECDStat_Metadata/ShowMetadata.ashx?Dataset=SHA&amp;Coords=[LOCATION].[LVA]&amp;ShowOnWeb=true&amp;Lang=en"/>
    <hyperlink ref="D29" r:id="rId39" display="http://stats.oecd.org/OECDStat_Metadata/ShowMetadata.ashx?Dataset=SHA&amp;Coords=[%5bHF%5d.%5bHFTOT%5d%2c%5bHC%5d.%5bHC3%5d%2c%5bHP%5d.%5bHPTOT%5d%2c%5bMEASURE%5d.%5bPPPPER%5d%2c%5bLOCATION%5d.%5bLVA%5d]&amp;ShowOnWeb=true&amp;Lang=en"/>
    <hyperlink ref="B30" r:id="rId40" display="http://stats.oecd.org/OECDStat_Metadata/ShowMetadata.ashx?Dataset=SHA&amp;Coords=[LOCATION].[LTU]&amp;ShowOnWeb=true&amp;Lang=en"/>
    <hyperlink ref="D30" r:id="rId41" display="http://stats.oecd.org/OECDStat_Metadata/ShowMetadata.ashx?Dataset=SHA&amp;Coords=[%5bHF%5d.%5bHFTOT%5d%2c%5bHC%5d.%5bHC3%5d%2c%5bHP%5d.%5bHPTOT%5d%2c%5bMEASURE%5d.%5bPPPPER%5d%2c%5bLOCATION%5d.%5bLTU%5d]&amp;ShowOnWeb=true&amp;Lang=en"/>
    <hyperlink ref="B31" r:id="rId42" display="http://stats.oecd.org/OECDStat_Metadata/ShowMetadata.ashx?Dataset=SHA&amp;Coords=[LOCATION].[LUX]&amp;ShowOnWeb=true&amp;Lang=en"/>
    <hyperlink ref="D31" r:id="rId43" display="http://stats.oecd.org/OECDStat_Metadata/ShowMetadata.ashx?Dataset=SHA&amp;Coords=[%5bHF%5d.%5bHFTOT%5d%2c%5bHC%5d.%5bHC3%5d%2c%5bHP%5d.%5bHPTOT%5d%2c%5bMEASURE%5d.%5bPPPPER%5d%2c%5bLOCATION%5d.%5bLUX%5d]&amp;ShowOnWeb=true&amp;Lang=en"/>
    <hyperlink ref="B33" r:id="rId44" display="http://stats.oecd.org/OECDStat_Metadata/ShowMetadata.ashx?Dataset=SHA&amp;Coords=[LOCATION].[NLD]&amp;ShowOnWeb=true&amp;Lang=en"/>
    <hyperlink ref="D33" r:id="rId45" display="http://stats.oecd.org/OECDStat_Metadata/ShowMetadata.ashx?Dataset=SHA&amp;Coords=[%5bHF%5d.%5bHFTOT%5d%2c%5bHC%5d.%5bHC3%5d%2c%5bHP%5d.%5bHPTOT%5d%2c%5bMEASURE%5d.%5bPPPPER%5d%2c%5bLOCATION%5d.%5bNLD%5d]&amp;ShowOnWeb=true&amp;Lang=en"/>
    <hyperlink ref="B34" r:id="rId46" display="http://stats.oecd.org/OECDStat_Metadata/ShowMetadata.ashx?Dataset=SHA&amp;Coords=[LOCATION].[NZL]&amp;ShowOnWeb=true&amp;Lang=en"/>
    <hyperlink ref="D34" r:id="rId47" display="http://stats.oecd.org/OECDStat_Metadata/ShowMetadata.ashx?Dataset=SHA&amp;Coords=[%5bHF%5d.%5bHFTOT%5d%2c%5bHC%5d.%5bHC3%5d%2c%5bHP%5d.%5bHPTOT%5d%2c%5bMEASURE%5d.%5bPPPPER%5d%2c%5bLOCATION%5d.%5bNZL%5d]&amp;ShowOnWeb=true&amp;Lang=en"/>
    <hyperlink ref="B35" r:id="rId48" display="http://stats.oecd.org/OECDStat_Metadata/ShowMetadata.ashx?Dataset=SHA&amp;Coords=[LOCATION].[NOR]&amp;ShowOnWeb=true&amp;Lang=en"/>
    <hyperlink ref="D35" r:id="rId49" display="http://stats.oecd.org/OECDStat_Metadata/ShowMetadata.ashx?Dataset=SHA&amp;Coords=[%5bHF%5d.%5bHFTOT%5d%2c%5bHC%5d.%5bHC3%5d%2c%5bHP%5d.%5bHPTOT%5d%2c%5bMEASURE%5d.%5bPPPPER%5d%2c%5bLOCATION%5d.%5bNOR%5d]&amp;ShowOnWeb=true&amp;Lang=en"/>
    <hyperlink ref="B36" r:id="rId50" display="http://stats.oecd.org/OECDStat_Metadata/ShowMetadata.ashx?Dataset=SHA&amp;Coords=[LOCATION].[POL]&amp;ShowOnWeb=true&amp;Lang=en"/>
    <hyperlink ref="D36" r:id="rId51" display="http://stats.oecd.org/OECDStat_Metadata/ShowMetadata.ashx?Dataset=SHA&amp;Coords=[%5bHF%5d.%5bHFTOT%5d%2c%5bHC%5d.%5bHC3%5d%2c%5bHP%5d.%5bHPTOT%5d%2c%5bMEASURE%5d.%5bPPPPER%5d%2c%5bLOCATION%5d.%5bPOL%5d]&amp;ShowOnWeb=true&amp;Lang=en"/>
    <hyperlink ref="B37" r:id="rId52" display="http://stats.oecd.org/OECDStat_Metadata/ShowMetadata.ashx?Dataset=SHA&amp;Coords=[LOCATION].[PRT]&amp;ShowOnWeb=true&amp;Lang=en"/>
    <hyperlink ref="D37" r:id="rId53" display="http://stats.oecd.org/OECDStat_Metadata/ShowMetadata.ashx?Dataset=SHA&amp;Coords=[%5bHF%5d.%5bHFTOT%5d%2c%5bHC%5d.%5bHC3%5d%2c%5bHP%5d.%5bHPTOT%5d%2c%5bMEASURE%5d.%5bPPPPER%5d%2c%5bLOCATION%5d.%5bPRT%5d]&amp;ShowOnWeb=true&amp;Lang=en"/>
    <hyperlink ref="B38" r:id="rId54" display="http://stats.oecd.org/OECDStat_Metadata/ShowMetadata.ashx?Dataset=SHA&amp;Coords=[LOCATION].[SVK]&amp;ShowOnWeb=true&amp;Lang=en"/>
    <hyperlink ref="D38" r:id="rId55" display="http://stats.oecd.org/OECDStat_Metadata/ShowMetadata.ashx?Dataset=SHA&amp;Coords=[%5bHF%5d.%5bHFTOT%5d%2c%5bHC%5d.%5bHC3%5d%2c%5bHP%5d.%5bHPTOT%5d%2c%5bMEASURE%5d.%5bPPPPER%5d%2c%5bLOCATION%5d.%5bSVK%5d]&amp;ShowOnWeb=true&amp;Lang=en"/>
    <hyperlink ref="B39" r:id="rId56" display="http://stats.oecd.org/OECDStat_Metadata/ShowMetadata.ashx?Dataset=SHA&amp;Coords=[LOCATION].[SVN]&amp;ShowOnWeb=true&amp;Lang=en"/>
    <hyperlink ref="D39" r:id="rId57" display="http://stats.oecd.org/OECDStat_Metadata/ShowMetadata.ashx?Dataset=SHA&amp;Coords=[%5bHF%5d.%5bHFTOT%5d%2c%5bHC%5d.%5bHC3%5d%2c%5bHP%5d.%5bHPTOT%5d%2c%5bMEASURE%5d.%5bPPPPER%5d%2c%5bLOCATION%5d.%5bSVN%5d]&amp;ShowOnWeb=true&amp;Lang=en"/>
    <hyperlink ref="B40" r:id="rId58" display="http://stats.oecd.org/OECDStat_Metadata/ShowMetadata.ashx?Dataset=SHA&amp;Coords=[LOCATION].[ESP]&amp;ShowOnWeb=true&amp;Lang=en"/>
    <hyperlink ref="D40" r:id="rId59" display="http://stats.oecd.org/OECDStat_Metadata/ShowMetadata.ashx?Dataset=SHA&amp;Coords=[%5bHF%5d.%5bHFTOT%5d%2c%5bHC%5d.%5bHC3%5d%2c%5bHP%5d.%5bHPTOT%5d%2c%5bMEASURE%5d.%5bPPPPER%5d%2c%5bLOCATION%5d.%5bESP%5d]&amp;ShowOnWeb=true&amp;Lang=en"/>
    <hyperlink ref="B41" r:id="rId60" display="http://stats.oecd.org/OECDStat_Metadata/ShowMetadata.ashx?Dataset=SHA&amp;Coords=[LOCATION].[SWE]&amp;ShowOnWeb=true&amp;Lang=en"/>
    <hyperlink ref="D41" r:id="rId61" display="http://stats.oecd.org/OECDStat_Metadata/ShowMetadata.ashx?Dataset=SHA&amp;Coords=[%5bHF%5d.%5bHFTOT%5d%2c%5bHC%5d.%5bHC3%5d%2c%5bHP%5d.%5bHPTOT%5d%2c%5bMEASURE%5d.%5bPPPPER%5d%2c%5bLOCATION%5d.%5bSWE%5d]&amp;ShowOnWeb=true&amp;Lang=en"/>
    <hyperlink ref="B42" r:id="rId62" display="http://stats.oecd.org/OECDStat_Metadata/ShowMetadata.ashx?Dataset=SHA&amp;Coords=[LOCATION].[CHE]&amp;ShowOnWeb=true&amp;Lang=en"/>
    <hyperlink ref="D42" r:id="rId63" display="http://stats.oecd.org/OECDStat_Metadata/ShowMetadata.ashx?Dataset=SHA&amp;Coords=[%5bHF%5d.%5bHFTOT%5d%2c%5bHC%5d.%5bHC3%5d%2c%5bHP%5d.%5bHPTOT%5d%2c%5bMEASURE%5d.%5bPPPPER%5d%2c%5bLOCATION%5d.%5bCHE%5d]&amp;ShowOnWeb=true&amp;Lang=en"/>
    <hyperlink ref="B44" r:id="rId64" display="http://stats.oecd.org/OECDStat_Metadata/ShowMetadata.ashx?Dataset=SHA&amp;Coords=[LOCATION].[GBR]&amp;ShowOnWeb=true&amp;Lang=en"/>
    <hyperlink ref="D44" r:id="rId65" display="http://stats.oecd.org/OECDStat_Metadata/ShowMetadata.ashx?Dataset=SHA&amp;Coords=[%5bHF%5d.%5bHFTOT%5d%2c%5bHC%5d.%5bHC3%5d%2c%5bHP%5d.%5bHPTOT%5d%2c%5bMEASURE%5d.%5bPPPPER%5d%2c%5bLOCATION%5d.%5bGBR%5d]&amp;ShowOnWeb=true&amp;Lang=en"/>
    <hyperlink ref="B45" r:id="rId66" display="http://stats.oecd.org/OECDStat_Metadata/ShowMetadata.ashx?Dataset=SHA&amp;Coords=[LOCATION].[USA]&amp;ShowOnWeb=true&amp;Lang=en"/>
    <hyperlink ref="D45" r:id="rId67" display="http://stats.oecd.org/OECDStat_Metadata/ShowMetadata.ashx?Dataset=SHA&amp;Coords=[%5bHF%5d.%5bHFTOT%5d%2c%5bHC%5d.%5bHC3%5d%2c%5bHP%5d.%5bHPTOT%5d%2c%5bMEASURE%5d.%5bPPPPER%5d%2c%5bLOCATION%5d.%5bUSA%5d]&amp;ShowOnWeb=true&amp;Lang=en"/>
    <hyperlink ref="B46" r:id="rId68" display="https://stats-2.oecd.org/index.aspx?DatasetCode=SHA"/>
  </hyperlinks>
  <pageMargins left="0.78740157499999996" right="0.78740157499999996" top="0.984251969" bottom="0.984251969" header="0.4921259845" footer="0.4921259845"/>
  <pageSetup orientation="portrait" horizontalDpi="0" verticalDpi="0"/>
  <legacyDrawing r:id="rId6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zoomScaleNormal="100" workbookViewId="0">
      <selection activeCell="Q45" sqref="Q45"/>
    </sheetView>
  </sheetViews>
  <sheetFormatPr baseColWidth="10" defaultColWidth="11.44140625" defaultRowHeight="13.8" x14ac:dyDescent="0.25"/>
  <cols>
    <col min="1" max="256" width="10.33203125" style="55" customWidth="1"/>
    <col min="257" max="16384" width="11.44140625" style="55"/>
  </cols>
  <sheetData>
    <row r="1" spans="1:5" x14ac:dyDescent="0.25">
      <c r="A1" s="56" t="s">
        <v>1560</v>
      </c>
    </row>
    <row r="3" spans="1:5" x14ac:dyDescent="0.25">
      <c r="A3" s="56" t="s">
        <v>1559</v>
      </c>
      <c r="B3" s="61">
        <v>42136.657210648147</v>
      </c>
    </row>
    <row r="4" spans="1:5" x14ac:dyDescent="0.25">
      <c r="A4" s="56" t="s">
        <v>1558</v>
      </c>
      <c r="B4" s="61">
        <v>43467.667399988422</v>
      </c>
      <c r="C4" s="60">
        <v>0.66666666666666663</v>
      </c>
    </row>
    <row r="5" spans="1:5" x14ac:dyDescent="0.25">
      <c r="A5" s="56" t="s">
        <v>1557</v>
      </c>
      <c r="B5" s="56" t="s">
        <v>813</v>
      </c>
    </row>
    <row r="7" spans="1:5" x14ac:dyDescent="0.25">
      <c r="A7" s="56" t="s">
        <v>1556</v>
      </c>
      <c r="B7" s="56" t="s">
        <v>815</v>
      </c>
    </row>
    <row r="9" spans="1:5" x14ac:dyDescent="0.25">
      <c r="A9" s="59" t="s">
        <v>1555</v>
      </c>
      <c r="B9" s="59" t="s">
        <v>4</v>
      </c>
      <c r="C9" s="59" t="s">
        <v>5</v>
      </c>
      <c r="D9" s="59" t="s">
        <v>6</v>
      </c>
      <c r="E9" s="59" t="s">
        <v>7</v>
      </c>
    </row>
    <row r="10" spans="1:5" x14ac:dyDescent="0.25">
      <c r="A10" s="59" t="s">
        <v>1554</v>
      </c>
      <c r="B10" s="58" t="s">
        <v>814</v>
      </c>
      <c r="C10" s="58" t="s">
        <v>814</v>
      </c>
      <c r="D10" s="58" t="s">
        <v>814</v>
      </c>
      <c r="E10" s="58" t="s">
        <v>814</v>
      </c>
    </row>
    <row r="11" spans="1:5" x14ac:dyDescent="0.25">
      <c r="A11" s="59" t="s">
        <v>1553</v>
      </c>
      <c r="B11" s="58" t="s">
        <v>814</v>
      </c>
      <c r="C11" s="58" t="s">
        <v>814</v>
      </c>
      <c r="D11" s="58" t="s">
        <v>814</v>
      </c>
      <c r="E11" s="58" t="s">
        <v>814</v>
      </c>
    </row>
    <row r="12" spans="1:5" x14ac:dyDescent="0.25">
      <c r="A12" s="59" t="s">
        <v>1552</v>
      </c>
      <c r="B12" s="57">
        <v>10.4</v>
      </c>
      <c r="C12" s="57">
        <v>10.4</v>
      </c>
      <c r="D12" s="58" t="s">
        <v>814</v>
      </c>
      <c r="E12" s="58" t="s">
        <v>814</v>
      </c>
    </row>
    <row r="13" spans="1:5" x14ac:dyDescent="0.25">
      <c r="A13" s="59" t="s">
        <v>1551</v>
      </c>
      <c r="B13" s="58" t="s">
        <v>814</v>
      </c>
      <c r="C13" s="58" t="s">
        <v>814</v>
      </c>
      <c r="D13" s="58" t="s">
        <v>814</v>
      </c>
      <c r="E13" s="58" t="s">
        <v>814</v>
      </c>
    </row>
    <row r="14" spans="1:5" x14ac:dyDescent="0.25">
      <c r="A14" s="59" t="s">
        <v>29</v>
      </c>
      <c r="B14" s="57">
        <v>12.5</v>
      </c>
      <c r="C14" s="57">
        <v>12.8</v>
      </c>
      <c r="D14" s="57">
        <v>12.5</v>
      </c>
      <c r="E14" s="57">
        <v>12.6</v>
      </c>
    </row>
    <row r="15" spans="1:5" x14ac:dyDescent="0.25">
      <c r="A15" s="59" t="s">
        <v>119</v>
      </c>
      <c r="B15" s="58" t="s">
        <v>814</v>
      </c>
      <c r="C15" s="58" t="s">
        <v>814</v>
      </c>
      <c r="D15" s="58" t="s">
        <v>814</v>
      </c>
      <c r="E15" s="58" t="s">
        <v>814</v>
      </c>
    </row>
    <row r="16" spans="1:5" x14ac:dyDescent="0.25">
      <c r="A16" s="59" t="s">
        <v>757</v>
      </c>
      <c r="B16" s="58" t="s">
        <v>814</v>
      </c>
      <c r="C16" s="58" t="s">
        <v>814</v>
      </c>
      <c r="D16" s="57">
        <v>10</v>
      </c>
      <c r="E16" s="58" t="s">
        <v>814</v>
      </c>
    </row>
    <row r="17" spans="1:5" x14ac:dyDescent="0.25">
      <c r="A17" s="59" t="s">
        <v>33</v>
      </c>
      <c r="B17" s="57">
        <v>9.9</v>
      </c>
      <c r="C17" s="57">
        <v>10.1</v>
      </c>
      <c r="D17" s="57">
        <v>9.9</v>
      </c>
      <c r="E17" s="57">
        <v>9.9</v>
      </c>
    </row>
    <row r="18" spans="1:5" x14ac:dyDescent="0.25">
      <c r="A18" s="59" t="s">
        <v>1550</v>
      </c>
      <c r="B18" s="57">
        <v>9.5</v>
      </c>
      <c r="C18" s="57">
        <v>9.3000000000000007</v>
      </c>
      <c r="D18" s="57">
        <v>9.3000000000000007</v>
      </c>
      <c r="E18" s="57">
        <v>9.1999999999999993</v>
      </c>
    </row>
    <row r="19" spans="1:5" x14ac:dyDescent="0.25">
      <c r="A19" s="59" t="s">
        <v>34</v>
      </c>
      <c r="B19" s="58" t="s">
        <v>814</v>
      </c>
      <c r="C19" s="58" t="s">
        <v>814</v>
      </c>
      <c r="D19" s="58" t="s">
        <v>814</v>
      </c>
      <c r="E19" s="58" t="s">
        <v>814</v>
      </c>
    </row>
    <row r="20" spans="1:5" x14ac:dyDescent="0.25">
      <c r="A20" s="59" t="s">
        <v>41</v>
      </c>
      <c r="B20" s="57">
        <v>10.7</v>
      </c>
      <c r="C20" s="57">
        <v>10.7</v>
      </c>
      <c r="D20" s="57">
        <v>10.5</v>
      </c>
      <c r="E20" s="57">
        <v>10.4</v>
      </c>
    </row>
    <row r="21" spans="1:5" x14ac:dyDescent="0.25">
      <c r="A21" s="59" t="s">
        <v>38</v>
      </c>
      <c r="B21" s="57">
        <v>10.6</v>
      </c>
      <c r="C21" s="57">
        <v>10.7</v>
      </c>
      <c r="D21" s="57">
        <v>10.7</v>
      </c>
      <c r="E21" s="57">
        <v>10.5</v>
      </c>
    </row>
    <row r="22" spans="1:5" x14ac:dyDescent="0.25">
      <c r="A22" s="59" t="s">
        <v>57</v>
      </c>
      <c r="B22" s="57">
        <v>12.2</v>
      </c>
      <c r="C22" s="57">
        <v>11.8</v>
      </c>
      <c r="D22" s="57">
        <v>12.4</v>
      </c>
      <c r="E22" s="57">
        <v>12.5</v>
      </c>
    </row>
    <row r="23" spans="1:5" x14ac:dyDescent="0.25">
      <c r="A23" s="59" t="s">
        <v>36</v>
      </c>
      <c r="B23" s="57">
        <v>8.6</v>
      </c>
      <c r="C23" s="57">
        <v>8.6999999999999993</v>
      </c>
      <c r="D23" s="57">
        <v>8.8000000000000007</v>
      </c>
      <c r="E23" s="57">
        <v>8.9</v>
      </c>
    </row>
    <row r="24" spans="1:5" x14ac:dyDescent="0.25">
      <c r="A24" s="59" t="s">
        <v>43</v>
      </c>
      <c r="B24" s="57">
        <v>13.6</v>
      </c>
      <c r="C24" s="57">
        <v>13.4</v>
      </c>
      <c r="D24" s="57">
        <v>14.2</v>
      </c>
      <c r="E24" s="57">
        <v>14.4</v>
      </c>
    </row>
    <row r="25" spans="1:5" x14ac:dyDescent="0.25">
      <c r="A25" s="59" t="s">
        <v>121</v>
      </c>
      <c r="B25" s="58" t="s">
        <v>814</v>
      </c>
      <c r="C25" s="58" t="s">
        <v>814</v>
      </c>
      <c r="D25" s="58" t="s">
        <v>814</v>
      </c>
      <c r="E25" s="57">
        <v>11.5</v>
      </c>
    </row>
    <row r="26" spans="1:5" x14ac:dyDescent="0.25">
      <c r="A26" s="59" t="s">
        <v>46</v>
      </c>
      <c r="B26" s="58" t="s">
        <v>814</v>
      </c>
      <c r="C26" s="58" t="s">
        <v>814</v>
      </c>
      <c r="D26" s="58" t="s">
        <v>814</v>
      </c>
      <c r="E26" s="58" t="s">
        <v>814</v>
      </c>
    </row>
    <row r="27" spans="1:5" x14ac:dyDescent="0.25">
      <c r="A27" s="59" t="s">
        <v>47</v>
      </c>
      <c r="B27" s="58" t="s">
        <v>814</v>
      </c>
      <c r="C27" s="58" t="s">
        <v>814</v>
      </c>
      <c r="D27" s="58" t="s">
        <v>814</v>
      </c>
      <c r="E27" s="58" t="s">
        <v>814</v>
      </c>
    </row>
    <row r="28" spans="1:5" x14ac:dyDescent="0.25">
      <c r="A28" s="59" t="s">
        <v>48</v>
      </c>
      <c r="B28" s="58" t="s">
        <v>814</v>
      </c>
      <c r="C28" s="58" t="s">
        <v>814</v>
      </c>
      <c r="D28" s="58" t="s">
        <v>814</v>
      </c>
      <c r="E28" s="58" t="s">
        <v>814</v>
      </c>
    </row>
    <row r="29" spans="1:5" x14ac:dyDescent="0.25">
      <c r="A29" s="59" t="s">
        <v>39</v>
      </c>
      <c r="B29" s="58" t="s">
        <v>814</v>
      </c>
      <c r="C29" s="58" t="s">
        <v>814</v>
      </c>
      <c r="D29" s="58" t="s">
        <v>814</v>
      </c>
      <c r="E29" s="57">
        <v>7.2</v>
      </c>
    </row>
    <row r="30" spans="1:5" x14ac:dyDescent="0.25">
      <c r="A30" s="59" t="s">
        <v>123</v>
      </c>
      <c r="B30" s="58" t="s">
        <v>814</v>
      </c>
      <c r="C30" s="58" t="s">
        <v>814</v>
      </c>
      <c r="D30" s="57">
        <v>10.3</v>
      </c>
      <c r="E30" s="58" t="s">
        <v>814</v>
      </c>
    </row>
    <row r="31" spans="1:5" x14ac:dyDescent="0.25">
      <c r="A31" s="59" t="s">
        <v>50</v>
      </c>
      <c r="B31" s="57">
        <v>9.9</v>
      </c>
      <c r="C31" s="57">
        <v>9.8000000000000007</v>
      </c>
      <c r="D31" s="57">
        <v>9.6999999999999993</v>
      </c>
      <c r="E31" s="57">
        <v>9.5</v>
      </c>
    </row>
    <row r="32" spans="1:5" x14ac:dyDescent="0.25">
      <c r="A32" s="59" t="s">
        <v>28</v>
      </c>
      <c r="B32" s="57">
        <v>11.1</v>
      </c>
      <c r="C32" s="57">
        <v>11.4</v>
      </c>
      <c r="D32" s="57">
        <v>11.8</v>
      </c>
      <c r="E32" s="57">
        <v>12.2</v>
      </c>
    </row>
    <row r="33" spans="1:5" x14ac:dyDescent="0.25">
      <c r="A33" s="59" t="s">
        <v>53</v>
      </c>
      <c r="B33" s="58" t="s">
        <v>814</v>
      </c>
      <c r="C33" s="58" t="s">
        <v>814</v>
      </c>
      <c r="D33" s="57">
        <v>11.4</v>
      </c>
      <c r="E33" s="58" t="s">
        <v>814</v>
      </c>
    </row>
    <row r="34" spans="1:5" x14ac:dyDescent="0.25">
      <c r="A34" s="59" t="s">
        <v>54</v>
      </c>
      <c r="B34" s="57">
        <v>8.8000000000000007</v>
      </c>
      <c r="C34" s="57">
        <v>8.6999999999999993</v>
      </c>
      <c r="D34" s="57">
        <v>8</v>
      </c>
      <c r="E34" s="57">
        <v>7.7</v>
      </c>
    </row>
    <row r="35" spans="1:5" x14ac:dyDescent="0.25">
      <c r="A35" s="59" t="s">
        <v>124</v>
      </c>
      <c r="B35" s="58" t="s">
        <v>814</v>
      </c>
      <c r="C35" s="58" t="s">
        <v>814</v>
      </c>
      <c r="D35" s="58" t="s">
        <v>814</v>
      </c>
      <c r="E35" s="58" t="s">
        <v>814</v>
      </c>
    </row>
    <row r="36" spans="1:5" x14ac:dyDescent="0.25">
      <c r="A36" s="59" t="s">
        <v>56</v>
      </c>
      <c r="B36" s="58" t="s">
        <v>814</v>
      </c>
      <c r="C36" s="58" t="s">
        <v>814</v>
      </c>
      <c r="D36" s="58" t="s">
        <v>814</v>
      </c>
      <c r="E36" s="58" t="s">
        <v>814</v>
      </c>
    </row>
    <row r="37" spans="1:5" x14ac:dyDescent="0.25">
      <c r="A37" s="59" t="s">
        <v>125</v>
      </c>
      <c r="B37" s="58" t="s">
        <v>814</v>
      </c>
      <c r="C37" s="58" t="s">
        <v>814</v>
      </c>
      <c r="D37" s="58" t="s">
        <v>814</v>
      </c>
      <c r="E37" s="58" t="s">
        <v>814</v>
      </c>
    </row>
    <row r="38" spans="1:5" x14ac:dyDescent="0.25">
      <c r="A38" s="59" t="s">
        <v>35</v>
      </c>
      <c r="B38" s="57">
        <v>6.9</v>
      </c>
      <c r="C38" s="57">
        <v>7.3</v>
      </c>
      <c r="D38" s="57">
        <v>7.2</v>
      </c>
      <c r="E38" s="57">
        <v>7.1</v>
      </c>
    </row>
    <row r="39" spans="1:5" x14ac:dyDescent="0.25">
      <c r="A39" s="59" t="s">
        <v>58</v>
      </c>
      <c r="B39" s="57">
        <v>9.3000000000000007</v>
      </c>
      <c r="C39" s="57">
        <v>10.3</v>
      </c>
      <c r="D39" s="57">
        <v>10.199999999999999</v>
      </c>
      <c r="E39" s="57">
        <v>10.4</v>
      </c>
    </row>
    <row r="40" spans="1:5" x14ac:dyDescent="0.25">
      <c r="A40" s="59" t="s">
        <v>61</v>
      </c>
      <c r="B40" s="57">
        <v>9.6</v>
      </c>
      <c r="C40" s="57">
        <v>9.5</v>
      </c>
      <c r="D40" s="57">
        <v>9.6</v>
      </c>
      <c r="E40" s="57">
        <v>9.6</v>
      </c>
    </row>
    <row r="41" spans="1:5" x14ac:dyDescent="0.25">
      <c r="A41" s="59" t="s">
        <v>40</v>
      </c>
      <c r="B41" s="58" t="s">
        <v>814</v>
      </c>
      <c r="C41" s="58" t="s">
        <v>814</v>
      </c>
      <c r="D41" s="58" t="s">
        <v>814</v>
      </c>
      <c r="E41" s="58" t="s">
        <v>814</v>
      </c>
    </row>
    <row r="42" spans="1:5" x14ac:dyDescent="0.25">
      <c r="A42" s="59" t="s">
        <v>52</v>
      </c>
      <c r="B42" s="58" t="s">
        <v>814</v>
      </c>
      <c r="C42" s="58" t="s">
        <v>814</v>
      </c>
      <c r="D42" s="58" t="s">
        <v>814</v>
      </c>
      <c r="E42" s="57">
        <v>11.9</v>
      </c>
    </row>
    <row r="44" spans="1:5" x14ac:dyDescent="0.25">
      <c r="A44" s="56" t="s">
        <v>1549</v>
      </c>
    </row>
    <row r="45" spans="1:5" x14ac:dyDescent="0.25">
      <c r="A45" s="56" t="s">
        <v>814</v>
      </c>
      <c r="B45" s="56" t="s">
        <v>1548</v>
      </c>
    </row>
    <row r="47" spans="1:5" x14ac:dyDescent="0.25">
      <c r="A47" s="56" t="s">
        <v>1556</v>
      </c>
      <c r="B47" s="56" t="s">
        <v>816</v>
      </c>
    </row>
    <row r="49" spans="1:5" x14ac:dyDescent="0.25">
      <c r="A49" s="59" t="s">
        <v>1555</v>
      </c>
      <c r="B49" s="59" t="s">
        <v>4</v>
      </c>
      <c r="C49" s="59" t="s">
        <v>5</v>
      </c>
      <c r="D49" s="59" t="s">
        <v>6</v>
      </c>
      <c r="E49" s="59" t="s">
        <v>7</v>
      </c>
    </row>
    <row r="50" spans="1:5" x14ac:dyDescent="0.25">
      <c r="A50" s="59" t="s">
        <v>1554</v>
      </c>
      <c r="B50" s="58" t="s">
        <v>814</v>
      </c>
      <c r="C50" s="58" t="s">
        <v>814</v>
      </c>
      <c r="D50" s="58" t="s">
        <v>814</v>
      </c>
      <c r="E50" s="58" t="s">
        <v>814</v>
      </c>
    </row>
    <row r="51" spans="1:5" x14ac:dyDescent="0.25">
      <c r="A51" s="59" t="s">
        <v>1553</v>
      </c>
      <c r="B51" s="58" t="s">
        <v>814</v>
      </c>
      <c r="C51" s="58" t="s">
        <v>814</v>
      </c>
      <c r="D51" s="58" t="s">
        <v>814</v>
      </c>
      <c r="E51" s="58" t="s">
        <v>814</v>
      </c>
    </row>
    <row r="52" spans="1:5" x14ac:dyDescent="0.25">
      <c r="A52" s="59" t="s">
        <v>1552</v>
      </c>
      <c r="B52" s="57">
        <v>9.8000000000000007</v>
      </c>
      <c r="C52" s="57">
        <v>9.9</v>
      </c>
      <c r="D52" s="58" t="s">
        <v>814</v>
      </c>
      <c r="E52" s="58" t="s">
        <v>814</v>
      </c>
    </row>
    <row r="53" spans="1:5" x14ac:dyDescent="0.25">
      <c r="A53" s="59" t="s">
        <v>1551</v>
      </c>
      <c r="B53" s="58" t="s">
        <v>814</v>
      </c>
      <c r="C53" s="58" t="s">
        <v>814</v>
      </c>
      <c r="D53" s="58" t="s">
        <v>814</v>
      </c>
      <c r="E53" s="58" t="s">
        <v>814</v>
      </c>
    </row>
    <row r="54" spans="1:5" x14ac:dyDescent="0.25">
      <c r="A54" s="59" t="s">
        <v>29</v>
      </c>
      <c r="B54" s="57">
        <v>11.2</v>
      </c>
      <c r="C54" s="57">
        <v>11.1</v>
      </c>
      <c r="D54" s="57">
        <v>11.5</v>
      </c>
      <c r="E54" s="57">
        <v>11.7</v>
      </c>
    </row>
    <row r="55" spans="1:5" x14ac:dyDescent="0.25">
      <c r="A55" s="59" t="s">
        <v>119</v>
      </c>
      <c r="B55" s="58" t="s">
        <v>814</v>
      </c>
      <c r="C55" s="58" t="s">
        <v>814</v>
      </c>
      <c r="D55" s="58" t="s">
        <v>814</v>
      </c>
      <c r="E55" s="58" t="s">
        <v>814</v>
      </c>
    </row>
    <row r="56" spans="1:5" x14ac:dyDescent="0.25">
      <c r="A56" s="59" t="s">
        <v>757</v>
      </c>
      <c r="B56" s="58" t="s">
        <v>814</v>
      </c>
      <c r="C56" s="58" t="s">
        <v>814</v>
      </c>
      <c r="D56" s="57">
        <v>9.5</v>
      </c>
      <c r="E56" s="58" t="s">
        <v>814</v>
      </c>
    </row>
    <row r="57" spans="1:5" x14ac:dyDescent="0.25">
      <c r="A57" s="59" t="s">
        <v>33</v>
      </c>
      <c r="B57" s="57">
        <v>7.7</v>
      </c>
      <c r="C57" s="57">
        <v>9.1</v>
      </c>
      <c r="D57" s="57">
        <v>8.5</v>
      </c>
      <c r="E57" s="57">
        <v>8.4</v>
      </c>
    </row>
    <row r="58" spans="1:5" x14ac:dyDescent="0.25">
      <c r="A58" s="59" t="s">
        <v>1550</v>
      </c>
      <c r="B58" s="57">
        <v>10</v>
      </c>
      <c r="C58" s="57">
        <v>10.6</v>
      </c>
      <c r="D58" s="57">
        <v>10.6</v>
      </c>
      <c r="E58" s="57">
        <v>10.8</v>
      </c>
    </row>
    <row r="59" spans="1:5" x14ac:dyDescent="0.25">
      <c r="A59" s="59" t="s">
        <v>34</v>
      </c>
      <c r="B59" s="58" t="s">
        <v>814</v>
      </c>
      <c r="C59" s="58" t="s">
        <v>814</v>
      </c>
      <c r="D59" s="58" t="s">
        <v>814</v>
      </c>
      <c r="E59" s="58" t="s">
        <v>814</v>
      </c>
    </row>
    <row r="60" spans="1:5" x14ac:dyDescent="0.25">
      <c r="A60" s="59" t="s">
        <v>41</v>
      </c>
      <c r="B60" s="57">
        <v>10</v>
      </c>
      <c r="C60" s="57">
        <v>9.9</v>
      </c>
      <c r="D60" s="57">
        <v>10</v>
      </c>
      <c r="E60" s="57">
        <v>10.1</v>
      </c>
    </row>
    <row r="61" spans="1:5" x14ac:dyDescent="0.25">
      <c r="A61" s="59" t="s">
        <v>38</v>
      </c>
      <c r="B61" s="57">
        <v>9.6</v>
      </c>
      <c r="C61" s="57">
        <v>10.199999999999999</v>
      </c>
      <c r="D61" s="57">
        <v>9.9</v>
      </c>
      <c r="E61" s="57">
        <v>9.9</v>
      </c>
    </row>
    <row r="62" spans="1:5" x14ac:dyDescent="0.25">
      <c r="A62" s="59" t="s">
        <v>57</v>
      </c>
      <c r="B62" s="57">
        <v>11.4</v>
      </c>
      <c r="C62" s="57">
        <v>10.7</v>
      </c>
      <c r="D62" s="57">
        <v>11.2</v>
      </c>
      <c r="E62" s="57">
        <v>11.3</v>
      </c>
    </row>
    <row r="63" spans="1:5" x14ac:dyDescent="0.25">
      <c r="A63" s="59" t="s">
        <v>36</v>
      </c>
      <c r="B63" s="57">
        <v>7.7</v>
      </c>
      <c r="C63" s="57">
        <v>8.1</v>
      </c>
      <c r="D63" s="57">
        <v>8</v>
      </c>
      <c r="E63" s="57">
        <v>8.1999999999999993</v>
      </c>
    </row>
    <row r="64" spans="1:5" x14ac:dyDescent="0.25">
      <c r="A64" s="59" t="s">
        <v>43</v>
      </c>
      <c r="B64" s="57">
        <v>11.9</v>
      </c>
      <c r="C64" s="57">
        <v>11.4</v>
      </c>
      <c r="D64" s="57">
        <v>11.8</v>
      </c>
      <c r="E64" s="57">
        <v>11.9</v>
      </c>
    </row>
    <row r="65" spans="1:5" x14ac:dyDescent="0.25">
      <c r="A65" s="59" t="s">
        <v>121</v>
      </c>
      <c r="B65" s="58" t="s">
        <v>814</v>
      </c>
      <c r="C65" s="58" t="s">
        <v>814</v>
      </c>
      <c r="D65" s="58" t="s">
        <v>814</v>
      </c>
      <c r="E65" s="57">
        <v>12.6</v>
      </c>
    </row>
    <row r="66" spans="1:5" x14ac:dyDescent="0.25">
      <c r="A66" s="59" t="s">
        <v>46</v>
      </c>
      <c r="B66" s="58" t="s">
        <v>814</v>
      </c>
      <c r="C66" s="58" t="s">
        <v>814</v>
      </c>
      <c r="D66" s="58" t="s">
        <v>814</v>
      </c>
      <c r="E66" s="58" t="s">
        <v>814</v>
      </c>
    </row>
    <row r="67" spans="1:5" x14ac:dyDescent="0.25">
      <c r="A67" s="59" t="s">
        <v>47</v>
      </c>
      <c r="B67" s="58" t="s">
        <v>814</v>
      </c>
      <c r="C67" s="58" t="s">
        <v>814</v>
      </c>
      <c r="D67" s="58" t="s">
        <v>814</v>
      </c>
      <c r="E67" s="58" t="s">
        <v>814</v>
      </c>
    </row>
    <row r="68" spans="1:5" x14ac:dyDescent="0.25">
      <c r="A68" s="59" t="s">
        <v>48</v>
      </c>
      <c r="B68" s="58" t="s">
        <v>814</v>
      </c>
      <c r="C68" s="58" t="s">
        <v>814</v>
      </c>
      <c r="D68" s="58" t="s">
        <v>814</v>
      </c>
      <c r="E68" s="58" t="s">
        <v>814</v>
      </c>
    </row>
    <row r="69" spans="1:5" x14ac:dyDescent="0.25">
      <c r="A69" s="59" t="s">
        <v>39</v>
      </c>
      <c r="B69" s="58" t="s">
        <v>814</v>
      </c>
      <c r="C69" s="58" t="s">
        <v>814</v>
      </c>
      <c r="D69" s="58" t="s">
        <v>814</v>
      </c>
      <c r="E69" s="57">
        <v>6.1</v>
      </c>
    </row>
    <row r="70" spans="1:5" x14ac:dyDescent="0.25">
      <c r="A70" s="59" t="s">
        <v>123</v>
      </c>
      <c r="B70" s="58" t="s">
        <v>814</v>
      </c>
      <c r="C70" s="58" t="s">
        <v>814</v>
      </c>
      <c r="D70" s="57">
        <v>9.9</v>
      </c>
      <c r="E70" s="58" t="s">
        <v>814</v>
      </c>
    </row>
    <row r="71" spans="1:5" x14ac:dyDescent="0.25">
      <c r="A71" s="59" t="s">
        <v>50</v>
      </c>
      <c r="B71" s="57">
        <v>9</v>
      </c>
      <c r="C71" s="57">
        <v>9.3000000000000007</v>
      </c>
      <c r="D71" s="57">
        <v>9.1999999999999993</v>
      </c>
      <c r="E71" s="57">
        <v>9.1999999999999993</v>
      </c>
    </row>
    <row r="72" spans="1:5" x14ac:dyDescent="0.25">
      <c r="A72" s="59" t="s">
        <v>28</v>
      </c>
      <c r="B72" s="57">
        <v>10.1</v>
      </c>
      <c r="C72" s="57">
        <v>9.6</v>
      </c>
      <c r="D72" s="57">
        <v>10</v>
      </c>
      <c r="E72" s="57">
        <v>10.199999999999999</v>
      </c>
    </row>
    <row r="73" spans="1:5" x14ac:dyDescent="0.25">
      <c r="A73" s="59" t="s">
        <v>53</v>
      </c>
      <c r="B73" s="58" t="s">
        <v>814</v>
      </c>
      <c r="C73" s="58" t="s">
        <v>814</v>
      </c>
      <c r="D73" s="57">
        <v>9.1999999999999993</v>
      </c>
      <c r="E73" s="58" t="s">
        <v>814</v>
      </c>
    </row>
    <row r="74" spans="1:5" x14ac:dyDescent="0.25">
      <c r="A74" s="59" t="s">
        <v>54</v>
      </c>
      <c r="B74" s="57">
        <v>8.4</v>
      </c>
      <c r="C74" s="57">
        <v>8.1999999999999993</v>
      </c>
      <c r="D74" s="57">
        <v>8.3000000000000007</v>
      </c>
      <c r="E74" s="57">
        <v>8.4</v>
      </c>
    </row>
    <row r="75" spans="1:5" x14ac:dyDescent="0.25">
      <c r="A75" s="59" t="s">
        <v>124</v>
      </c>
      <c r="B75" s="58" t="s">
        <v>814</v>
      </c>
      <c r="C75" s="58" t="s">
        <v>814</v>
      </c>
      <c r="D75" s="58" t="s">
        <v>814</v>
      </c>
      <c r="E75" s="58" t="s">
        <v>814</v>
      </c>
    </row>
    <row r="76" spans="1:5" x14ac:dyDescent="0.25">
      <c r="A76" s="59" t="s">
        <v>56</v>
      </c>
      <c r="B76" s="58" t="s">
        <v>814</v>
      </c>
      <c r="C76" s="58" t="s">
        <v>814</v>
      </c>
      <c r="D76" s="58" t="s">
        <v>814</v>
      </c>
      <c r="E76" s="58" t="s">
        <v>814</v>
      </c>
    </row>
    <row r="77" spans="1:5" x14ac:dyDescent="0.25">
      <c r="A77" s="59" t="s">
        <v>125</v>
      </c>
      <c r="B77" s="58" t="s">
        <v>814</v>
      </c>
      <c r="C77" s="58" t="s">
        <v>814</v>
      </c>
      <c r="D77" s="58" t="s">
        <v>814</v>
      </c>
      <c r="E77" s="58" t="s">
        <v>814</v>
      </c>
    </row>
    <row r="78" spans="1:5" x14ac:dyDescent="0.25">
      <c r="A78" s="59" t="s">
        <v>35</v>
      </c>
      <c r="B78" s="57">
        <v>5.8</v>
      </c>
      <c r="C78" s="57">
        <v>6.2</v>
      </c>
      <c r="D78" s="57">
        <v>6.3</v>
      </c>
      <c r="E78" s="57">
        <v>6.5</v>
      </c>
    </row>
    <row r="79" spans="1:5" x14ac:dyDescent="0.25">
      <c r="A79" s="59" t="s">
        <v>58</v>
      </c>
      <c r="B79" s="57">
        <v>9.4</v>
      </c>
      <c r="C79" s="57">
        <v>9.3000000000000007</v>
      </c>
      <c r="D79" s="57">
        <v>9</v>
      </c>
      <c r="E79" s="57">
        <v>8.9</v>
      </c>
    </row>
    <row r="80" spans="1:5" x14ac:dyDescent="0.25">
      <c r="A80" s="59" t="s">
        <v>61</v>
      </c>
      <c r="B80" s="57">
        <v>8.6</v>
      </c>
      <c r="C80" s="57">
        <v>8.3000000000000007</v>
      </c>
      <c r="D80" s="57">
        <v>8.1999999999999993</v>
      </c>
      <c r="E80" s="57">
        <v>8.1999999999999993</v>
      </c>
    </row>
    <row r="81" spans="1:5" x14ac:dyDescent="0.25">
      <c r="A81" s="59" t="s">
        <v>40</v>
      </c>
      <c r="B81" s="58" t="s">
        <v>814</v>
      </c>
      <c r="C81" s="58" t="s">
        <v>814</v>
      </c>
      <c r="D81" s="58" t="s">
        <v>814</v>
      </c>
      <c r="E81" s="58" t="s">
        <v>814</v>
      </c>
    </row>
    <row r="82" spans="1:5" x14ac:dyDescent="0.25">
      <c r="A82" s="59" t="s">
        <v>52</v>
      </c>
      <c r="B82" s="58" t="s">
        <v>814</v>
      </c>
      <c r="C82" s="58" t="s">
        <v>814</v>
      </c>
      <c r="D82" s="58" t="s">
        <v>814</v>
      </c>
      <c r="E82" s="57">
        <v>12.1</v>
      </c>
    </row>
    <row r="84" spans="1:5" x14ac:dyDescent="0.25">
      <c r="A84" s="56" t="s">
        <v>1549</v>
      </c>
    </row>
    <row r="85" spans="1:5" x14ac:dyDescent="0.25">
      <c r="A85" s="56" t="s">
        <v>814</v>
      </c>
      <c r="B85" s="56" t="s">
        <v>1548</v>
      </c>
    </row>
  </sheetData>
  <pageMargins left="0.78740157499999996" right="0.78740157499999996" top="0.984251969" bottom="0.984251969" header="0.5" footer="0.5"/>
  <pageSetup paperSize="9" firstPageNumber="0" fitToWidth="0" fitToHeight="0" pageOrder="overThenDown"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0"/>
  <sheetViews>
    <sheetView topLeftCell="A81" zoomScaleNormal="100" workbookViewId="0">
      <selection activeCell="B88" sqref="B88:N120"/>
    </sheetView>
  </sheetViews>
  <sheetFormatPr baseColWidth="10" defaultColWidth="11.44140625" defaultRowHeight="13.8" x14ac:dyDescent="0.25"/>
  <cols>
    <col min="1" max="256" width="10.33203125" style="55" customWidth="1"/>
    <col min="257" max="16384" width="11.44140625" style="55"/>
  </cols>
  <sheetData>
    <row r="1" spans="1:14" x14ac:dyDescent="0.25">
      <c r="A1" s="56" t="s">
        <v>1562</v>
      </c>
    </row>
    <row r="3" spans="1:14" x14ac:dyDescent="0.25">
      <c r="A3" s="56" t="s">
        <v>1559</v>
      </c>
      <c r="B3" s="61">
        <v>43214.493449074071</v>
      </c>
    </row>
    <row r="4" spans="1:14" x14ac:dyDescent="0.25">
      <c r="A4" s="56" t="s">
        <v>1558</v>
      </c>
      <c r="B4" s="61">
        <v>43467.67387460648</v>
      </c>
      <c r="C4" s="60">
        <v>0.67361111111111116</v>
      </c>
    </row>
    <row r="5" spans="1:14" x14ac:dyDescent="0.25">
      <c r="A5" s="56" t="s">
        <v>1557</v>
      </c>
      <c r="B5" s="56" t="s">
        <v>813</v>
      </c>
    </row>
    <row r="7" spans="1:14" x14ac:dyDescent="0.25">
      <c r="A7" s="56" t="s">
        <v>1556</v>
      </c>
      <c r="B7" s="56" t="s">
        <v>815</v>
      </c>
    </row>
    <row r="9" spans="1:14" x14ac:dyDescent="0.25">
      <c r="A9" s="59" t="s">
        <v>1555</v>
      </c>
      <c r="B9" s="59" t="s">
        <v>8</v>
      </c>
      <c r="C9" s="59" t="s">
        <v>9</v>
      </c>
      <c r="D9" s="59" t="s">
        <v>10</v>
      </c>
      <c r="E9" s="59" t="s">
        <v>11</v>
      </c>
      <c r="F9" s="59" t="s">
        <v>12</v>
      </c>
      <c r="G9" s="59" t="s">
        <v>13</v>
      </c>
      <c r="H9" s="59" t="s">
        <v>14</v>
      </c>
      <c r="I9" s="59" t="s">
        <v>15</v>
      </c>
      <c r="J9" s="59" t="s">
        <v>16</v>
      </c>
      <c r="K9" s="59" t="s">
        <v>17</v>
      </c>
      <c r="L9" s="59" t="s">
        <v>18</v>
      </c>
      <c r="M9" s="59" t="s">
        <v>19</v>
      </c>
      <c r="N9" s="59" t="s">
        <v>20</v>
      </c>
    </row>
    <row r="10" spans="1:14" x14ac:dyDescent="0.25">
      <c r="A10" s="59" t="s">
        <v>1561</v>
      </c>
      <c r="B10" s="58" t="s">
        <v>814</v>
      </c>
      <c r="C10" s="58" t="s">
        <v>814</v>
      </c>
      <c r="D10" s="58" t="s">
        <v>814</v>
      </c>
      <c r="E10" s="58" t="s">
        <v>814</v>
      </c>
      <c r="F10" s="58" t="s">
        <v>814</v>
      </c>
      <c r="G10" s="58" t="s">
        <v>814</v>
      </c>
      <c r="H10" s="57">
        <v>8.8000000000000007</v>
      </c>
      <c r="I10" s="57">
        <v>8.6</v>
      </c>
      <c r="J10" s="57">
        <v>8.5</v>
      </c>
      <c r="K10" s="57">
        <v>8.6</v>
      </c>
      <c r="L10" s="57">
        <v>8.6</v>
      </c>
      <c r="M10" s="57">
        <v>9.4</v>
      </c>
      <c r="N10" s="57">
        <v>10.1</v>
      </c>
    </row>
    <row r="11" spans="1:14" x14ac:dyDescent="0.25">
      <c r="A11" s="59" t="s">
        <v>1554</v>
      </c>
      <c r="B11" s="58" t="s">
        <v>814</v>
      </c>
      <c r="C11" s="57">
        <v>8.9</v>
      </c>
      <c r="D11" s="62">
        <v>9</v>
      </c>
      <c r="E11" s="57">
        <v>9</v>
      </c>
      <c r="F11" s="57">
        <v>8.5</v>
      </c>
      <c r="G11" s="57">
        <v>8.4</v>
      </c>
      <c r="H11" s="57">
        <v>8.9</v>
      </c>
      <c r="I11" s="58" t="s">
        <v>814</v>
      </c>
      <c r="J11" s="58" t="s">
        <v>814</v>
      </c>
      <c r="K11" s="58" t="s">
        <v>814</v>
      </c>
      <c r="L11" s="58" t="s">
        <v>814</v>
      </c>
      <c r="M11" s="58" t="s">
        <v>814</v>
      </c>
      <c r="N11" s="58" t="s">
        <v>814</v>
      </c>
    </row>
    <row r="12" spans="1:14" x14ac:dyDescent="0.25">
      <c r="A12" s="59" t="s">
        <v>29</v>
      </c>
      <c r="B12" s="57">
        <v>8.6999999999999993</v>
      </c>
      <c r="C12" s="57">
        <v>9.8000000000000007</v>
      </c>
      <c r="D12" s="62">
        <v>10</v>
      </c>
      <c r="E12" s="57">
        <v>10.4</v>
      </c>
      <c r="F12" s="57">
        <v>10.4</v>
      </c>
      <c r="G12" s="57">
        <v>10.3</v>
      </c>
      <c r="H12" s="57">
        <v>9.6999999999999993</v>
      </c>
      <c r="I12" s="57">
        <v>10.3</v>
      </c>
      <c r="J12" s="57">
        <v>11</v>
      </c>
      <c r="K12" s="57">
        <v>10.9</v>
      </c>
      <c r="L12" s="57">
        <v>11</v>
      </c>
      <c r="M12" s="57">
        <v>11</v>
      </c>
      <c r="N12" s="57">
        <v>11.4</v>
      </c>
    </row>
    <row r="13" spans="1:14" x14ac:dyDescent="0.25">
      <c r="A13" s="59" t="s">
        <v>119</v>
      </c>
      <c r="B13" s="58" t="s">
        <v>814</v>
      </c>
      <c r="C13" s="58" t="s">
        <v>814</v>
      </c>
      <c r="D13" s="57">
        <v>13.7</v>
      </c>
      <c r="E13" s="57">
        <v>14.2</v>
      </c>
      <c r="F13" s="57">
        <v>9.4</v>
      </c>
      <c r="G13" s="57">
        <v>9.3000000000000007</v>
      </c>
      <c r="H13" s="57">
        <v>9.9</v>
      </c>
      <c r="I13" s="57">
        <v>9.6999999999999993</v>
      </c>
      <c r="J13" s="57">
        <v>9.5</v>
      </c>
      <c r="K13" s="57">
        <v>9.9</v>
      </c>
      <c r="L13" s="57">
        <v>9.6</v>
      </c>
      <c r="M13" s="57">
        <v>9.5</v>
      </c>
      <c r="N13" s="57">
        <v>10.1</v>
      </c>
    </row>
    <row r="14" spans="1:14" x14ac:dyDescent="0.25">
      <c r="A14" s="59" t="s">
        <v>757</v>
      </c>
      <c r="B14" s="58" t="s">
        <v>814</v>
      </c>
      <c r="C14" s="62">
        <v>7</v>
      </c>
      <c r="D14" s="57">
        <v>7.1</v>
      </c>
      <c r="E14" s="57">
        <v>8.4</v>
      </c>
      <c r="F14" s="57">
        <v>8.1999999999999993</v>
      </c>
      <c r="G14" s="57">
        <v>8.5</v>
      </c>
      <c r="H14" s="57">
        <v>8.8000000000000007</v>
      </c>
      <c r="I14" s="57">
        <v>8.6999999999999993</v>
      </c>
      <c r="J14" s="57">
        <v>8.9</v>
      </c>
      <c r="K14" s="57">
        <v>8.9</v>
      </c>
      <c r="L14" s="57">
        <v>9.3000000000000007</v>
      </c>
      <c r="M14" s="57">
        <v>8.6</v>
      </c>
      <c r="N14" s="57">
        <v>8.9</v>
      </c>
    </row>
    <row r="15" spans="1:14" x14ac:dyDescent="0.25">
      <c r="A15" s="59" t="s">
        <v>33</v>
      </c>
      <c r="B15" s="57">
        <v>13.5</v>
      </c>
      <c r="C15" s="62">
        <v>14</v>
      </c>
      <c r="D15" s="57">
        <v>14.1</v>
      </c>
      <c r="E15" s="57">
        <v>14.3</v>
      </c>
      <c r="F15" s="57">
        <v>12.4</v>
      </c>
      <c r="G15" s="57">
        <v>12.1</v>
      </c>
      <c r="H15" s="57">
        <v>12.8</v>
      </c>
      <c r="I15" s="57">
        <v>13</v>
      </c>
      <c r="J15" s="57">
        <v>12.9</v>
      </c>
      <c r="K15" s="57">
        <v>12.7</v>
      </c>
      <c r="L15" s="57">
        <v>12.8</v>
      </c>
      <c r="M15" s="57">
        <v>11.9</v>
      </c>
      <c r="N15" s="57">
        <v>11.9</v>
      </c>
    </row>
    <row r="16" spans="1:14" x14ac:dyDescent="0.25">
      <c r="A16" s="59" t="s">
        <v>1550</v>
      </c>
      <c r="B16" s="58" t="s">
        <v>814</v>
      </c>
      <c r="C16" s="57">
        <v>5.9</v>
      </c>
      <c r="D16" s="57">
        <v>7.5</v>
      </c>
      <c r="E16" s="57">
        <v>7.7</v>
      </c>
      <c r="F16" s="57">
        <v>6.7</v>
      </c>
      <c r="G16" s="57">
        <v>6.7</v>
      </c>
      <c r="H16" s="57">
        <v>7.1</v>
      </c>
      <c r="I16" s="57">
        <v>7.3</v>
      </c>
      <c r="J16" s="57">
        <v>6.9</v>
      </c>
      <c r="K16" s="57">
        <v>7</v>
      </c>
      <c r="L16" s="57">
        <v>6.7</v>
      </c>
      <c r="M16" s="57">
        <v>12.3</v>
      </c>
      <c r="N16" s="57">
        <v>12.4</v>
      </c>
    </row>
    <row r="17" spans="1:14" x14ac:dyDescent="0.25">
      <c r="A17" s="59" t="s">
        <v>34</v>
      </c>
      <c r="B17" s="57">
        <v>4.5999999999999996</v>
      </c>
      <c r="C17" s="57">
        <v>3.6</v>
      </c>
      <c r="D17" s="62">
        <v>4</v>
      </c>
      <c r="E17" s="57">
        <v>4.2</v>
      </c>
      <c r="F17" s="57">
        <v>4.3</v>
      </c>
      <c r="G17" s="57">
        <v>5.4</v>
      </c>
      <c r="H17" s="57">
        <v>5.5</v>
      </c>
      <c r="I17" s="57">
        <v>5.7</v>
      </c>
      <c r="J17" s="57">
        <v>5.5</v>
      </c>
      <c r="K17" s="57">
        <v>5.7</v>
      </c>
      <c r="L17" s="57">
        <v>6</v>
      </c>
      <c r="M17" s="57">
        <v>5.3</v>
      </c>
      <c r="N17" s="57">
        <v>7</v>
      </c>
    </row>
    <row r="18" spans="1:14" x14ac:dyDescent="0.25">
      <c r="A18" s="59" t="s">
        <v>41</v>
      </c>
      <c r="B18" s="57">
        <v>9.6999999999999993</v>
      </c>
      <c r="C18" s="57">
        <v>9.8000000000000007</v>
      </c>
      <c r="D18" s="57">
        <v>10.5</v>
      </c>
      <c r="E18" s="57">
        <v>10.5</v>
      </c>
      <c r="F18" s="57">
        <v>10.3</v>
      </c>
      <c r="G18" s="57">
        <v>10.5</v>
      </c>
      <c r="H18" s="57">
        <v>11.1</v>
      </c>
      <c r="I18" s="57">
        <v>11.8</v>
      </c>
      <c r="J18" s="57">
        <v>12.2</v>
      </c>
      <c r="K18" s="57">
        <v>12.1</v>
      </c>
      <c r="L18" s="57">
        <v>12.3</v>
      </c>
      <c r="M18" s="57">
        <v>12</v>
      </c>
      <c r="N18" s="57">
        <v>13.2</v>
      </c>
    </row>
    <row r="19" spans="1:14" x14ac:dyDescent="0.25">
      <c r="A19" s="59" t="s">
        <v>38</v>
      </c>
      <c r="B19" s="57">
        <v>9.5</v>
      </c>
      <c r="C19" s="62">
        <v>10</v>
      </c>
      <c r="D19" s="57">
        <v>10.3</v>
      </c>
      <c r="E19" s="57">
        <v>9.6999999999999993</v>
      </c>
      <c r="F19" s="57">
        <v>8.4</v>
      </c>
      <c r="G19" s="57">
        <v>7.3</v>
      </c>
      <c r="H19" s="57">
        <v>8.1999999999999993</v>
      </c>
      <c r="I19" s="57">
        <v>7.9</v>
      </c>
      <c r="J19" s="57">
        <v>7.3</v>
      </c>
      <c r="K19" s="57">
        <v>6.8</v>
      </c>
      <c r="L19" s="57">
        <v>7.1</v>
      </c>
      <c r="M19" s="57">
        <v>7.5</v>
      </c>
      <c r="N19" s="57">
        <v>7.8</v>
      </c>
    </row>
    <row r="20" spans="1:14" x14ac:dyDescent="0.25">
      <c r="A20" s="59" t="s">
        <v>57</v>
      </c>
      <c r="B20" s="57">
        <v>9.6</v>
      </c>
      <c r="C20" s="57">
        <v>9.1999999999999993</v>
      </c>
      <c r="D20" s="57">
        <v>9.6</v>
      </c>
      <c r="E20" s="57">
        <v>10</v>
      </c>
      <c r="F20" s="57">
        <v>8.8000000000000007</v>
      </c>
      <c r="G20" s="57">
        <v>8.5</v>
      </c>
      <c r="H20" s="57">
        <v>9.1</v>
      </c>
      <c r="I20" s="57">
        <v>9.1999999999999993</v>
      </c>
      <c r="J20" s="57">
        <v>9</v>
      </c>
      <c r="K20" s="57">
        <v>9</v>
      </c>
      <c r="L20" s="57">
        <v>9.4</v>
      </c>
      <c r="M20" s="57">
        <v>8.9</v>
      </c>
      <c r="N20" s="57">
        <v>10.4</v>
      </c>
    </row>
    <row r="21" spans="1:14" x14ac:dyDescent="0.25">
      <c r="A21" s="59" t="s">
        <v>36</v>
      </c>
      <c r="B21" s="62">
        <v>10</v>
      </c>
      <c r="C21" s="57">
        <v>9.6999999999999993</v>
      </c>
      <c r="D21" s="57">
        <v>9.6</v>
      </c>
      <c r="E21" s="57">
        <v>9.9</v>
      </c>
      <c r="F21" s="57">
        <v>10.1</v>
      </c>
      <c r="G21" s="57">
        <v>9.5</v>
      </c>
      <c r="H21" s="57">
        <v>9.8000000000000007</v>
      </c>
      <c r="I21" s="57">
        <v>9.9</v>
      </c>
      <c r="J21" s="57">
        <v>10.4</v>
      </c>
      <c r="K21" s="57">
        <v>10.7</v>
      </c>
      <c r="L21" s="57">
        <v>10.7</v>
      </c>
      <c r="M21" s="57">
        <v>10.7</v>
      </c>
      <c r="N21" s="57">
        <v>10.6</v>
      </c>
    </row>
    <row r="22" spans="1:14" x14ac:dyDescent="0.25">
      <c r="A22" s="59" t="s">
        <v>120</v>
      </c>
      <c r="B22" s="58" t="s">
        <v>814</v>
      </c>
      <c r="C22" s="58" t="s">
        <v>814</v>
      </c>
      <c r="D22" s="58" t="s">
        <v>814</v>
      </c>
      <c r="E22" s="58" t="s">
        <v>814</v>
      </c>
      <c r="F22" s="58" t="s">
        <v>814</v>
      </c>
      <c r="G22" s="58" t="s">
        <v>814</v>
      </c>
      <c r="H22" s="57">
        <v>6.5</v>
      </c>
      <c r="I22" s="57">
        <v>7.3</v>
      </c>
      <c r="J22" s="57">
        <v>7.9</v>
      </c>
      <c r="K22" s="57">
        <v>5.9</v>
      </c>
      <c r="L22" s="57">
        <v>5.8</v>
      </c>
      <c r="M22" s="57">
        <v>4.5</v>
      </c>
      <c r="N22" s="57">
        <v>4.9000000000000004</v>
      </c>
    </row>
    <row r="23" spans="1:14" x14ac:dyDescent="0.25">
      <c r="A23" s="59" t="s">
        <v>43</v>
      </c>
      <c r="B23" s="57">
        <v>12.5</v>
      </c>
      <c r="C23" s="57">
        <v>10.199999999999999</v>
      </c>
      <c r="D23" s="57">
        <v>8.8000000000000007</v>
      </c>
      <c r="E23" s="57">
        <v>7.6</v>
      </c>
      <c r="F23" s="57">
        <v>7.1</v>
      </c>
      <c r="G23" s="57">
        <v>7.2</v>
      </c>
      <c r="H23" s="58" t="s">
        <v>814</v>
      </c>
      <c r="I23" s="57">
        <v>7</v>
      </c>
      <c r="J23" s="57">
        <v>7.1</v>
      </c>
      <c r="K23" s="57">
        <v>7.1</v>
      </c>
      <c r="L23" s="57">
        <v>7.3</v>
      </c>
      <c r="M23" s="57">
        <v>7.5</v>
      </c>
      <c r="N23" s="57">
        <v>10.1</v>
      </c>
    </row>
    <row r="24" spans="1:14" x14ac:dyDescent="0.25">
      <c r="A24" s="59" t="s">
        <v>121</v>
      </c>
      <c r="B24" s="58" t="s">
        <v>814</v>
      </c>
      <c r="C24" s="62">
        <v>5</v>
      </c>
      <c r="D24" s="57">
        <v>7.3</v>
      </c>
      <c r="E24" s="57">
        <v>7.3</v>
      </c>
      <c r="F24" s="57">
        <v>7.6</v>
      </c>
      <c r="G24" s="57">
        <v>8.1999999999999993</v>
      </c>
      <c r="H24" s="57">
        <v>7.9</v>
      </c>
      <c r="I24" s="57">
        <v>5.9</v>
      </c>
      <c r="J24" s="57">
        <v>7.7</v>
      </c>
      <c r="K24" s="57">
        <v>8.6999999999999993</v>
      </c>
      <c r="L24" s="57">
        <v>8.8000000000000007</v>
      </c>
      <c r="M24" s="57">
        <v>7.3</v>
      </c>
      <c r="N24" s="57">
        <v>10.3</v>
      </c>
    </row>
    <row r="25" spans="1:14" x14ac:dyDescent="0.25">
      <c r="A25" s="59" t="s">
        <v>46</v>
      </c>
      <c r="B25" s="58" t="s">
        <v>814</v>
      </c>
      <c r="C25" s="57">
        <v>5.5</v>
      </c>
      <c r="D25" s="57">
        <v>4.4000000000000004</v>
      </c>
      <c r="E25" s="57">
        <v>4.5999999999999996</v>
      </c>
      <c r="F25" s="57">
        <v>4.9000000000000004</v>
      </c>
      <c r="G25" s="57">
        <v>5.7</v>
      </c>
      <c r="H25" s="57">
        <v>5.5</v>
      </c>
      <c r="I25" s="57">
        <v>5</v>
      </c>
      <c r="J25" s="57">
        <v>6.4</v>
      </c>
      <c r="K25" s="57">
        <v>4.2</v>
      </c>
      <c r="L25" s="57">
        <v>4.5999999999999996</v>
      </c>
      <c r="M25" s="57">
        <v>4</v>
      </c>
      <c r="N25" s="57">
        <v>4.5</v>
      </c>
    </row>
    <row r="26" spans="1:14" x14ac:dyDescent="0.25">
      <c r="A26" s="59" t="s">
        <v>47</v>
      </c>
      <c r="B26" s="58" t="s">
        <v>814</v>
      </c>
      <c r="C26" s="57">
        <v>4.3</v>
      </c>
      <c r="D26" s="57">
        <v>5.3</v>
      </c>
      <c r="E26" s="57">
        <v>5.6</v>
      </c>
      <c r="F26" s="57">
        <v>6.6</v>
      </c>
      <c r="G26" s="57">
        <v>6.8</v>
      </c>
      <c r="H26" s="57">
        <v>6.7</v>
      </c>
      <c r="I26" s="57">
        <v>6.7</v>
      </c>
      <c r="J26" s="57">
        <v>6.1</v>
      </c>
      <c r="K26" s="57">
        <v>6.3</v>
      </c>
      <c r="L26" s="57">
        <v>6.1</v>
      </c>
      <c r="M26" s="57">
        <v>5.5</v>
      </c>
      <c r="N26" s="57">
        <v>5.6</v>
      </c>
    </row>
    <row r="27" spans="1:14" x14ac:dyDescent="0.25">
      <c r="A27" s="59" t="s">
        <v>48</v>
      </c>
      <c r="B27" s="57">
        <v>9.1</v>
      </c>
      <c r="C27" s="57">
        <v>9.3000000000000007</v>
      </c>
      <c r="D27" s="57">
        <v>9.4</v>
      </c>
      <c r="E27" s="57">
        <v>10.7</v>
      </c>
      <c r="F27" s="57">
        <v>11.6</v>
      </c>
      <c r="G27" s="57">
        <v>11.5</v>
      </c>
      <c r="H27" s="57">
        <v>12.4</v>
      </c>
      <c r="I27" s="57">
        <v>11.8</v>
      </c>
      <c r="J27" s="57">
        <v>11.9</v>
      </c>
      <c r="K27" s="57">
        <v>10.6</v>
      </c>
      <c r="L27" s="57">
        <v>10.8</v>
      </c>
      <c r="M27" s="57">
        <v>8.6999999999999993</v>
      </c>
      <c r="N27" s="57">
        <v>8</v>
      </c>
    </row>
    <row r="28" spans="1:14" x14ac:dyDescent="0.25">
      <c r="A28" s="59" t="s">
        <v>39</v>
      </c>
      <c r="B28" s="58" t="s">
        <v>814</v>
      </c>
      <c r="C28" s="62">
        <v>5</v>
      </c>
      <c r="D28" s="57">
        <v>5.6</v>
      </c>
      <c r="E28" s="57">
        <v>5.9</v>
      </c>
      <c r="F28" s="57">
        <v>6.4</v>
      </c>
      <c r="G28" s="57">
        <v>5.7</v>
      </c>
      <c r="H28" s="57">
        <v>5.9</v>
      </c>
      <c r="I28" s="57">
        <v>6</v>
      </c>
      <c r="J28" s="57">
        <v>6.4</v>
      </c>
      <c r="K28" s="57">
        <v>6.1</v>
      </c>
      <c r="L28" s="57">
        <v>6.1</v>
      </c>
      <c r="M28" s="57">
        <v>5.9</v>
      </c>
      <c r="N28" s="57">
        <v>6.4</v>
      </c>
    </row>
    <row r="29" spans="1:14" x14ac:dyDescent="0.25">
      <c r="A29" s="59" t="s">
        <v>123</v>
      </c>
      <c r="B29" s="58" t="s">
        <v>814</v>
      </c>
      <c r="C29" s="57">
        <v>11.1</v>
      </c>
      <c r="D29" s="57">
        <v>9.9</v>
      </c>
      <c r="E29" s="57">
        <v>11.5</v>
      </c>
      <c r="F29" s="57">
        <v>11.6</v>
      </c>
      <c r="G29" s="57">
        <v>11.7</v>
      </c>
      <c r="H29" s="57">
        <v>11.7</v>
      </c>
      <c r="I29" s="57">
        <v>11</v>
      </c>
      <c r="J29" s="57">
        <v>12.3</v>
      </c>
      <c r="K29" s="57">
        <v>12.7</v>
      </c>
      <c r="L29" s="57">
        <v>13.7</v>
      </c>
      <c r="M29" s="57">
        <v>14</v>
      </c>
      <c r="N29" s="57">
        <v>12.9</v>
      </c>
    </row>
    <row r="30" spans="1:14" x14ac:dyDescent="0.25">
      <c r="A30" s="59" t="s">
        <v>50</v>
      </c>
      <c r="B30" s="58" t="s">
        <v>814</v>
      </c>
      <c r="C30" s="57">
        <v>11.1</v>
      </c>
      <c r="D30" s="57">
        <v>11.4</v>
      </c>
      <c r="E30" s="57">
        <v>12.2</v>
      </c>
      <c r="F30" s="57">
        <v>9.6999999999999993</v>
      </c>
      <c r="G30" s="57">
        <v>10.4</v>
      </c>
      <c r="H30" s="57">
        <v>9.5</v>
      </c>
      <c r="I30" s="57">
        <v>9.9</v>
      </c>
      <c r="J30" s="57">
        <v>10.1</v>
      </c>
      <c r="K30" s="57">
        <v>9.1999999999999993</v>
      </c>
      <c r="L30" s="57">
        <v>10.199999999999999</v>
      </c>
      <c r="M30" s="57">
        <v>9.4</v>
      </c>
      <c r="N30" s="57">
        <v>9.9</v>
      </c>
    </row>
    <row r="31" spans="1:14" x14ac:dyDescent="0.25">
      <c r="A31" s="59" t="s">
        <v>28</v>
      </c>
      <c r="B31" s="57">
        <v>7.1</v>
      </c>
      <c r="C31" s="57">
        <v>6.9</v>
      </c>
      <c r="D31" s="57">
        <v>7.7</v>
      </c>
      <c r="E31" s="57">
        <v>7.9</v>
      </c>
      <c r="F31" s="57">
        <v>7.5</v>
      </c>
      <c r="G31" s="57">
        <v>8.1999999999999993</v>
      </c>
      <c r="H31" s="57">
        <v>7.9</v>
      </c>
      <c r="I31" s="57">
        <v>8.3000000000000007</v>
      </c>
      <c r="J31" s="57">
        <v>9.5</v>
      </c>
      <c r="K31" s="57">
        <v>8.8000000000000007</v>
      </c>
      <c r="L31" s="57">
        <v>7.7</v>
      </c>
      <c r="M31" s="57">
        <v>7.7</v>
      </c>
      <c r="N31" s="57">
        <v>7.4</v>
      </c>
    </row>
    <row r="32" spans="1:14" x14ac:dyDescent="0.25">
      <c r="A32" s="59" t="s">
        <v>53</v>
      </c>
      <c r="B32" s="58" t="s">
        <v>814</v>
      </c>
      <c r="C32" s="57">
        <v>10.199999999999999</v>
      </c>
      <c r="D32" s="57">
        <v>8.1999999999999993</v>
      </c>
      <c r="E32" s="57">
        <v>7.1</v>
      </c>
      <c r="F32" s="57">
        <v>7.7</v>
      </c>
      <c r="G32" s="57">
        <v>7.7</v>
      </c>
      <c r="H32" s="57">
        <v>7.5</v>
      </c>
      <c r="I32" s="57">
        <v>8.3000000000000007</v>
      </c>
      <c r="J32" s="57">
        <v>7.8</v>
      </c>
      <c r="K32" s="57">
        <v>7.8</v>
      </c>
      <c r="L32" s="57">
        <v>8.1</v>
      </c>
      <c r="M32" s="57">
        <v>8.4</v>
      </c>
      <c r="N32" s="57">
        <v>8.9</v>
      </c>
    </row>
    <row r="33" spans="1:14" x14ac:dyDescent="0.25">
      <c r="A33" s="59" t="s">
        <v>54</v>
      </c>
      <c r="B33" s="57">
        <v>3.8</v>
      </c>
      <c r="C33" s="57">
        <v>5.2</v>
      </c>
      <c r="D33" s="62">
        <v>6</v>
      </c>
      <c r="E33" s="57">
        <v>5.4</v>
      </c>
      <c r="F33" s="57">
        <v>5.6</v>
      </c>
      <c r="G33" s="57">
        <v>5.5</v>
      </c>
      <c r="H33" s="57">
        <v>5.8</v>
      </c>
      <c r="I33" s="57">
        <v>6.3</v>
      </c>
      <c r="J33" s="57">
        <v>9</v>
      </c>
      <c r="K33" s="57">
        <v>9.3000000000000007</v>
      </c>
      <c r="L33" s="57">
        <v>5.6</v>
      </c>
      <c r="M33" s="57">
        <v>5.4</v>
      </c>
      <c r="N33" s="57">
        <v>6.4</v>
      </c>
    </row>
    <row r="34" spans="1:14" x14ac:dyDescent="0.25">
      <c r="A34" s="59" t="s">
        <v>124</v>
      </c>
      <c r="B34" s="58" t="s">
        <v>814</v>
      </c>
      <c r="C34" s="58" t="s">
        <v>814</v>
      </c>
      <c r="D34" s="58" t="s">
        <v>814</v>
      </c>
      <c r="E34" s="57">
        <v>7.8</v>
      </c>
      <c r="F34" s="57">
        <v>8</v>
      </c>
      <c r="G34" s="57">
        <v>7.1</v>
      </c>
      <c r="H34" s="57">
        <v>5.0999999999999996</v>
      </c>
      <c r="I34" s="57">
        <v>4.7</v>
      </c>
      <c r="J34" s="57">
        <v>5.0999999999999996</v>
      </c>
      <c r="K34" s="57">
        <v>5.2</v>
      </c>
      <c r="L34" s="57">
        <v>5.7</v>
      </c>
      <c r="M34" s="57">
        <v>5.7</v>
      </c>
      <c r="N34" s="57">
        <v>5.6</v>
      </c>
    </row>
    <row r="35" spans="1:14" x14ac:dyDescent="0.25">
      <c r="A35" s="59" t="s">
        <v>56</v>
      </c>
      <c r="B35" s="58" t="s">
        <v>814</v>
      </c>
      <c r="C35" s="57">
        <v>8.6</v>
      </c>
      <c r="D35" s="57">
        <v>9.6</v>
      </c>
      <c r="E35" s="57">
        <v>10</v>
      </c>
      <c r="F35" s="57">
        <v>9.4</v>
      </c>
      <c r="G35" s="57">
        <v>9.9</v>
      </c>
      <c r="H35" s="57">
        <v>7.2</v>
      </c>
      <c r="I35" s="57">
        <v>6.9</v>
      </c>
      <c r="J35" s="57">
        <v>6.9</v>
      </c>
      <c r="K35" s="57">
        <v>7.6</v>
      </c>
      <c r="L35" s="57">
        <v>8.6</v>
      </c>
      <c r="M35" s="57">
        <v>7.6</v>
      </c>
      <c r="N35" s="57">
        <v>8.1999999999999993</v>
      </c>
    </row>
    <row r="36" spans="1:14" x14ac:dyDescent="0.25">
      <c r="A36" s="59" t="s">
        <v>125</v>
      </c>
      <c r="B36" s="58" t="s">
        <v>814</v>
      </c>
      <c r="C36" s="57">
        <v>5.4</v>
      </c>
      <c r="D36" s="57">
        <v>3.8</v>
      </c>
      <c r="E36" s="57">
        <v>4.2</v>
      </c>
      <c r="F36" s="57">
        <v>2.7</v>
      </c>
      <c r="G36" s="57">
        <v>2.9</v>
      </c>
      <c r="H36" s="57">
        <v>2.8</v>
      </c>
      <c r="I36" s="57">
        <v>2.9</v>
      </c>
      <c r="J36" s="57">
        <v>3.1</v>
      </c>
      <c r="K36" s="57">
        <v>3.7</v>
      </c>
      <c r="L36" s="57">
        <v>3.6</v>
      </c>
      <c r="M36" s="57">
        <v>3.8</v>
      </c>
      <c r="N36" s="57">
        <v>4.2</v>
      </c>
    </row>
    <row r="37" spans="1:14" x14ac:dyDescent="0.25">
      <c r="A37" s="59" t="s">
        <v>35</v>
      </c>
      <c r="B37" s="57">
        <v>6.9</v>
      </c>
      <c r="C37" s="57">
        <v>6.6</v>
      </c>
      <c r="D37" s="57">
        <v>7.5</v>
      </c>
      <c r="E37" s="57">
        <v>8.9</v>
      </c>
      <c r="F37" s="57">
        <v>9</v>
      </c>
      <c r="G37" s="57">
        <v>9</v>
      </c>
      <c r="H37" s="57">
        <v>8.6999999999999993</v>
      </c>
      <c r="I37" s="57">
        <v>8.6</v>
      </c>
      <c r="J37" s="57">
        <v>9</v>
      </c>
      <c r="K37" s="58" t="s">
        <v>814</v>
      </c>
      <c r="L37" s="57">
        <v>9.3000000000000007</v>
      </c>
      <c r="M37" s="57">
        <v>9</v>
      </c>
      <c r="N37" s="57">
        <v>8.9</v>
      </c>
    </row>
    <row r="38" spans="1:14" x14ac:dyDescent="0.25">
      <c r="A38" s="59" t="s">
        <v>58</v>
      </c>
      <c r="B38" s="57">
        <v>11.1</v>
      </c>
      <c r="C38" s="57">
        <v>11.1</v>
      </c>
      <c r="D38" s="57">
        <v>14.2</v>
      </c>
      <c r="E38" s="57">
        <v>13.9</v>
      </c>
      <c r="F38" s="57">
        <v>14</v>
      </c>
      <c r="G38" s="57">
        <v>14.7</v>
      </c>
      <c r="H38" s="57">
        <v>13.7</v>
      </c>
      <c r="I38" s="57">
        <v>13.2</v>
      </c>
      <c r="J38" s="58" t="s">
        <v>814</v>
      </c>
      <c r="K38" s="57">
        <v>13.8</v>
      </c>
      <c r="L38" s="57">
        <v>16.7</v>
      </c>
      <c r="M38" s="57">
        <v>16.8</v>
      </c>
      <c r="N38" s="57">
        <v>16.600000000000001</v>
      </c>
    </row>
    <row r="39" spans="1:14" x14ac:dyDescent="0.25">
      <c r="A39" s="59" t="s">
        <v>61</v>
      </c>
      <c r="B39" s="58" t="s">
        <v>814</v>
      </c>
      <c r="C39" s="57">
        <v>11.4</v>
      </c>
      <c r="D39" s="57">
        <v>11.1</v>
      </c>
      <c r="E39" s="57">
        <v>11.7</v>
      </c>
      <c r="F39" s="57">
        <v>11.7</v>
      </c>
      <c r="G39" s="57">
        <v>11.4</v>
      </c>
      <c r="H39" s="57">
        <v>11.8</v>
      </c>
      <c r="I39" s="57">
        <v>11.9</v>
      </c>
      <c r="J39" s="57">
        <v>10.5</v>
      </c>
      <c r="K39" s="57">
        <v>10.7</v>
      </c>
      <c r="L39" s="57">
        <v>10.6</v>
      </c>
      <c r="M39" s="57">
        <v>10.4</v>
      </c>
      <c r="N39" s="57">
        <v>11.1</v>
      </c>
    </row>
    <row r="40" spans="1:14" x14ac:dyDescent="0.25">
      <c r="A40" s="59" t="s">
        <v>40</v>
      </c>
      <c r="B40" s="57">
        <v>12.1</v>
      </c>
      <c r="C40" s="57">
        <v>12.3</v>
      </c>
      <c r="D40" s="57">
        <v>12.9</v>
      </c>
      <c r="E40" s="57">
        <v>16.3</v>
      </c>
      <c r="F40" s="57">
        <v>13.9</v>
      </c>
      <c r="G40" s="57">
        <v>13.5</v>
      </c>
      <c r="H40" s="57">
        <v>14.8</v>
      </c>
      <c r="I40" s="57">
        <v>13.7</v>
      </c>
      <c r="J40" s="57">
        <v>14.3</v>
      </c>
      <c r="K40" s="57">
        <v>15.1</v>
      </c>
      <c r="L40" s="57">
        <v>15.1</v>
      </c>
      <c r="M40" s="57">
        <v>15.1</v>
      </c>
      <c r="N40" s="58" t="s">
        <v>814</v>
      </c>
    </row>
    <row r="41" spans="1:14" x14ac:dyDescent="0.25">
      <c r="A41" s="59" t="s">
        <v>52</v>
      </c>
      <c r="B41" s="57">
        <v>12.8</v>
      </c>
      <c r="C41" s="57">
        <v>12.3</v>
      </c>
      <c r="D41" s="58" t="s">
        <v>814</v>
      </c>
      <c r="E41" s="57">
        <v>13.1</v>
      </c>
      <c r="F41" s="57">
        <v>14.9</v>
      </c>
      <c r="G41" s="57">
        <v>14</v>
      </c>
      <c r="H41" s="57">
        <v>15.7</v>
      </c>
      <c r="I41" s="58" t="s">
        <v>814</v>
      </c>
      <c r="J41" s="57">
        <v>16</v>
      </c>
      <c r="K41" s="57">
        <v>14.8</v>
      </c>
      <c r="L41" s="57">
        <v>15.9</v>
      </c>
      <c r="M41" s="57">
        <v>15.3</v>
      </c>
      <c r="N41" s="57">
        <v>15.2</v>
      </c>
    </row>
    <row r="42" spans="1:14" x14ac:dyDescent="0.25">
      <c r="A42" s="59" t="s">
        <v>59</v>
      </c>
      <c r="B42" s="58" t="s">
        <v>814</v>
      </c>
      <c r="C42" s="58" t="s">
        <v>814</v>
      </c>
      <c r="D42" s="58" t="s">
        <v>814</v>
      </c>
      <c r="E42" s="57">
        <v>12.1</v>
      </c>
      <c r="F42" s="57">
        <v>12.8</v>
      </c>
      <c r="G42" s="57">
        <v>12.1</v>
      </c>
      <c r="H42" s="57">
        <v>12.2</v>
      </c>
      <c r="I42" s="57">
        <v>12.8</v>
      </c>
      <c r="J42" s="57">
        <v>14.2</v>
      </c>
      <c r="K42" s="57">
        <v>10.4</v>
      </c>
      <c r="L42" s="57">
        <v>9.6</v>
      </c>
      <c r="M42" s="58" t="s">
        <v>814</v>
      </c>
      <c r="N42" s="57">
        <v>9.8000000000000007</v>
      </c>
    </row>
    <row r="44" spans="1:14" x14ac:dyDescent="0.25">
      <c r="A44" s="56" t="s">
        <v>1549</v>
      </c>
    </row>
    <row r="45" spans="1:14" x14ac:dyDescent="0.25">
      <c r="A45" s="56" t="s">
        <v>814</v>
      </c>
      <c r="B45" s="56" t="s">
        <v>1548</v>
      </c>
    </row>
    <row r="47" spans="1:14" x14ac:dyDescent="0.25">
      <c r="A47" s="56" t="s">
        <v>1556</v>
      </c>
      <c r="B47" s="56" t="s">
        <v>816</v>
      </c>
    </row>
    <row r="49" spans="1:14" x14ac:dyDescent="0.25">
      <c r="A49" s="59" t="s">
        <v>1555</v>
      </c>
      <c r="B49" s="59" t="s">
        <v>8</v>
      </c>
      <c r="C49" s="59" t="s">
        <v>9</v>
      </c>
      <c r="D49" s="59" t="s">
        <v>10</v>
      </c>
      <c r="E49" s="59" t="s">
        <v>11</v>
      </c>
      <c r="F49" s="59" t="s">
        <v>12</v>
      </c>
      <c r="G49" s="59" t="s">
        <v>13</v>
      </c>
      <c r="H49" s="59" t="s">
        <v>14</v>
      </c>
      <c r="I49" s="59" t="s">
        <v>15</v>
      </c>
      <c r="J49" s="59" t="s">
        <v>16</v>
      </c>
      <c r="K49" s="59" t="s">
        <v>17</v>
      </c>
      <c r="L49" s="59" t="s">
        <v>18</v>
      </c>
      <c r="M49" s="59" t="s">
        <v>19</v>
      </c>
      <c r="N49" s="59" t="s">
        <v>20</v>
      </c>
    </row>
    <row r="50" spans="1:14" x14ac:dyDescent="0.25">
      <c r="A50" s="59" t="s">
        <v>1561</v>
      </c>
      <c r="B50" s="58" t="s">
        <v>814</v>
      </c>
      <c r="C50" s="58" t="s">
        <v>814</v>
      </c>
      <c r="D50" s="58" t="s">
        <v>814</v>
      </c>
      <c r="E50" s="58" t="s">
        <v>814</v>
      </c>
      <c r="F50" s="58" t="s">
        <v>814</v>
      </c>
      <c r="G50" s="58" t="s">
        <v>814</v>
      </c>
      <c r="H50" s="57">
        <v>8.6999999999999993</v>
      </c>
      <c r="I50" s="57">
        <v>8.5</v>
      </c>
      <c r="J50" s="57">
        <v>8.5</v>
      </c>
      <c r="K50" s="57">
        <v>8.5</v>
      </c>
      <c r="L50" s="57">
        <v>8.6</v>
      </c>
      <c r="M50" s="57">
        <v>9.4</v>
      </c>
      <c r="N50" s="57">
        <v>9.8000000000000007</v>
      </c>
    </row>
    <row r="51" spans="1:14" x14ac:dyDescent="0.25">
      <c r="A51" s="59" t="s">
        <v>1554</v>
      </c>
      <c r="B51" s="58" t="s">
        <v>814</v>
      </c>
      <c r="C51" s="57">
        <v>8.6</v>
      </c>
      <c r="D51" s="57">
        <v>8.8000000000000007</v>
      </c>
      <c r="E51" s="57">
        <v>8.6999999999999993</v>
      </c>
      <c r="F51" s="57">
        <v>8.3000000000000007</v>
      </c>
      <c r="G51" s="57">
        <v>8.4</v>
      </c>
      <c r="H51" s="57">
        <v>8.6999999999999993</v>
      </c>
      <c r="I51" s="58" t="s">
        <v>814</v>
      </c>
      <c r="J51" s="58" t="s">
        <v>814</v>
      </c>
      <c r="K51" s="58" t="s">
        <v>814</v>
      </c>
      <c r="L51" s="58" t="s">
        <v>814</v>
      </c>
      <c r="M51" s="58" t="s">
        <v>814</v>
      </c>
      <c r="N51" s="58" t="s">
        <v>814</v>
      </c>
    </row>
    <row r="52" spans="1:14" x14ac:dyDescent="0.25">
      <c r="A52" s="59" t="s">
        <v>29</v>
      </c>
      <c r="B52" s="57">
        <v>8.8000000000000007</v>
      </c>
      <c r="C52" s="57">
        <v>9.4</v>
      </c>
      <c r="D52" s="57">
        <v>9.6</v>
      </c>
      <c r="E52" s="57">
        <v>10.199999999999999</v>
      </c>
      <c r="F52" s="57">
        <v>10.4</v>
      </c>
      <c r="G52" s="57">
        <v>10.6</v>
      </c>
      <c r="H52" s="57">
        <v>10.4</v>
      </c>
      <c r="I52" s="57">
        <v>9.8000000000000007</v>
      </c>
      <c r="J52" s="57">
        <v>10.6</v>
      </c>
      <c r="K52" s="57">
        <v>10.8</v>
      </c>
      <c r="L52" s="57">
        <v>11</v>
      </c>
      <c r="M52" s="57">
        <v>11.2</v>
      </c>
      <c r="N52" s="57">
        <v>10.3</v>
      </c>
    </row>
    <row r="53" spans="1:14" x14ac:dyDescent="0.25">
      <c r="A53" s="59" t="s">
        <v>119</v>
      </c>
      <c r="B53" s="58" t="s">
        <v>814</v>
      </c>
      <c r="C53" s="58" t="s">
        <v>814</v>
      </c>
      <c r="D53" s="57">
        <v>11.4</v>
      </c>
      <c r="E53" s="57">
        <v>11.6</v>
      </c>
      <c r="F53" s="57">
        <v>8.8000000000000007</v>
      </c>
      <c r="G53" s="57">
        <v>8.5</v>
      </c>
      <c r="H53" s="57">
        <v>8.9</v>
      </c>
      <c r="I53" s="57">
        <v>8.6</v>
      </c>
      <c r="J53" s="57">
        <v>8.6999999999999993</v>
      </c>
      <c r="K53" s="57">
        <v>8.6999999999999993</v>
      </c>
      <c r="L53" s="57">
        <v>8.6999999999999993</v>
      </c>
      <c r="M53" s="57">
        <v>8.6999999999999993</v>
      </c>
      <c r="N53" s="57">
        <v>9.1999999999999993</v>
      </c>
    </row>
    <row r="54" spans="1:14" x14ac:dyDescent="0.25">
      <c r="A54" s="59" t="s">
        <v>757</v>
      </c>
      <c r="B54" s="58" t="s">
        <v>814</v>
      </c>
      <c r="C54" s="57">
        <v>6.6</v>
      </c>
      <c r="D54" s="57">
        <v>6.8</v>
      </c>
      <c r="E54" s="57">
        <v>8.1</v>
      </c>
      <c r="F54" s="57">
        <v>7.5</v>
      </c>
      <c r="G54" s="57">
        <v>8.1</v>
      </c>
      <c r="H54" s="57">
        <v>8.5</v>
      </c>
      <c r="I54" s="57">
        <v>8.4</v>
      </c>
      <c r="J54" s="57">
        <v>8.3000000000000007</v>
      </c>
      <c r="K54" s="57">
        <v>8.5</v>
      </c>
      <c r="L54" s="57">
        <v>8.5</v>
      </c>
      <c r="M54" s="57">
        <v>8</v>
      </c>
      <c r="N54" s="57">
        <v>8.4</v>
      </c>
    </row>
    <row r="55" spans="1:14" x14ac:dyDescent="0.25">
      <c r="A55" s="59" t="s">
        <v>33</v>
      </c>
      <c r="B55" s="57">
        <v>13.3</v>
      </c>
      <c r="C55" s="57">
        <v>13.2</v>
      </c>
      <c r="D55" s="57">
        <v>12.6</v>
      </c>
      <c r="E55" s="57">
        <v>13.1</v>
      </c>
      <c r="F55" s="57">
        <v>12</v>
      </c>
      <c r="G55" s="57">
        <v>11.3</v>
      </c>
      <c r="H55" s="57">
        <v>11.8</v>
      </c>
      <c r="I55" s="57">
        <v>12.4</v>
      </c>
      <c r="J55" s="57">
        <v>10.6</v>
      </c>
      <c r="K55" s="57">
        <v>11.6</v>
      </c>
      <c r="L55" s="57">
        <v>11</v>
      </c>
      <c r="M55" s="57">
        <v>11</v>
      </c>
      <c r="N55" s="57">
        <v>11.5</v>
      </c>
    </row>
    <row r="56" spans="1:14" x14ac:dyDescent="0.25">
      <c r="A56" s="59" t="s">
        <v>1550</v>
      </c>
      <c r="B56" s="58" t="s">
        <v>814</v>
      </c>
      <c r="C56" s="57">
        <v>6.4</v>
      </c>
      <c r="D56" s="57">
        <v>7.8</v>
      </c>
      <c r="E56" s="57">
        <v>7.8</v>
      </c>
      <c r="F56" s="57">
        <v>6.3</v>
      </c>
      <c r="G56" s="57">
        <v>6.5</v>
      </c>
      <c r="H56" s="57">
        <v>6.9</v>
      </c>
      <c r="I56" s="57">
        <v>6.7</v>
      </c>
      <c r="J56" s="57">
        <v>6.7</v>
      </c>
      <c r="K56" s="57">
        <v>7</v>
      </c>
      <c r="L56" s="57">
        <v>6.8</v>
      </c>
      <c r="M56" s="57">
        <v>11.4</v>
      </c>
      <c r="N56" s="57">
        <v>11.5</v>
      </c>
    </row>
    <row r="57" spans="1:14" x14ac:dyDescent="0.25">
      <c r="A57" s="59" t="s">
        <v>34</v>
      </c>
      <c r="B57" s="57">
        <v>4.5999999999999996</v>
      </c>
      <c r="C57" s="57">
        <v>3.4</v>
      </c>
      <c r="D57" s="62">
        <v>4</v>
      </c>
      <c r="E57" s="57">
        <v>3.6</v>
      </c>
      <c r="F57" s="57">
        <v>4</v>
      </c>
      <c r="G57" s="57">
        <v>5.6</v>
      </c>
      <c r="H57" s="57">
        <v>5.3</v>
      </c>
      <c r="I57" s="57">
        <v>5.6</v>
      </c>
      <c r="J57" s="57">
        <v>5.4</v>
      </c>
      <c r="K57" s="57">
        <v>5.0999999999999996</v>
      </c>
      <c r="L57" s="57">
        <v>4.9000000000000004</v>
      </c>
      <c r="M57" s="57">
        <v>5.3</v>
      </c>
      <c r="N57" s="57">
        <v>5.5</v>
      </c>
    </row>
    <row r="58" spans="1:14" x14ac:dyDescent="0.25">
      <c r="A58" s="59" t="s">
        <v>41</v>
      </c>
      <c r="B58" s="57">
        <v>8.5</v>
      </c>
      <c r="C58" s="57">
        <v>9.1</v>
      </c>
      <c r="D58" s="57">
        <v>9.1999999999999993</v>
      </c>
      <c r="E58" s="57">
        <v>9.6</v>
      </c>
      <c r="F58" s="57">
        <v>9.3000000000000007</v>
      </c>
      <c r="G58" s="57">
        <v>10.199999999999999</v>
      </c>
      <c r="H58" s="57">
        <v>10.9</v>
      </c>
      <c r="I58" s="57">
        <v>10.9</v>
      </c>
      <c r="J58" s="57">
        <v>10.9</v>
      </c>
      <c r="K58" s="57">
        <v>10.9</v>
      </c>
      <c r="L58" s="57">
        <v>11.4</v>
      </c>
      <c r="M58" s="57">
        <v>11.4</v>
      </c>
      <c r="N58" s="57">
        <v>12</v>
      </c>
    </row>
    <row r="59" spans="1:14" x14ac:dyDescent="0.25">
      <c r="A59" s="59" t="s">
        <v>38</v>
      </c>
      <c r="B59" s="57">
        <v>9.5</v>
      </c>
      <c r="C59" s="57">
        <v>9.6999999999999993</v>
      </c>
      <c r="D59" s="57">
        <v>10.199999999999999</v>
      </c>
      <c r="E59" s="57">
        <v>9.9</v>
      </c>
      <c r="F59" s="57">
        <v>9</v>
      </c>
      <c r="G59" s="57">
        <v>7.9</v>
      </c>
      <c r="H59" s="57">
        <v>8.6999999999999993</v>
      </c>
      <c r="I59" s="57">
        <v>9</v>
      </c>
      <c r="J59" s="57">
        <v>8.6</v>
      </c>
      <c r="K59" s="57">
        <v>8</v>
      </c>
      <c r="L59" s="57">
        <v>7.7</v>
      </c>
      <c r="M59" s="57">
        <v>7.9</v>
      </c>
      <c r="N59" s="57">
        <v>8</v>
      </c>
    </row>
    <row r="60" spans="1:14" x14ac:dyDescent="0.25">
      <c r="A60" s="59" t="s">
        <v>57</v>
      </c>
      <c r="B60" s="57">
        <v>9.8000000000000007</v>
      </c>
      <c r="C60" s="57">
        <v>9.6999999999999993</v>
      </c>
      <c r="D60" s="62">
        <v>10</v>
      </c>
      <c r="E60" s="57">
        <v>10.4</v>
      </c>
      <c r="F60" s="57">
        <v>9.9</v>
      </c>
      <c r="G60" s="57">
        <v>9.3000000000000007</v>
      </c>
      <c r="H60" s="57">
        <v>9.6</v>
      </c>
      <c r="I60" s="57">
        <v>9.8000000000000007</v>
      </c>
      <c r="J60" s="57">
        <v>9.1999999999999993</v>
      </c>
      <c r="K60" s="57">
        <v>9.6999999999999993</v>
      </c>
      <c r="L60" s="57">
        <v>10.1</v>
      </c>
      <c r="M60" s="57">
        <v>9.5</v>
      </c>
      <c r="N60" s="57">
        <v>10.4</v>
      </c>
    </row>
    <row r="61" spans="1:14" x14ac:dyDescent="0.25">
      <c r="A61" s="59" t="s">
        <v>36</v>
      </c>
      <c r="B61" s="57">
        <v>8.5</v>
      </c>
      <c r="C61" s="57">
        <v>8.5</v>
      </c>
      <c r="D61" s="57">
        <v>8.6999999999999993</v>
      </c>
      <c r="E61" s="57">
        <v>8.9</v>
      </c>
      <c r="F61" s="57">
        <v>8.6999999999999993</v>
      </c>
      <c r="G61" s="57">
        <v>9</v>
      </c>
      <c r="H61" s="57">
        <v>9</v>
      </c>
      <c r="I61" s="57">
        <v>9.6999999999999993</v>
      </c>
      <c r="J61" s="57">
        <v>9.4</v>
      </c>
      <c r="K61" s="57">
        <v>9.8000000000000007</v>
      </c>
      <c r="L61" s="57">
        <v>10.4</v>
      </c>
      <c r="M61" s="57">
        <v>9.8000000000000007</v>
      </c>
      <c r="N61" s="57">
        <v>9.5</v>
      </c>
    </row>
    <row r="62" spans="1:14" x14ac:dyDescent="0.25">
      <c r="A62" s="59" t="s">
        <v>120</v>
      </c>
      <c r="B62" s="58" t="s">
        <v>814</v>
      </c>
      <c r="C62" s="58" t="s">
        <v>814</v>
      </c>
      <c r="D62" s="58" t="s">
        <v>814</v>
      </c>
      <c r="E62" s="58" t="s">
        <v>814</v>
      </c>
      <c r="F62" s="58" t="s">
        <v>814</v>
      </c>
      <c r="G62" s="58" t="s">
        <v>814</v>
      </c>
      <c r="H62" s="57">
        <v>6.6</v>
      </c>
      <c r="I62" s="57">
        <v>7.4</v>
      </c>
      <c r="J62" s="57">
        <v>7.7</v>
      </c>
      <c r="K62" s="57">
        <v>5.5</v>
      </c>
      <c r="L62" s="57">
        <v>6</v>
      </c>
      <c r="M62" s="57">
        <v>4.7</v>
      </c>
      <c r="N62" s="57">
        <v>5.2</v>
      </c>
    </row>
    <row r="63" spans="1:14" x14ac:dyDescent="0.25">
      <c r="A63" s="59" t="s">
        <v>43</v>
      </c>
      <c r="B63" s="57">
        <v>11.4</v>
      </c>
      <c r="C63" s="57">
        <v>9.9</v>
      </c>
      <c r="D63" s="62">
        <v>9</v>
      </c>
      <c r="E63" s="57">
        <v>8.1</v>
      </c>
      <c r="F63" s="57">
        <v>7.6</v>
      </c>
      <c r="G63" s="57">
        <v>8</v>
      </c>
      <c r="H63" s="58" t="s">
        <v>814</v>
      </c>
      <c r="I63" s="57">
        <v>8.1</v>
      </c>
      <c r="J63" s="57">
        <v>7.7</v>
      </c>
      <c r="K63" s="57">
        <v>7.7</v>
      </c>
      <c r="L63" s="57">
        <v>7.8</v>
      </c>
      <c r="M63" s="57">
        <v>7.8</v>
      </c>
      <c r="N63" s="57">
        <v>10.4</v>
      </c>
    </row>
    <row r="64" spans="1:14" x14ac:dyDescent="0.25">
      <c r="A64" s="59" t="s">
        <v>121</v>
      </c>
      <c r="B64" s="58" t="s">
        <v>814</v>
      </c>
      <c r="C64" s="57">
        <v>6.8</v>
      </c>
      <c r="D64" s="57">
        <v>9.4</v>
      </c>
      <c r="E64" s="57">
        <v>9</v>
      </c>
      <c r="F64" s="57">
        <v>9.1</v>
      </c>
      <c r="G64" s="57">
        <v>9.9</v>
      </c>
      <c r="H64" s="57">
        <v>9.6999999999999993</v>
      </c>
      <c r="I64" s="57">
        <v>8</v>
      </c>
      <c r="J64" s="57">
        <v>8.8000000000000007</v>
      </c>
      <c r="K64" s="57">
        <v>9.5</v>
      </c>
      <c r="L64" s="57">
        <v>10.4</v>
      </c>
      <c r="M64" s="57">
        <v>8.4</v>
      </c>
      <c r="N64" s="57">
        <v>11.2</v>
      </c>
    </row>
    <row r="65" spans="1:14" x14ac:dyDescent="0.25">
      <c r="A65" s="59" t="s">
        <v>46</v>
      </c>
      <c r="B65" s="58" t="s">
        <v>814</v>
      </c>
      <c r="C65" s="62">
        <v>5</v>
      </c>
      <c r="D65" s="57">
        <v>4.5999999999999996</v>
      </c>
      <c r="E65" s="57">
        <v>4.9000000000000004</v>
      </c>
      <c r="F65" s="57">
        <v>4.8</v>
      </c>
      <c r="G65" s="57">
        <v>4.7</v>
      </c>
      <c r="H65" s="57">
        <v>4.8</v>
      </c>
      <c r="I65" s="57">
        <v>4.7</v>
      </c>
      <c r="J65" s="57">
        <v>5.3</v>
      </c>
      <c r="K65" s="57">
        <v>4</v>
      </c>
      <c r="L65" s="57">
        <v>4</v>
      </c>
      <c r="M65" s="57">
        <v>4.0999999999999996</v>
      </c>
      <c r="N65" s="57">
        <v>4.4000000000000004</v>
      </c>
    </row>
    <row r="66" spans="1:14" x14ac:dyDescent="0.25">
      <c r="A66" s="59" t="s">
        <v>47</v>
      </c>
      <c r="B66" s="58" t="s">
        <v>814</v>
      </c>
      <c r="C66" s="57">
        <v>5.2</v>
      </c>
      <c r="D66" s="57">
        <v>5.9</v>
      </c>
      <c r="E66" s="57">
        <v>5.4</v>
      </c>
      <c r="F66" s="57">
        <v>5.9</v>
      </c>
      <c r="G66" s="57">
        <v>6.1</v>
      </c>
      <c r="H66" s="57">
        <v>6.4</v>
      </c>
      <c r="I66" s="57">
        <v>6.2</v>
      </c>
      <c r="J66" s="57">
        <v>5.6</v>
      </c>
      <c r="K66" s="57">
        <v>5.9</v>
      </c>
      <c r="L66" s="57">
        <v>6.1</v>
      </c>
      <c r="M66" s="57">
        <v>5</v>
      </c>
      <c r="N66" s="57">
        <v>5.6</v>
      </c>
    </row>
    <row r="67" spans="1:14" x14ac:dyDescent="0.25">
      <c r="A67" s="59" t="s">
        <v>48</v>
      </c>
      <c r="B67" s="57">
        <v>8.6999999999999993</v>
      </c>
      <c r="C67" s="57">
        <v>9.1999999999999993</v>
      </c>
      <c r="D67" s="57">
        <v>8.9</v>
      </c>
      <c r="E67" s="57">
        <v>9</v>
      </c>
      <c r="F67" s="57">
        <v>10.7</v>
      </c>
      <c r="G67" s="57">
        <v>10.8</v>
      </c>
      <c r="H67" s="57">
        <v>10.5</v>
      </c>
      <c r="I67" s="57">
        <v>11.5</v>
      </c>
      <c r="J67" s="57">
        <v>11.6</v>
      </c>
      <c r="K67" s="57">
        <v>10.9</v>
      </c>
      <c r="L67" s="57">
        <v>11.3</v>
      </c>
      <c r="M67" s="57">
        <v>10.7</v>
      </c>
      <c r="N67" s="57">
        <v>9.5</v>
      </c>
    </row>
    <row r="68" spans="1:14" x14ac:dyDescent="0.25">
      <c r="A68" s="59" t="s">
        <v>39</v>
      </c>
      <c r="B68" s="58" t="s">
        <v>814</v>
      </c>
      <c r="C68" s="57">
        <v>5.0999999999999996</v>
      </c>
      <c r="D68" s="57">
        <v>5.0999999999999996</v>
      </c>
      <c r="E68" s="57">
        <v>5.3</v>
      </c>
      <c r="F68" s="57">
        <v>5.6</v>
      </c>
      <c r="G68" s="57">
        <v>5.7</v>
      </c>
      <c r="H68" s="57">
        <v>5.4</v>
      </c>
      <c r="I68" s="57">
        <v>6</v>
      </c>
      <c r="J68" s="57">
        <v>6.4</v>
      </c>
      <c r="K68" s="57">
        <v>6.2</v>
      </c>
      <c r="L68" s="57">
        <v>6</v>
      </c>
      <c r="M68" s="57">
        <v>5.9</v>
      </c>
      <c r="N68" s="57">
        <v>6.7</v>
      </c>
    </row>
    <row r="69" spans="1:14" x14ac:dyDescent="0.25">
      <c r="A69" s="59" t="s">
        <v>123</v>
      </c>
      <c r="B69" s="58" t="s">
        <v>814</v>
      </c>
      <c r="C69" s="57">
        <v>10.5</v>
      </c>
      <c r="D69" s="57">
        <v>10.1</v>
      </c>
      <c r="E69" s="57">
        <v>10.6</v>
      </c>
      <c r="F69" s="57">
        <v>10.5</v>
      </c>
      <c r="G69" s="57">
        <v>11.4</v>
      </c>
      <c r="H69" s="57">
        <v>12</v>
      </c>
      <c r="I69" s="57">
        <v>11.8</v>
      </c>
      <c r="J69" s="57">
        <v>12.5</v>
      </c>
      <c r="K69" s="57">
        <v>12.8</v>
      </c>
      <c r="L69" s="57">
        <v>13.3</v>
      </c>
      <c r="M69" s="57">
        <v>13.4</v>
      </c>
      <c r="N69" s="57">
        <v>12.8</v>
      </c>
    </row>
    <row r="70" spans="1:14" x14ac:dyDescent="0.25">
      <c r="A70" s="59" t="s">
        <v>50</v>
      </c>
      <c r="B70" s="58" t="s">
        <v>814</v>
      </c>
      <c r="C70" s="57">
        <v>10.5</v>
      </c>
      <c r="D70" s="57">
        <v>11.1</v>
      </c>
      <c r="E70" s="57">
        <v>11.3</v>
      </c>
      <c r="F70" s="57">
        <v>9.9</v>
      </c>
      <c r="G70" s="57">
        <v>9.5</v>
      </c>
      <c r="H70" s="57">
        <v>9.4</v>
      </c>
      <c r="I70" s="57">
        <v>10.4</v>
      </c>
      <c r="J70" s="57">
        <v>10</v>
      </c>
      <c r="K70" s="57">
        <v>9.5</v>
      </c>
      <c r="L70" s="57">
        <v>10.7</v>
      </c>
      <c r="M70" s="57">
        <v>10.5</v>
      </c>
      <c r="N70" s="57">
        <v>10.3</v>
      </c>
    </row>
    <row r="71" spans="1:14" x14ac:dyDescent="0.25">
      <c r="A71" s="59" t="s">
        <v>28</v>
      </c>
      <c r="B71" s="57">
        <v>7.3</v>
      </c>
      <c r="C71" s="57">
        <v>6.8</v>
      </c>
      <c r="D71" s="57">
        <v>7.1</v>
      </c>
      <c r="E71" s="57">
        <v>7.5</v>
      </c>
      <c r="F71" s="57">
        <v>7.4</v>
      </c>
      <c r="G71" s="57">
        <v>8.3000000000000007</v>
      </c>
      <c r="H71" s="57">
        <v>8.5</v>
      </c>
      <c r="I71" s="57">
        <v>8.3000000000000007</v>
      </c>
      <c r="J71" s="57">
        <v>8.9</v>
      </c>
      <c r="K71" s="57">
        <v>8.9</v>
      </c>
      <c r="L71" s="57">
        <v>8.4</v>
      </c>
      <c r="M71" s="57">
        <v>7.9</v>
      </c>
      <c r="N71" s="57">
        <v>8.1999999999999993</v>
      </c>
    </row>
    <row r="72" spans="1:14" x14ac:dyDescent="0.25">
      <c r="A72" s="59" t="s">
        <v>53</v>
      </c>
      <c r="B72" s="58" t="s">
        <v>814</v>
      </c>
      <c r="C72" s="57">
        <v>8.4</v>
      </c>
      <c r="D72" s="57">
        <v>7.3</v>
      </c>
      <c r="E72" s="57">
        <v>6.5</v>
      </c>
      <c r="F72" s="57">
        <v>7</v>
      </c>
      <c r="G72" s="57">
        <v>6.9</v>
      </c>
      <c r="H72" s="57">
        <v>6.7</v>
      </c>
      <c r="I72" s="57">
        <v>7.6</v>
      </c>
      <c r="J72" s="57">
        <v>7.4</v>
      </c>
      <c r="K72" s="57">
        <v>7.2</v>
      </c>
      <c r="L72" s="57">
        <v>7.5</v>
      </c>
      <c r="M72" s="57">
        <v>7.6</v>
      </c>
      <c r="N72" s="57">
        <v>8.1999999999999993</v>
      </c>
    </row>
    <row r="73" spans="1:14" x14ac:dyDescent="0.25">
      <c r="A73" s="59" t="s">
        <v>54</v>
      </c>
      <c r="B73" s="57">
        <v>5.0999999999999996</v>
      </c>
      <c r="C73" s="57">
        <v>6.5</v>
      </c>
      <c r="D73" s="62">
        <v>7</v>
      </c>
      <c r="E73" s="57">
        <v>6.9</v>
      </c>
      <c r="F73" s="57">
        <v>6.7</v>
      </c>
      <c r="G73" s="57">
        <v>6.8</v>
      </c>
      <c r="H73" s="57">
        <v>7.1</v>
      </c>
      <c r="I73" s="57">
        <v>7.8</v>
      </c>
      <c r="J73" s="57">
        <v>9.9</v>
      </c>
      <c r="K73" s="57">
        <v>9.6</v>
      </c>
      <c r="L73" s="57">
        <v>6.9</v>
      </c>
      <c r="M73" s="57">
        <v>7</v>
      </c>
      <c r="N73" s="57">
        <v>7.7</v>
      </c>
    </row>
    <row r="74" spans="1:14" x14ac:dyDescent="0.25">
      <c r="A74" s="59" t="s">
        <v>124</v>
      </c>
      <c r="B74" s="58" t="s">
        <v>814</v>
      </c>
      <c r="C74" s="58" t="s">
        <v>814</v>
      </c>
      <c r="D74" s="58" t="s">
        <v>814</v>
      </c>
      <c r="E74" s="57">
        <v>7.6</v>
      </c>
      <c r="F74" s="57">
        <v>7.9</v>
      </c>
      <c r="G74" s="57">
        <v>7.2</v>
      </c>
      <c r="H74" s="57">
        <v>5.9</v>
      </c>
      <c r="I74" s="57">
        <v>5.4</v>
      </c>
      <c r="J74" s="57">
        <v>5.9</v>
      </c>
      <c r="K74" s="57">
        <v>5.8</v>
      </c>
      <c r="L74" s="57">
        <v>5.9</v>
      </c>
      <c r="M74" s="57">
        <v>6.3</v>
      </c>
      <c r="N74" s="57">
        <v>6.2</v>
      </c>
    </row>
    <row r="75" spans="1:14" x14ac:dyDescent="0.25">
      <c r="A75" s="59" t="s">
        <v>56</v>
      </c>
      <c r="B75" s="58" t="s">
        <v>814</v>
      </c>
      <c r="C75" s="57">
        <v>7.4</v>
      </c>
      <c r="D75" s="57">
        <v>8.3000000000000007</v>
      </c>
      <c r="E75" s="57">
        <v>9.1</v>
      </c>
      <c r="F75" s="57">
        <v>9.1999999999999993</v>
      </c>
      <c r="G75" s="57">
        <v>9.3000000000000007</v>
      </c>
      <c r="H75" s="57">
        <v>6.6</v>
      </c>
      <c r="I75" s="57">
        <v>6.2</v>
      </c>
      <c r="J75" s="57">
        <v>7.3</v>
      </c>
      <c r="K75" s="57">
        <v>7.2</v>
      </c>
      <c r="L75" s="57">
        <v>7.8</v>
      </c>
      <c r="M75" s="57">
        <v>8.1999999999999993</v>
      </c>
      <c r="N75" s="57">
        <v>8.4</v>
      </c>
    </row>
    <row r="76" spans="1:14" x14ac:dyDescent="0.25">
      <c r="A76" s="59" t="s">
        <v>125</v>
      </c>
      <c r="B76" s="58" t="s">
        <v>814</v>
      </c>
      <c r="C76" s="57">
        <v>4.8</v>
      </c>
      <c r="D76" s="62">
        <v>4</v>
      </c>
      <c r="E76" s="57">
        <v>4.0999999999999996</v>
      </c>
      <c r="F76" s="57">
        <v>3</v>
      </c>
      <c r="G76" s="57">
        <v>3.5</v>
      </c>
      <c r="H76" s="57">
        <v>3.3</v>
      </c>
      <c r="I76" s="57">
        <v>3.5</v>
      </c>
      <c r="J76" s="57">
        <v>3.5</v>
      </c>
      <c r="K76" s="57">
        <v>4.2</v>
      </c>
      <c r="L76" s="57">
        <v>4.3</v>
      </c>
      <c r="M76" s="57">
        <v>4.0999999999999996</v>
      </c>
      <c r="N76" s="57">
        <v>4.5</v>
      </c>
    </row>
    <row r="77" spans="1:14" x14ac:dyDescent="0.25">
      <c r="A77" s="59" t="s">
        <v>35</v>
      </c>
      <c r="B77" s="57">
        <v>7.1</v>
      </c>
      <c r="C77" s="57">
        <v>6.3</v>
      </c>
      <c r="D77" s="57">
        <v>6.2</v>
      </c>
      <c r="E77" s="57">
        <v>7.9</v>
      </c>
      <c r="F77" s="57">
        <v>8</v>
      </c>
      <c r="G77" s="57">
        <v>8.1999999999999993</v>
      </c>
      <c r="H77" s="57">
        <v>8.6999999999999993</v>
      </c>
      <c r="I77" s="57">
        <v>8.4</v>
      </c>
      <c r="J77" s="57">
        <v>8.4</v>
      </c>
      <c r="K77" s="58" t="s">
        <v>814</v>
      </c>
      <c r="L77" s="57">
        <v>8.8000000000000007</v>
      </c>
      <c r="M77" s="57">
        <v>9.3000000000000007</v>
      </c>
      <c r="N77" s="57">
        <v>9.4</v>
      </c>
    </row>
    <row r="78" spans="1:14" x14ac:dyDescent="0.25">
      <c r="A78" s="59" t="s">
        <v>58</v>
      </c>
      <c r="B78" s="57">
        <v>10.1</v>
      </c>
      <c r="C78" s="57">
        <v>10.7</v>
      </c>
      <c r="D78" s="62">
        <v>13</v>
      </c>
      <c r="E78" s="57">
        <v>13</v>
      </c>
      <c r="F78" s="57">
        <v>13.1</v>
      </c>
      <c r="G78" s="57">
        <v>13.6</v>
      </c>
      <c r="H78" s="57">
        <v>12.3</v>
      </c>
      <c r="I78" s="57">
        <v>11.9</v>
      </c>
      <c r="J78" s="58" t="s">
        <v>814</v>
      </c>
      <c r="K78" s="57">
        <v>12.9</v>
      </c>
      <c r="L78" s="57">
        <v>15.2</v>
      </c>
      <c r="M78" s="57">
        <v>15.7</v>
      </c>
      <c r="N78" s="57">
        <v>15.1</v>
      </c>
    </row>
    <row r="79" spans="1:14" x14ac:dyDescent="0.25">
      <c r="A79" s="59" t="s">
        <v>61</v>
      </c>
      <c r="B79" s="58" t="s">
        <v>814</v>
      </c>
      <c r="C79" s="57">
        <v>10.4</v>
      </c>
      <c r="D79" s="57">
        <v>10.3</v>
      </c>
      <c r="E79" s="57">
        <v>10.4</v>
      </c>
      <c r="F79" s="57">
        <v>10.7</v>
      </c>
      <c r="G79" s="57">
        <v>10.9</v>
      </c>
      <c r="H79" s="57">
        <v>10.8</v>
      </c>
      <c r="I79" s="57">
        <v>11</v>
      </c>
      <c r="J79" s="57">
        <v>10.5</v>
      </c>
      <c r="K79" s="57">
        <v>10.6</v>
      </c>
      <c r="L79" s="57">
        <v>9.6999999999999993</v>
      </c>
      <c r="M79" s="57">
        <v>10.199999999999999</v>
      </c>
      <c r="N79" s="57">
        <v>10.4</v>
      </c>
    </row>
    <row r="80" spans="1:14" x14ac:dyDescent="0.25">
      <c r="A80" s="59" t="s">
        <v>40</v>
      </c>
      <c r="B80" s="57">
        <v>11.8</v>
      </c>
      <c r="C80" s="57">
        <v>12.5</v>
      </c>
      <c r="D80" s="57">
        <v>13.7</v>
      </c>
      <c r="E80" s="57">
        <v>15.6</v>
      </c>
      <c r="F80" s="57">
        <v>13.9</v>
      </c>
      <c r="G80" s="57">
        <v>12.7</v>
      </c>
      <c r="H80" s="57">
        <v>13.4</v>
      </c>
      <c r="I80" s="57">
        <v>14</v>
      </c>
      <c r="J80" s="57">
        <v>14.7</v>
      </c>
      <c r="K80" s="57">
        <v>15.1</v>
      </c>
      <c r="L80" s="57">
        <v>15.4</v>
      </c>
      <c r="M80" s="57">
        <v>15.5</v>
      </c>
      <c r="N80" s="58" t="s">
        <v>814</v>
      </c>
    </row>
    <row r="81" spans="1:14" x14ac:dyDescent="0.25">
      <c r="A81" s="59" t="s">
        <v>52</v>
      </c>
      <c r="B81" s="57">
        <v>12.2</v>
      </c>
      <c r="C81" s="57">
        <v>12.5</v>
      </c>
      <c r="D81" s="58" t="s">
        <v>814</v>
      </c>
      <c r="E81" s="57">
        <v>12.4</v>
      </c>
      <c r="F81" s="57">
        <v>14.1</v>
      </c>
      <c r="G81" s="57">
        <v>13.6</v>
      </c>
      <c r="H81" s="57">
        <v>14.5</v>
      </c>
      <c r="I81" s="58" t="s">
        <v>814</v>
      </c>
      <c r="J81" s="57">
        <v>15.3</v>
      </c>
      <c r="K81" s="57">
        <v>15</v>
      </c>
      <c r="L81" s="57">
        <v>15.3</v>
      </c>
      <c r="M81" s="57">
        <v>15.3</v>
      </c>
      <c r="N81" s="57">
        <v>15.4</v>
      </c>
    </row>
    <row r="82" spans="1:14" x14ac:dyDescent="0.25">
      <c r="A82" s="59" t="s">
        <v>59</v>
      </c>
      <c r="B82" s="58" t="s">
        <v>814</v>
      </c>
      <c r="C82" s="58" t="s">
        <v>814</v>
      </c>
      <c r="D82" s="58" t="s">
        <v>814</v>
      </c>
      <c r="E82" s="57">
        <v>12.5</v>
      </c>
      <c r="F82" s="57">
        <v>12.2</v>
      </c>
      <c r="G82" s="57">
        <v>12</v>
      </c>
      <c r="H82" s="57">
        <v>11.5</v>
      </c>
      <c r="I82" s="57">
        <v>12.7</v>
      </c>
      <c r="J82" s="57">
        <v>13.6</v>
      </c>
      <c r="K82" s="57">
        <v>10.6</v>
      </c>
      <c r="L82" s="57">
        <v>10.6</v>
      </c>
      <c r="M82" s="58" t="s">
        <v>814</v>
      </c>
      <c r="N82" s="57">
        <v>10.1</v>
      </c>
    </row>
    <row r="84" spans="1:14" x14ac:dyDescent="0.25">
      <c r="A84" s="56" t="s">
        <v>1549</v>
      </c>
    </row>
    <row r="85" spans="1:14" x14ac:dyDescent="0.25">
      <c r="A85" s="56" t="s">
        <v>814</v>
      </c>
      <c r="B85" s="56" t="s">
        <v>1548</v>
      </c>
    </row>
    <row r="87" spans="1:14" x14ac:dyDescent="0.25">
      <c r="A87" s="59" t="s">
        <v>1555</v>
      </c>
      <c r="B87" s="59" t="s">
        <v>8</v>
      </c>
      <c r="C87" s="59" t="s">
        <v>9</v>
      </c>
      <c r="D87" s="59" t="s">
        <v>10</v>
      </c>
      <c r="E87" s="59" t="s">
        <v>11</v>
      </c>
      <c r="F87" s="59" t="s">
        <v>12</v>
      </c>
      <c r="G87" s="59" t="s">
        <v>13</v>
      </c>
      <c r="H87" s="59" t="s">
        <v>14</v>
      </c>
      <c r="I87" s="59" t="s">
        <v>15</v>
      </c>
      <c r="J87" s="59" t="s">
        <v>16</v>
      </c>
      <c r="K87" s="59" t="s">
        <v>17</v>
      </c>
      <c r="L87" s="59" t="s">
        <v>18</v>
      </c>
      <c r="M87" s="59" t="s">
        <v>19</v>
      </c>
      <c r="N87" s="59" t="s">
        <v>20</v>
      </c>
    </row>
    <row r="88" spans="1:14" x14ac:dyDescent="0.25">
      <c r="A88" s="59" t="s">
        <v>1561</v>
      </c>
      <c r="B88" s="55" t="e">
        <f>(B10+B50)/2</f>
        <v>#VALUE!</v>
      </c>
      <c r="C88" s="55" t="e">
        <f t="shared" ref="C88:N88" si="0">(C10+C50)/2</f>
        <v>#VALUE!</v>
      </c>
      <c r="D88" s="55" t="e">
        <f t="shared" si="0"/>
        <v>#VALUE!</v>
      </c>
      <c r="E88" s="55" t="e">
        <f t="shared" si="0"/>
        <v>#VALUE!</v>
      </c>
      <c r="F88" s="55" t="e">
        <f t="shared" si="0"/>
        <v>#VALUE!</v>
      </c>
      <c r="G88" s="55" t="e">
        <f t="shared" si="0"/>
        <v>#VALUE!</v>
      </c>
      <c r="H88" s="55">
        <f t="shared" si="0"/>
        <v>8.75</v>
      </c>
      <c r="I88" s="55">
        <f t="shared" si="0"/>
        <v>8.5500000000000007</v>
      </c>
      <c r="J88" s="55">
        <f t="shared" si="0"/>
        <v>8.5</v>
      </c>
      <c r="K88" s="55">
        <f t="shared" si="0"/>
        <v>8.5500000000000007</v>
      </c>
      <c r="L88" s="55">
        <f t="shared" si="0"/>
        <v>8.6</v>
      </c>
      <c r="M88" s="55">
        <f t="shared" si="0"/>
        <v>9.4</v>
      </c>
      <c r="N88" s="55">
        <f t="shared" si="0"/>
        <v>9.9499999999999993</v>
      </c>
    </row>
    <row r="89" spans="1:14" x14ac:dyDescent="0.25">
      <c r="A89" s="59" t="s">
        <v>1554</v>
      </c>
      <c r="B89" s="55" t="e">
        <f t="shared" ref="B89:N120" si="1">(B11+B51)/2</f>
        <v>#VALUE!</v>
      </c>
      <c r="C89" s="55">
        <f t="shared" si="1"/>
        <v>8.75</v>
      </c>
      <c r="D89" s="55">
        <f t="shared" si="1"/>
        <v>8.9</v>
      </c>
      <c r="E89" s="55">
        <f t="shared" si="1"/>
        <v>8.85</v>
      </c>
      <c r="F89" s="55">
        <f t="shared" si="1"/>
        <v>8.4</v>
      </c>
      <c r="G89" s="55">
        <f t="shared" si="1"/>
        <v>8.4</v>
      </c>
      <c r="H89" s="55">
        <f t="shared" si="1"/>
        <v>8.8000000000000007</v>
      </c>
      <c r="I89" s="55" t="e">
        <f t="shared" si="1"/>
        <v>#VALUE!</v>
      </c>
      <c r="J89" s="55" t="e">
        <f t="shared" si="1"/>
        <v>#VALUE!</v>
      </c>
      <c r="K89" s="55" t="e">
        <f t="shared" si="1"/>
        <v>#VALUE!</v>
      </c>
      <c r="L89" s="55" t="e">
        <f t="shared" si="1"/>
        <v>#VALUE!</v>
      </c>
      <c r="M89" s="55" t="e">
        <f t="shared" si="1"/>
        <v>#VALUE!</v>
      </c>
      <c r="N89" s="55" t="e">
        <f t="shared" si="1"/>
        <v>#VALUE!</v>
      </c>
    </row>
    <row r="90" spans="1:14" x14ac:dyDescent="0.25">
      <c r="A90" s="59" t="s">
        <v>29</v>
      </c>
      <c r="B90" s="55">
        <f t="shared" si="1"/>
        <v>8.75</v>
      </c>
      <c r="C90" s="55">
        <f t="shared" si="1"/>
        <v>9.6000000000000014</v>
      </c>
      <c r="D90" s="55">
        <f t="shared" si="1"/>
        <v>9.8000000000000007</v>
      </c>
      <c r="E90" s="55">
        <f t="shared" si="1"/>
        <v>10.3</v>
      </c>
      <c r="F90" s="55">
        <f t="shared" si="1"/>
        <v>10.4</v>
      </c>
      <c r="G90" s="55">
        <f t="shared" si="1"/>
        <v>10.45</v>
      </c>
      <c r="H90" s="55">
        <f t="shared" si="1"/>
        <v>10.050000000000001</v>
      </c>
      <c r="I90" s="55">
        <f t="shared" si="1"/>
        <v>10.050000000000001</v>
      </c>
      <c r="J90" s="55">
        <f t="shared" si="1"/>
        <v>10.8</v>
      </c>
      <c r="K90" s="55">
        <f t="shared" si="1"/>
        <v>10.850000000000001</v>
      </c>
      <c r="L90" s="55">
        <f t="shared" si="1"/>
        <v>11</v>
      </c>
      <c r="M90" s="55">
        <f t="shared" si="1"/>
        <v>11.1</v>
      </c>
      <c r="N90" s="55">
        <f t="shared" si="1"/>
        <v>10.850000000000001</v>
      </c>
    </row>
    <row r="91" spans="1:14" x14ac:dyDescent="0.25">
      <c r="A91" s="59" t="s">
        <v>119</v>
      </c>
      <c r="B91" s="55" t="e">
        <f t="shared" si="1"/>
        <v>#VALUE!</v>
      </c>
      <c r="C91" s="55" t="e">
        <f t="shared" si="1"/>
        <v>#VALUE!</v>
      </c>
      <c r="D91" s="55">
        <f t="shared" si="1"/>
        <v>12.55</v>
      </c>
      <c r="E91" s="55">
        <f t="shared" si="1"/>
        <v>12.899999999999999</v>
      </c>
      <c r="F91" s="55">
        <f t="shared" si="1"/>
        <v>9.1000000000000014</v>
      </c>
      <c r="G91" s="55">
        <f t="shared" si="1"/>
        <v>8.9</v>
      </c>
      <c r="H91" s="55">
        <f t="shared" si="1"/>
        <v>9.4</v>
      </c>
      <c r="I91" s="55">
        <f t="shared" si="1"/>
        <v>9.1499999999999986</v>
      </c>
      <c r="J91" s="55">
        <f t="shared" si="1"/>
        <v>9.1</v>
      </c>
      <c r="K91" s="55">
        <f t="shared" si="1"/>
        <v>9.3000000000000007</v>
      </c>
      <c r="L91" s="55">
        <f t="shared" si="1"/>
        <v>9.1499999999999986</v>
      </c>
      <c r="M91" s="55">
        <f t="shared" si="1"/>
        <v>9.1</v>
      </c>
      <c r="N91" s="55">
        <f t="shared" si="1"/>
        <v>9.6499999999999986</v>
      </c>
    </row>
    <row r="92" spans="1:14" x14ac:dyDescent="0.25">
      <c r="A92" s="59" t="s">
        <v>757</v>
      </c>
      <c r="B92" s="55" t="e">
        <f t="shared" si="1"/>
        <v>#VALUE!</v>
      </c>
      <c r="C92" s="55">
        <f t="shared" si="1"/>
        <v>6.8</v>
      </c>
      <c r="D92" s="55">
        <f t="shared" si="1"/>
        <v>6.9499999999999993</v>
      </c>
      <c r="E92" s="55">
        <f t="shared" si="1"/>
        <v>8.25</v>
      </c>
      <c r="F92" s="55">
        <f t="shared" si="1"/>
        <v>7.85</v>
      </c>
      <c r="G92" s="55">
        <f t="shared" si="1"/>
        <v>8.3000000000000007</v>
      </c>
      <c r="H92" s="55">
        <f t="shared" si="1"/>
        <v>8.65</v>
      </c>
      <c r="I92" s="55">
        <f t="shared" si="1"/>
        <v>8.5500000000000007</v>
      </c>
      <c r="J92" s="55">
        <f t="shared" si="1"/>
        <v>8.6000000000000014</v>
      </c>
      <c r="K92" s="55">
        <f t="shared" si="1"/>
        <v>8.6999999999999993</v>
      </c>
      <c r="L92" s="55">
        <f t="shared" si="1"/>
        <v>8.9</v>
      </c>
      <c r="M92" s="55">
        <f t="shared" si="1"/>
        <v>8.3000000000000007</v>
      </c>
      <c r="N92" s="55">
        <f t="shared" si="1"/>
        <v>8.65</v>
      </c>
    </row>
    <row r="93" spans="1:14" x14ac:dyDescent="0.25">
      <c r="A93" s="59" t="s">
        <v>33</v>
      </c>
      <c r="B93" s="55">
        <f t="shared" si="1"/>
        <v>13.4</v>
      </c>
      <c r="C93" s="55">
        <f t="shared" si="1"/>
        <v>13.6</v>
      </c>
      <c r="D93" s="55">
        <f t="shared" si="1"/>
        <v>13.35</v>
      </c>
      <c r="E93" s="55">
        <f t="shared" si="1"/>
        <v>13.7</v>
      </c>
      <c r="F93" s="55">
        <f t="shared" si="1"/>
        <v>12.2</v>
      </c>
      <c r="G93" s="55">
        <f t="shared" si="1"/>
        <v>11.7</v>
      </c>
      <c r="H93" s="55">
        <f t="shared" si="1"/>
        <v>12.3</v>
      </c>
      <c r="I93" s="55">
        <f t="shared" si="1"/>
        <v>12.7</v>
      </c>
      <c r="J93" s="55">
        <f t="shared" si="1"/>
        <v>11.75</v>
      </c>
      <c r="K93" s="55">
        <f t="shared" si="1"/>
        <v>12.149999999999999</v>
      </c>
      <c r="L93" s="55">
        <f t="shared" si="1"/>
        <v>11.9</v>
      </c>
      <c r="M93" s="55">
        <f t="shared" si="1"/>
        <v>11.45</v>
      </c>
      <c r="N93" s="55">
        <f t="shared" si="1"/>
        <v>11.7</v>
      </c>
    </row>
    <row r="94" spans="1:14" x14ac:dyDescent="0.25">
      <c r="A94" s="59" t="s">
        <v>1550</v>
      </c>
      <c r="B94" s="55" t="e">
        <f t="shared" si="1"/>
        <v>#VALUE!</v>
      </c>
      <c r="C94" s="55">
        <f t="shared" si="1"/>
        <v>6.15</v>
      </c>
      <c r="D94" s="55">
        <f t="shared" si="1"/>
        <v>7.65</v>
      </c>
      <c r="E94" s="55">
        <f t="shared" si="1"/>
        <v>7.75</v>
      </c>
      <c r="F94" s="55">
        <f t="shared" si="1"/>
        <v>6.5</v>
      </c>
      <c r="G94" s="55">
        <f t="shared" si="1"/>
        <v>6.6</v>
      </c>
      <c r="H94" s="55">
        <f t="shared" si="1"/>
        <v>7</v>
      </c>
      <c r="I94" s="55">
        <f t="shared" si="1"/>
        <v>7</v>
      </c>
      <c r="J94" s="55">
        <f t="shared" si="1"/>
        <v>6.8000000000000007</v>
      </c>
      <c r="K94" s="55">
        <f t="shared" si="1"/>
        <v>7</v>
      </c>
      <c r="L94" s="55">
        <f t="shared" si="1"/>
        <v>6.75</v>
      </c>
      <c r="M94" s="55">
        <f t="shared" si="1"/>
        <v>11.850000000000001</v>
      </c>
      <c r="N94" s="55">
        <f t="shared" si="1"/>
        <v>11.95</v>
      </c>
    </row>
    <row r="95" spans="1:14" x14ac:dyDescent="0.25">
      <c r="A95" s="59" t="s">
        <v>34</v>
      </c>
      <c r="B95" s="55">
        <f t="shared" si="1"/>
        <v>4.5999999999999996</v>
      </c>
      <c r="C95" s="55">
        <f t="shared" si="1"/>
        <v>3.5</v>
      </c>
      <c r="D95" s="55">
        <f t="shared" si="1"/>
        <v>4</v>
      </c>
      <c r="E95" s="55">
        <f t="shared" si="1"/>
        <v>3.9000000000000004</v>
      </c>
      <c r="F95" s="55">
        <f t="shared" si="1"/>
        <v>4.1500000000000004</v>
      </c>
      <c r="G95" s="55">
        <f t="shared" si="1"/>
        <v>5.5</v>
      </c>
      <c r="H95" s="55">
        <f t="shared" si="1"/>
        <v>5.4</v>
      </c>
      <c r="I95" s="55">
        <f t="shared" si="1"/>
        <v>5.65</v>
      </c>
      <c r="J95" s="55">
        <f t="shared" si="1"/>
        <v>5.45</v>
      </c>
      <c r="K95" s="55">
        <f t="shared" si="1"/>
        <v>5.4</v>
      </c>
      <c r="L95" s="55">
        <f t="shared" si="1"/>
        <v>5.45</v>
      </c>
      <c r="M95" s="55">
        <f t="shared" si="1"/>
        <v>5.3</v>
      </c>
      <c r="N95" s="55">
        <f t="shared" si="1"/>
        <v>6.25</v>
      </c>
    </row>
    <row r="96" spans="1:14" x14ac:dyDescent="0.25">
      <c r="A96" s="59" t="s">
        <v>41</v>
      </c>
      <c r="B96" s="55">
        <f t="shared" si="1"/>
        <v>9.1</v>
      </c>
      <c r="C96" s="55">
        <f t="shared" si="1"/>
        <v>9.4499999999999993</v>
      </c>
      <c r="D96" s="55">
        <f t="shared" si="1"/>
        <v>9.85</v>
      </c>
      <c r="E96" s="55">
        <f t="shared" si="1"/>
        <v>10.050000000000001</v>
      </c>
      <c r="F96" s="55">
        <f t="shared" si="1"/>
        <v>9.8000000000000007</v>
      </c>
      <c r="G96" s="55">
        <f t="shared" si="1"/>
        <v>10.35</v>
      </c>
      <c r="H96" s="55">
        <f t="shared" si="1"/>
        <v>11</v>
      </c>
      <c r="I96" s="55">
        <f t="shared" si="1"/>
        <v>11.350000000000001</v>
      </c>
      <c r="J96" s="55">
        <f t="shared" si="1"/>
        <v>11.55</v>
      </c>
      <c r="K96" s="55">
        <f t="shared" si="1"/>
        <v>11.5</v>
      </c>
      <c r="L96" s="55">
        <f t="shared" si="1"/>
        <v>11.850000000000001</v>
      </c>
      <c r="M96" s="55">
        <f t="shared" si="1"/>
        <v>11.7</v>
      </c>
      <c r="N96" s="55">
        <f t="shared" si="1"/>
        <v>12.6</v>
      </c>
    </row>
    <row r="97" spans="1:14" x14ac:dyDescent="0.25">
      <c r="A97" s="59" t="s">
        <v>38</v>
      </c>
      <c r="B97" s="55">
        <f t="shared" si="1"/>
        <v>9.5</v>
      </c>
      <c r="C97" s="55">
        <f t="shared" si="1"/>
        <v>9.85</v>
      </c>
      <c r="D97" s="55">
        <f t="shared" si="1"/>
        <v>10.25</v>
      </c>
      <c r="E97" s="55">
        <f t="shared" si="1"/>
        <v>9.8000000000000007</v>
      </c>
      <c r="F97" s="55">
        <f t="shared" si="1"/>
        <v>8.6999999999999993</v>
      </c>
      <c r="G97" s="55">
        <f t="shared" si="1"/>
        <v>7.6</v>
      </c>
      <c r="H97" s="55">
        <f t="shared" si="1"/>
        <v>8.4499999999999993</v>
      </c>
      <c r="I97" s="55">
        <f t="shared" si="1"/>
        <v>8.4499999999999993</v>
      </c>
      <c r="J97" s="55">
        <f t="shared" si="1"/>
        <v>7.9499999999999993</v>
      </c>
      <c r="K97" s="55">
        <f t="shared" si="1"/>
        <v>7.4</v>
      </c>
      <c r="L97" s="55">
        <f t="shared" si="1"/>
        <v>7.4</v>
      </c>
      <c r="M97" s="55">
        <f t="shared" si="1"/>
        <v>7.7</v>
      </c>
      <c r="N97" s="55">
        <f t="shared" si="1"/>
        <v>7.9</v>
      </c>
    </row>
    <row r="98" spans="1:14" x14ac:dyDescent="0.25">
      <c r="A98" s="59" t="s">
        <v>57</v>
      </c>
      <c r="B98" s="55">
        <f t="shared" si="1"/>
        <v>9.6999999999999993</v>
      </c>
      <c r="C98" s="55">
        <f t="shared" si="1"/>
        <v>9.4499999999999993</v>
      </c>
      <c r="D98" s="55">
        <f t="shared" si="1"/>
        <v>9.8000000000000007</v>
      </c>
      <c r="E98" s="55">
        <f t="shared" si="1"/>
        <v>10.199999999999999</v>
      </c>
      <c r="F98" s="55">
        <f t="shared" si="1"/>
        <v>9.3500000000000014</v>
      </c>
      <c r="G98" s="55">
        <f t="shared" si="1"/>
        <v>8.9</v>
      </c>
      <c r="H98" s="55">
        <f t="shared" si="1"/>
        <v>9.35</v>
      </c>
      <c r="I98" s="55">
        <f t="shared" si="1"/>
        <v>9.5</v>
      </c>
      <c r="J98" s="55">
        <f t="shared" si="1"/>
        <v>9.1</v>
      </c>
      <c r="K98" s="55">
        <f t="shared" si="1"/>
        <v>9.35</v>
      </c>
      <c r="L98" s="55">
        <f t="shared" si="1"/>
        <v>9.75</v>
      </c>
      <c r="M98" s="55">
        <f t="shared" si="1"/>
        <v>9.1999999999999993</v>
      </c>
      <c r="N98" s="55">
        <f t="shared" si="1"/>
        <v>10.4</v>
      </c>
    </row>
    <row r="99" spans="1:14" x14ac:dyDescent="0.25">
      <c r="A99" s="59" t="s">
        <v>36</v>
      </c>
      <c r="B99" s="55">
        <f t="shared" si="1"/>
        <v>9.25</v>
      </c>
      <c r="C99" s="55">
        <f t="shared" si="1"/>
        <v>9.1</v>
      </c>
      <c r="D99" s="55">
        <f t="shared" si="1"/>
        <v>9.1499999999999986</v>
      </c>
      <c r="E99" s="55">
        <f t="shared" si="1"/>
        <v>9.4</v>
      </c>
      <c r="F99" s="55">
        <f t="shared" si="1"/>
        <v>9.3999999999999986</v>
      </c>
      <c r="G99" s="55">
        <f t="shared" si="1"/>
        <v>9.25</v>
      </c>
      <c r="H99" s="55">
        <f t="shared" si="1"/>
        <v>9.4</v>
      </c>
      <c r="I99" s="55">
        <f t="shared" si="1"/>
        <v>9.8000000000000007</v>
      </c>
      <c r="J99" s="55">
        <f t="shared" si="1"/>
        <v>9.9</v>
      </c>
      <c r="K99" s="55">
        <f t="shared" si="1"/>
        <v>10.25</v>
      </c>
      <c r="L99" s="55">
        <f t="shared" si="1"/>
        <v>10.55</v>
      </c>
      <c r="M99" s="55">
        <f t="shared" si="1"/>
        <v>10.25</v>
      </c>
      <c r="N99" s="55">
        <f t="shared" si="1"/>
        <v>10.050000000000001</v>
      </c>
    </row>
    <row r="100" spans="1:14" x14ac:dyDescent="0.25">
      <c r="A100" s="59" t="s">
        <v>120</v>
      </c>
      <c r="B100" s="55" t="e">
        <f t="shared" si="1"/>
        <v>#VALUE!</v>
      </c>
      <c r="C100" s="55" t="e">
        <f t="shared" si="1"/>
        <v>#VALUE!</v>
      </c>
      <c r="D100" s="55" t="e">
        <f t="shared" si="1"/>
        <v>#VALUE!</v>
      </c>
      <c r="E100" s="55" t="e">
        <f t="shared" si="1"/>
        <v>#VALUE!</v>
      </c>
      <c r="F100" s="55" t="e">
        <f t="shared" si="1"/>
        <v>#VALUE!</v>
      </c>
      <c r="G100" s="55" t="e">
        <f t="shared" si="1"/>
        <v>#VALUE!</v>
      </c>
      <c r="H100" s="55">
        <f t="shared" si="1"/>
        <v>6.55</v>
      </c>
      <c r="I100" s="55">
        <f t="shared" si="1"/>
        <v>7.35</v>
      </c>
      <c r="J100" s="55">
        <f t="shared" si="1"/>
        <v>7.8000000000000007</v>
      </c>
      <c r="K100" s="55">
        <f t="shared" si="1"/>
        <v>5.7</v>
      </c>
      <c r="L100" s="55">
        <f t="shared" si="1"/>
        <v>5.9</v>
      </c>
      <c r="M100" s="55">
        <f t="shared" si="1"/>
        <v>4.5999999999999996</v>
      </c>
      <c r="N100" s="55">
        <f t="shared" si="1"/>
        <v>5.0500000000000007</v>
      </c>
    </row>
    <row r="101" spans="1:14" x14ac:dyDescent="0.25">
      <c r="A101" s="59" t="s">
        <v>43</v>
      </c>
      <c r="B101" s="55">
        <f t="shared" si="1"/>
        <v>11.95</v>
      </c>
      <c r="C101" s="55">
        <f t="shared" si="1"/>
        <v>10.050000000000001</v>
      </c>
      <c r="D101" s="55">
        <f t="shared" si="1"/>
        <v>8.9</v>
      </c>
      <c r="E101" s="55">
        <f t="shared" si="1"/>
        <v>7.85</v>
      </c>
      <c r="F101" s="55">
        <f t="shared" si="1"/>
        <v>7.35</v>
      </c>
      <c r="G101" s="55">
        <f t="shared" si="1"/>
        <v>7.6</v>
      </c>
      <c r="H101" s="55" t="e">
        <f t="shared" si="1"/>
        <v>#VALUE!</v>
      </c>
      <c r="I101" s="55">
        <f t="shared" si="1"/>
        <v>7.55</v>
      </c>
      <c r="J101" s="55">
        <f t="shared" si="1"/>
        <v>7.4</v>
      </c>
      <c r="K101" s="55">
        <f t="shared" si="1"/>
        <v>7.4</v>
      </c>
      <c r="L101" s="55">
        <f t="shared" si="1"/>
        <v>7.55</v>
      </c>
      <c r="M101" s="55">
        <f t="shared" si="1"/>
        <v>7.65</v>
      </c>
      <c r="N101" s="55">
        <f t="shared" si="1"/>
        <v>10.25</v>
      </c>
    </row>
    <row r="102" spans="1:14" x14ac:dyDescent="0.25">
      <c r="A102" s="59" t="s">
        <v>121</v>
      </c>
      <c r="B102" s="55" t="e">
        <f t="shared" si="1"/>
        <v>#VALUE!</v>
      </c>
      <c r="C102" s="55">
        <f t="shared" si="1"/>
        <v>5.9</v>
      </c>
      <c r="D102" s="55">
        <f t="shared" si="1"/>
        <v>8.35</v>
      </c>
      <c r="E102" s="55">
        <f t="shared" si="1"/>
        <v>8.15</v>
      </c>
      <c r="F102" s="55">
        <f t="shared" si="1"/>
        <v>8.35</v>
      </c>
      <c r="G102" s="55">
        <f t="shared" si="1"/>
        <v>9.0500000000000007</v>
      </c>
      <c r="H102" s="55">
        <f t="shared" si="1"/>
        <v>8.8000000000000007</v>
      </c>
      <c r="I102" s="55">
        <f t="shared" si="1"/>
        <v>6.95</v>
      </c>
      <c r="J102" s="55">
        <f t="shared" si="1"/>
        <v>8.25</v>
      </c>
      <c r="K102" s="55">
        <f t="shared" si="1"/>
        <v>9.1</v>
      </c>
      <c r="L102" s="55">
        <f t="shared" si="1"/>
        <v>9.6000000000000014</v>
      </c>
      <c r="M102" s="55">
        <f t="shared" si="1"/>
        <v>7.85</v>
      </c>
      <c r="N102" s="55">
        <f t="shared" si="1"/>
        <v>10.75</v>
      </c>
    </row>
    <row r="103" spans="1:14" x14ac:dyDescent="0.25">
      <c r="A103" s="59" t="s">
        <v>46</v>
      </c>
      <c r="B103" s="55" t="e">
        <f t="shared" si="1"/>
        <v>#VALUE!</v>
      </c>
      <c r="C103" s="55">
        <f t="shared" si="1"/>
        <v>5.25</v>
      </c>
      <c r="D103" s="55">
        <f t="shared" si="1"/>
        <v>4.5</v>
      </c>
      <c r="E103" s="55">
        <f t="shared" si="1"/>
        <v>4.75</v>
      </c>
      <c r="F103" s="55">
        <f t="shared" si="1"/>
        <v>4.8499999999999996</v>
      </c>
      <c r="G103" s="55">
        <f t="shared" si="1"/>
        <v>5.2</v>
      </c>
      <c r="H103" s="55">
        <f t="shared" si="1"/>
        <v>5.15</v>
      </c>
      <c r="I103" s="55">
        <f t="shared" si="1"/>
        <v>4.8499999999999996</v>
      </c>
      <c r="J103" s="55">
        <f t="shared" si="1"/>
        <v>5.85</v>
      </c>
      <c r="K103" s="55">
        <f t="shared" si="1"/>
        <v>4.0999999999999996</v>
      </c>
      <c r="L103" s="55">
        <f t="shared" si="1"/>
        <v>4.3</v>
      </c>
      <c r="M103" s="55">
        <f t="shared" si="1"/>
        <v>4.05</v>
      </c>
      <c r="N103" s="55">
        <f t="shared" si="1"/>
        <v>4.45</v>
      </c>
    </row>
    <row r="104" spans="1:14" x14ac:dyDescent="0.25">
      <c r="A104" s="59" t="s">
        <v>47</v>
      </c>
      <c r="B104" s="55" t="e">
        <f t="shared" si="1"/>
        <v>#VALUE!</v>
      </c>
      <c r="C104" s="55">
        <f t="shared" si="1"/>
        <v>4.75</v>
      </c>
      <c r="D104" s="55">
        <f t="shared" si="1"/>
        <v>5.6</v>
      </c>
      <c r="E104" s="55">
        <f t="shared" si="1"/>
        <v>5.5</v>
      </c>
      <c r="F104" s="55">
        <f t="shared" si="1"/>
        <v>6.25</v>
      </c>
      <c r="G104" s="55">
        <f t="shared" si="1"/>
        <v>6.4499999999999993</v>
      </c>
      <c r="H104" s="55">
        <f t="shared" si="1"/>
        <v>6.5500000000000007</v>
      </c>
      <c r="I104" s="55">
        <f t="shared" si="1"/>
        <v>6.45</v>
      </c>
      <c r="J104" s="55">
        <f t="shared" si="1"/>
        <v>5.85</v>
      </c>
      <c r="K104" s="55">
        <f t="shared" si="1"/>
        <v>6.1</v>
      </c>
      <c r="L104" s="55">
        <f t="shared" si="1"/>
        <v>6.1</v>
      </c>
      <c r="M104" s="55">
        <f t="shared" si="1"/>
        <v>5.25</v>
      </c>
      <c r="N104" s="55">
        <f t="shared" si="1"/>
        <v>5.6</v>
      </c>
    </row>
    <row r="105" spans="1:14" x14ac:dyDescent="0.25">
      <c r="A105" s="59" t="s">
        <v>48</v>
      </c>
      <c r="B105" s="55">
        <f t="shared" si="1"/>
        <v>8.8999999999999986</v>
      </c>
      <c r="C105" s="55">
        <f t="shared" si="1"/>
        <v>9.25</v>
      </c>
      <c r="D105" s="55">
        <f t="shared" si="1"/>
        <v>9.15</v>
      </c>
      <c r="E105" s="55">
        <f t="shared" si="1"/>
        <v>9.85</v>
      </c>
      <c r="F105" s="55">
        <f t="shared" si="1"/>
        <v>11.149999999999999</v>
      </c>
      <c r="G105" s="55">
        <f t="shared" si="1"/>
        <v>11.15</v>
      </c>
      <c r="H105" s="55">
        <f t="shared" si="1"/>
        <v>11.45</v>
      </c>
      <c r="I105" s="55">
        <f t="shared" si="1"/>
        <v>11.65</v>
      </c>
      <c r="J105" s="55">
        <f t="shared" si="1"/>
        <v>11.75</v>
      </c>
      <c r="K105" s="55">
        <f t="shared" si="1"/>
        <v>10.75</v>
      </c>
      <c r="L105" s="55">
        <f t="shared" si="1"/>
        <v>11.05</v>
      </c>
      <c r="M105" s="55">
        <f t="shared" si="1"/>
        <v>9.6999999999999993</v>
      </c>
      <c r="N105" s="55">
        <f t="shared" si="1"/>
        <v>8.75</v>
      </c>
    </row>
    <row r="106" spans="1:14" x14ac:dyDescent="0.25">
      <c r="A106" s="59" t="s">
        <v>39</v>
      </c>
      <c r="B106" s="55" t="e">
        <f t="shared" si="1"/>
        <v>#VALUE!</v>
      </c>
      <c r="C106" s="55">
        <f t="shared" si="1"/>
        <v>5.05</v>
      </c>
      <c r="D106" s="55">
        <f t="shared" si="1"/>
        <v>5.35</v>
      </c>
      <c r="E106" s="55">
        <f t="shared" si="1"/>
        <v>5.6</v>
      </c>
      <c r="F106" s="55">
        <f t="shared" si="1"/>
        <v>6</v>
      </c>
      <c r="G106" s="55">
        <f t="shared" si="1"/>
        <v>5.7</v>
      </c>
      <c r="H106" s="55">
        <f t="shared" si="1"/>
        <v>5.65</v>
      </c>
      <c r="I106" s="55">
        <f t="shared" si="1"/>
        <v>6</v>
      </c>
      <c r="J106" s="55">
        <f t="shared" si="1"/>
        <v>6.4</v>
      </c>
      <c r="K106" s="55">
        <f t="shared" si="1"/>
        <v>6.15</v>
      </c>
      <c r="L106" s="55">
        <f t="shared" si="1"/>
        <v>6.05</v>
      </c>
      <c r="M106" s="55">
        <f t="shared" si="1"/>
        <v>5.9</v>
      </c>
      <c r="N106" s="55">
        <f t="shared" si="1"/>
        <v>6.5500000000000007</v>
      </c>
    </row>
    <row r="107" spans="1:14" x14ac:dyDescent="0.25">
      <c r="A107" s="59" t="s">
        <v>123</v>
      </c>
      <c r="B107" s="55" t="e">
        <f t="shared" si="1"/>
        <v>#VALUE!</v>
      </c>
      <c r="C107" s="55">
        <f t="shared" si="1"/>
        <v>10.8</v>
      </c>
      <c r="D107" s="55">
        <f t="shared" si="1"/>
        <v>10</v>
      </c>
      <c r="E107" s="55">
        <f t="shared" si="1"/>
        <v>11.05</v>
      </c>
      <c r="F107" s="55">
        <f t="shared" si="1"/>
        <v>11.05</v>
      </c>
      <c r="G107" s="55">
        <f t="shared" si="1"/>
        <v>11.55</v>
      </c>
      <c r="H107" s="55">
        <f t="shared" si="1"/>
        <v>11.85</v>
      </c>
      <c r="I107" s="55">
        <f t="shared" si="1"/>
        <v>11.4</v>
      </c>
      <c r="J107" s="55">
        <f t="shared" ref="C107:N120" si="2">(J29+J69)/2</f>
        <v>12.4</v>
      </c>
      <c r="K107" s="55">
        <f t="shared" si="2"/>
        <v>12.75</v>
      </c>
      <c r="L107" s="55">
        <f t="shared" si="2"/>
        <v>13.5</v>
      </c>
      <c r="M107" s="55">
        <f t="shared" si="2"/>
        <v>13.7</v>
      </c>
      <c r="N107" s="55">
        <f t="shared" si="2"/>
        <v>12.850000000000001</v>
      </c>
    </row>
    <row r="108" spans="1:14" x14ac:dyDescent="0.25">
      <c r="A108" s="59" t="s">
        <v>50</v>
      </c>
      <c r="B108" s="55" t="e">
        <f t="shared" si="1"/>
        <v>#VALUE!</v>
      </c>
      <c r="C108" s="55">
        <f t="shared" si="2"/>
        <v>10.8</v>
      </c>
      <c r="D108" s="55">
        <f t="shared" si="2"/>
        <v>11.25</v>
      </c>
      <c r="E108" s="55">
        <f t="shared" si="2"/>
        <v>11.75</v>
      </c>
      <c r="F108" s="55">
        <f t="shared" si="2"/>
        <v>9.8000000000000007</v>
      </c>
      <c r="G108" s="55">
        <f t="shared" si="2"/>
        <v>9.9499999999999993</v>
      </c>
      <c r="H108" s="55">
        <f t="shared" si="2"/>
        <v>9.4499999999999993</v>
      </c>
      <c r="I108" s="55">
        <f t="shared" si="2"/>
        <v>10.15</v>
      </c>
      <c r="J108" s="55">
        <f t="shared" si="2"/>
        <v>10.050000000000001</v>
      </c>
      <c r="K108" s="55">
        <f t="shared" si="2"/>
        <v>9.35</v>
      </c>
      <c r="L108" s="55">
        <f t="shared" si="2"/>
        <v>10.45</v>
      </c>
      <c r="M108" s="55">
        <f t="shared" si="2"/>
        <v>9.9499999999999993</v>
      </c>
      <c r="N108" s="55">
        <f t="shared" si="2"/>
        <v>10.100000000000001</v>
      </c>
    </row>
    <row r="109" spans="1:14" x14ac:dyDescent="0.25">
      <c r="A109" s="59" t="s">
        <v>28</v>
      </c>
      <c r="B109" s="55">
        <f t="shared" si="1"/>
        <v>7.1999999999999993</v>
      </c>
      <c r="C109" s="55">
        <f t="shared" si="2"/>
        <v>6.85</v>
      </c>
      <c r="D109" s="55">
        <f t="shared" si="2"/>
        <v>7.4</v>
      </c>
      <c r="E109" s="55">
        <f t="shared" si="2"/>
        <v>7.7</v>
      </c>
      <c r="F109" s="55">
        <f t="shared" si="2"/>
        <v>7.45</v>
      </c>
      <c r="G109" s="55">
        <f t="shared" si="2"/>
        <v>8.25</v>
      </c>
      <c r="H109" s="55">
        <f t="shared" si="2"/>
        <v>8.1999999999999993</v>
      </c>
      <c r="I109" s="55">
        <f t="shared" si="2"/>
        <v>8.3000000000000007</v>
      </c>
      <c r="J109" s="55">
        <f t="shared" si="2"/>
        <v>9.1999999999999993</v>
      </c>
      <c r="K109" s="55">
        <f t="shared" si="2"/>
        <v>8.8500000000000014</v>
      </c>
      <c r="L109" s="55">
        <f t="shared" si="2"/>
        <v>8.0500000000000007</v>
      </c>
      <c r="M109" s="55">
        <f t="shared" si="2"/>
        <v>7.8000000000000007</v>
      </c>
      <c r="N109" s="55">
        <f t="shared" si="2"/>
        <v>7.8</v>
      </c>
    </row>
    <row r="110" spans="1:14" x14ac:dyDescent="0.25">
      <c r="A110" s="59" t="s">
        <v>53</v>
      </c>
      <c r="B110" s="55" t="e">
        <f t="shared" si="1"/>
        <v>#VALUE!</v>
      </c>
      <c r="C110" s="55">
        <f t="shared" si="2"/>
        <v>9.3000000000000007</v>
      </c>
      <c r="D110" s="55">
        <f t="shared" si="2"/>
        <v>7.75</v>
      </c>
      <c r="E110" s="55">
        <f t="shared" si="2"/>
        <v>6.8</v>
      </c>
      <c r="F110" s="55">
        <f t="shared" si="2"/>
        <v>7.35</v>
      </c>
      <c r="G110" s="55">
        <f t="shared" si="2"/>
        <v>7.3000000000000007</v>
      </c>
      <c r="H110" s="55">
        <f t="shared" si="2"/>
        <v>7.1</v>
      </c>
      <c r="I110" s="55">
        <f t="shared" si="2"/>
        <v>7.95</v>
      </c>
      <c r="J110" s="55">
        <f t="shared" si="2"/>
        <v>7.6</v>
      </c>
      <c r="K110" s="55">
        <f t="shared" si="2"/>
        <v>7.5</v>
      </c>
      <c r="L110" s="55">
        <f t="shared" si="2"/>
        <v>7.8</v>
      </c>
      <c r="M110" s="55">
        <f t="shared" si="2"/>
        <v>8</v>
      </c>
      <c r="N110" s="55">
        <f t="shared" si="2"/>
        <v>8.5500000000000007</v>
      </c>
    </row>
    <row r="111" spans="1:14" x14ac:dyDescent="0.25">
      <c r="A111" s="59" t="s">
        <v>54</v>
      </c>
      <c r="B111" s="55">
        <f t="shared" si="1"/>
        <v>4.4499999999999993</v>
      </c>
      <c r="C111" s="55">
        <f t="shared" si="2"/>
        <v>5.85</v>
      </c>
      <c r="D111" s="55">
        <f t="shared" si="2"/>
        <v>6.5</v>
      </c>
      <c r="E111" s="55">
        <f t="shared" si="2"/>
        <v>6.15</v>
      </c>
      <c r="F111" s="55">
        <f t="shared" si="2"/>
        <v>6.15</v>
      </c>
      <c r="G111" s="55">
        <f t="shared" si="2"/>
        <v>6.15</v>
      </c>
      <c r="H111" s="55">
        <f t="shared" si="2"/>
        <v>6.4499999999999993</v>
      </c>
      <c r="I111" s="55">
        <f t="shared" si="2"/>
        <v>7.05</v>
      </c>
      <c r="J111" s="55">
        <f t="shared" si="2"/>
        <v>9.4499999999999993</v>
      </c>
      <c r="K111" s="55">
        <f t="shared" si="2"/>
        <v>9.4499999999999993</v>
      </c>
      <c r="L111" s="55">
        <f t="shared" si="2"/>
        <v>6.25</v>
      </c>
      <c r="M111" s="55">
        <f t="shared" si="2"/>
        <v>6.2</v>
      </c>
      <c r="N111" s="55">
        <f t="shared" si="2"/>
        <v>7.0500000000000007</v>
      </c>
    </row>
    <row r="112" spans="1:14" x14ac:dyDescent="0.25">
      <c r="A112" s="59" t="s">
        <v>124</v>
      </c>
      <c r="B112" s="55" t="e">
        <f t="shared" si="1"/>
        <v>#VALUE!</v>
      </c>
      <c r="C112" s="55" t="e">
        <f t="shared" si="2"/>
        <v>#VALUE!</v>
      </c>
      <c r="D112" s="55" t="e">
        <f t="shared" si="2"/>
        <v>#VALUE!</v>
      </c>
      <c r="E112" s="55">
        <f t="shared" si="2"/>
        <v>7.6999999999999993</v>
      </c>
      <c r="F112" s="55">
        <f t="shared" si="2"/>
        <v>7.95</v>
      </c>
      <c r="G112" s="55">
        <f t="shared" si="2"/>
        <v>7.15</v>
      </c>
      <c r="H112" s="55">
        <f t="shared" si="2"/>
        <v>5.5</v>
      </c>
      <c r="I112" s="55">
        <f t="shared" si="2"/>
        <v>5.0500000000000007</v>
      </c>
      <c r="J112" s="55">
        <f t="shared" si="2"/>
        <v>5.5</v>
      </c>
      <c r="K112" s="55">
        <f t="shared" si="2"/>
        <v>5.5</v>
      </c>
      <c r="L112" s="55">
        <f t="shared" si="2"/>
        <v>5.8000000000000007</v>
      </c>
      <c r="M112" s="55">
        <f t="shared" si="2"/>
        <v>6</v>
      </c>
      <c r="N112" s="55">
        <f t="shared" si="2"/>
        <v>5.9</v>
      </c>
    </row>
    <row r="113" spans="1:14" x14ac:dyDescent="0.25">
      <c r="A113" s="59" t="s">
        <v>56</v>
      </c>
      <c r="B113" s="55" t="e">
        <f t="shared" si="1"/>
        <v>#VALUE!</v>
      </c>
      <c r="C113" s="55">
        <f t="shared" si="2"/>
        <v>8</v>
      </c>
      <c r="D113" s="55">
        <f t="shared" si="2"/>
        <v>8.9499999999999993</v>
      </c>
      <c r="E113" s="55">
        <f t="shared" si="2"/>
        <v>9.5500000000000007</v>
      </c>
      <c r="F113" s="55">
        <f t="shared" si="2"/>
        <v>9.3000000000000007</v>
      </c>
      <c r="G113" s="55">
        <f t="shared" si="2"/>
        <v>9.6000000000000014</v>
      </c>
      <c r="H113" s="55">
        <f t="shared" si="2"/>
        <v>6.9</v>
      </c>
      <c r="I113" s="55">
        <f t="shared" si="2"/>
        <v>6.5500000000000007</v>
      </c>
      <c r="J113" s="55">
        <f t="shared" si="2"/>
        <v>7.1</v>
      </c>
      <c r="K113" s="55">
        <f t="shared" si="2"/>
        <v>7.4</v>
      </c>
      <c r="L113" s="55">
        <f t="shared" si="2"/>
        <v>8.1999999999999993</v>
      </c>
      <c r="M113" s="55">
        <f t="shared" si="2"/>
        <v>7.8999999999999995</v>
      </c>
      <c r="N113" s="55">
        <f t="shared" si="2"/>
        <v>8.3000000000000007</v>
      </c>
    </row>
    <row r="114" spans="1:14" x14ac:dyDescent="0.25">
      <c r="A114" s="59" t="s">
        <v>125</v>
      </c>
      <c r="B114" s="55" t="e">
        <f t="shared" si="1"/>
        <v>#VALUE!</v>
      </c>
      <c r="C114" s="55">
        <f t="shared" si="2"/>
        <v>5.0999999999999996</v>
      </c>
      <c r="D114" s="55">
        <f t="shared" si="2"/>
        <v>3.9</v>
      </c>
      <c r="E114" s="55">
        <f t="shared" si="2"/>
        <v>4.1500000000000004</v>
      </c>
      <c r="F114" s="55">
        <f t="shared" si="2"/>
        <v>2.85</v>
      </c>
      <c r="G114" s="55">
        <f t="shared" si="2"/>
        <v>3.2</v>
      </c>
      <c r="H114" s="55">
        <f t="shared" si="2"/>
        <v>3.05</v>
      </c>
      <c r="I114" s="55">
        <f t="shared" si="2"/>
        <v>3.2</v>
      </c>
      <c r="J114" s="55">
        <f t="shared" si="2"/>
        <v>3.3</v>
      </c>
      <c r="K114" s="55">
        <f t="shared" si="2"/>
        <v>3.95</v>
      </c>
      <c r="L114" s="55">
        <f t="shared" si="2"/>
        <v>3.95</v>
      </c>
      <c r="M114" s="55">
        <f t="shared" si="2"/>
        <v>3.9499999999999997</v>
      </c>
      <c r="N114" s="55">
        <f t="shared" si="2"/>
        <v>4.3499999999999996</v>
      </c>
    </row>
    <row r="115" spans="1:14" x14ac:dyDescent="0.25">
      <c r="A115" s="59" t="s">
        <v>35</v>
      </c>
      <c r="B115" s="55">
        <f t="shared" si="1"/>
        <v>7</v>
      </c>
      <c r="C115" s="55">
        <f t="shared" si="2"/>
        <v>6.4499999999999993</v>
      </c>
      <c r="D115" s="55">
        <f t="shared" si="2"/>
        <v>6.85</v>
      </c>
      <c r="E115" s="55">
        <f t="shared" si="2"/>
        <v>8.4</v>
      </c>
      <c r="F115" s="55">
        <f t="shared" si="2"/>
        <v>8.5</v>
      </c>
      <c r="G115" s="55">
        <f t="shared" si="2"/>
        <v>8.6</v>
      </c>
      <c r="H115" s="55">
        <f t="shared" si="2"/>
        <v>8.6999999999999993</v>
      </c>
      <c r="I115" s="55">
        <f t="shared" si="2"/>
        <v>8.5</v>
      </c>
      <c r="J115" s="55">
        <f t="shared" si="2"/>
        <v>8.6999999999999993</v>
      </c>
      <c r="K115" s="55" t="e">
        <f t="shared" si="2"/>
        <v>#VALUE!</v>
      </c>
      <c r="L115" s="55">
        <f t="shared" si="2"/>
        <v>9.0500000000000007</v>
      </c>
      <c r="M115" s="55">
        <f t="shared" si="2"/>
        <v>9.15</v>
      </c>
      <c r="N115" s="55">
        <f t="shared" si="2"/>
        <v>9.15</v>
      </c>
    </row>
    <row r="116" spans="1:14" x14ac:dyDescent="0.25">
      <c r="A116" s="59" t="s">
        <v>58</v>
      </c>
      <c r="B116" s="55">
        <f t="shared" si="1"/>
        <v>10.6</v>
      </c>
      <c r="C116" s="55">
        <f t="shared" si="2"/>
        <v>10.899999999999999</v>
      </c>
      <c r="D116" s="55">
        <f t="shared" si="2"/>
        <v>13.6</v>
      </c>
      <c r="E116" s="55">
        <f t="shared" si="2"/>
        <v>13.45</v>
      </c>
      <c r="F116" s="55">
        <f t="shared" si="2"/>
        <v>13.55</v>
      </c>
      <c r="G116" s="55">
        <f t="shared" si="2"/>
        <v>14.149999999999999</v>
      </c>
      <c r="H116" s="55">
        <f t="shared" si="2"/>
        <v>13</v>
      </c>
      <c r="I116" s="55">
        <f t="shared" si="2"/>
        <v>12.55</v>
      </c>
      <c r="J116" s="55" t="e">
        <f t="shared" si="2"/>
        <v>#VALUE!</v>
      </c>
      <c r="K116" s="55">
        <f t="shared" si="2"/>
        <v>13.350000000000001</v>
      </c>
      <c r="L116" s="55">
        <f t="shared" si="2"/>
        <v>15.95</v>
      </c>
      <c r="M116" s="55">
        <f t="shared" si="2"/>
        <v>16.25</v>
      </c>
      <c r="N116" s="55">
        <f t="shared" si="2"/>
        <v>15.850000000000001</v>
      </c>
    </row>
    <row r="117" spans="1:14" x14ac:dyDescent="0.25">
      <c r="A117" s="59" t="s">
        <v>61</v>
      </c>
      <c r="B117" s="55" t="e">
        <f t="shared" si="1"/>
        <v>#VALUE!</v>
      </c>
      <c r="C117" s="55">
        <f t="shared" si="2"/>
        <v>10.9</v>
      </c>
      <c r="D117" s="55">
        <f t="shared" si="2"/>
        <v>10.7</v>
      </c>
      <c r="E117" s="55">
        <f t="shared" si="2"/>
        <v>11.05</v>
      </c>
      <c r="F117" s="55">
        <f t="shared" si="2"/>
        <v>11.2</v>
      </c>
      <c r="G117" s="55">
        <f t="shared" si="2"/>
        <v>11.15</v>
      </c>
      <c r="H117" s="55">
        <f t="shared" si="2"/>
        <v>11.3</v>
      </c>
      <c r="I117" s="55">
        <f t="shared" si="2"/>
        <v>11.45</v>
      </c>
      <c r="J117" s="55">
        <f t="shared" si="2"/>
        <v>10.5</v>
      </c>
      <c r="K117" s="55">
        <f t="shared" si="2"/>
        <v>10.649999999999999</v>
      </c>
      <c r="L117" s="55">
        <f t="shared" si="2"/>
        <v>10.149999999999999</v>
      </c>
      <c r="M117" s="55">
        <f t="shared" si="2"/>
        <v>10.3</v>
      </c>
      <c r="N117" s="55">
        <f t="shared" si="2"/>
        <v>10.75</v>
      </c>
    </row>
    <row r="118" spans="1:14" x14ac:dyDescent="0.25">
      <c r="A118" s="59" t="s">
        <v>40</v>
      </c>
      <c r="B118" s="55">
        <f t="shared" si="1"/>
        <v>11.95</v>
      </c>
      <c r="C118" s="55">
        <f t="shared" si="2"/>
        <v>12.4</v>
      </c>
      <c r="D118" s="55">
        <f t="shared" si="2"/>
        <v>13.3</v>
      </c>
      <c r="E118" s="55">
        <f t="shared" si="2"/>
        <v>15.95</v>
      </c>
      <c r="F118" s="55">
        <f t="shared" si="2"/>
        <v>13.9</v>
      </c>
      <c r="G118" s="55">
        <f t="shared" si="2"/>
        <v>13.1</v>
      </c>
      <c r="H118" s="55">
        <f t="shared" si="2"/>
        <v>14.100000000000001</v>
      </c>
      <c r="I118" s="55">
        <f t="shared" si="2"/>
        <v>13.85</v>
      </c>
      <c r="J118" s="55">
        <f t="shared" si="2"/>
        <v>14.5</v>
      </c>
      <c r="K118" s="55">
        <f t="shared" si="2"/>
        <v>15.1</v>
      </c>
      <c r="L118" s="55">
        <f t="shared" si="2"/>
        <v>15.25</v>
      </c>
      <c r="M118" s="55">
        <f t="shared" si="2"/>
        <v>15.3</v>
      </c>
      <c r="N118" s="55" t="e">
        <f t="shared" si="2"/>
        <v>#VALUE!</v>
      </c>
    </row>
    <row r="119" spans="1:14" x14ac:dyDescent="0.25">
      <c r="A119" s="59" t="s">
        <v>52</v>
      </c>
      <c r="B119" s="55">
        <f t="shared" si="1"/>
        <v>12.5</v>
      </c>
      <c r="C119" s="55">
        <f t="shared" si="2"/>
        <v>12.4</v>
      </c>
      <c r="D119" s="55" t="e">
        <f t="shared" si="2"/>
        <v>#VALUE!</v>
      </c>
      <c r="E119" s="55">
        <f t="shared" si="2"/>
        <v>12.75</v>
      </c>
      <c r="F119" s="55">
        <f t="shared" si="2"/>
        <v>14.5</v>
      </c>
      <c r="G119" s="55">
        <f t="shared" si="2"/>
        <v>13.8</v>
      </c>
      <c r="H119" s="55">
        <f t="shared" si="2"/>
        <v>15.1</v>
      </c>
      <c r="I119" s="55" t="e">
        <f t="shared" si="2"/>
        <v>#VALUE!</v>
      </c>
      <c r="J119" s="55">
        <f t="shared" si="2"/>
        <v>15.65</v>
      </c>
      <c r="K119" s="55">
        <f t="shared" si="2"/>
        <v>14.9</v>
      </c>
      <c r="L119" s="55">
        <f t="shared" si="2"/>
        <v>15.600000000000001</v>
      </c>
      <c r="M119" s="55">
        <f t="shared" si="2"/>
        <v>15.3</v>
      </c>
      <c r="N119" s="55">
        <f t="shared" si="2"/>
        <v>15.3</v>
      </c>
    </row>
    <row r="120" spans="1:14" x14ac:dyDescent="0.25">
      <c r="A120" s="59" t="s">
        <v>59</v>
      </c>
      <c r="B120" s="55" t="e">
        <f t="shared" si="1"/>
        <v>#VALUE!</v>
      </c>
      <c r="C120" s="55" t="e">
        <f t="shared" si="2"/>
        <v>#VALUE!</v>
      </c>
      <c r="D120" s="55" t="e">
        <f t="shared" si="2"/>
        <v>#VALUE!</v>
      </c>
      <c r="E120" s="55">
        <f t="shared" si="2"/>
        <v>12.3</v>
      </c>
      <c r="F120" s="55">
        <f t="shared" si="2"/>
        <v>12.5</v>
      </c>
      <c r="G120" s="55">
        <f t="shared" si="2"/>
        <v>12.05</v>
      </c>
      <c r="H120" s="55">
        <f t="shared" si="2"/>
        <v>11.85</v>
      </c>
      <c r="I120" s="55">
        <f t="shared" si="2"/>
        <v>12.75</v>
      </c>
      <c r="J120" s="55">
        <f t="shared" si="2"/>
        <v>13.899999999999999</v>
      </c>
      <c r="K120" s="55">
        <f t="shared" si="2"/>
        <v>10.5</v>
      </c>
      <c r="L120" s="55">
        <f t="shared" si="2"/>
        <v>10.1</v>
      </c>
      <c r="M120" s="55" t="e">
        <f t="shared" si="2"/>
        <v>#VALUE!</v>
      </c>
      <c r="N120" s="55">
        <f t="shared" si="2"/>
        <v>9.9499999999999993</v>
      </c>
    </row>
  </sheetData>
  <pageMargins left="0.78740157499999996" right="0.78740157499999996" top="0.984251969" bottom="0.984251969" header="0.5" footer="0.5"/>
  <pageSetup paperSize="9" scale="0" firstPageNumber="0" fitToWidth="0" fitToHeight="0" pageOrder="overThenDown"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31"/>
  <sheetViews>
    <sheetView showGridLines="0" topLeftCell="E22" workbookViewId="0">
      <selection activeCell="X85" sqref="X85"/>
    </sheetView>
  </sheetViews>
  <sheetFormatPr baseColWidth="10" defaultColWidth="11.44140625" defaultRowHeight="13.2" x14ac:dyDescent="0.25"/>
  <cols>
    <col min="1" max="5" width="27.44140625" style="27" customWidth="1"/>
    <col min="6" max="6" width="2.44140625" style="27" customWidth="1"/>
    <col min="7" max="16384" width="11.44140625" style="27"/>
  </cols>
  <sheetData>
    <row r="1" spans="1:24" hidden="1" x14ac:dyDescent="0.25">
      <c r="A1" s="39" t="e">
        <f ca="1">DotStatQuery(B1)</f>
        <v>#NAME?</v>
      </c>
      <c r="B1" s="39" t="s">
        <v>1937</v>
      </c>
    </row>
    <row r="2" spans="1:24" x14ac:dyDescent="0.25">
      <c r="A2" s="38" t="s">
        <v>118</v>
      </c>
    </row>
    <row r="3" spans="1:24" x14ac:dyDescent="0.25">
      <c r="A3" s="226" t="s">
        <v>3</v>
      </c>
      <c r="B3" s="227"/>
      <c r="C3" s="227"/>
      <c r="D3" s="227"/>
      <c r="E3" s="227"/>
      <c r="F3" s="228"/>
      <c r="G3" s="37" t="s">
        <v>4</v>
      </c>
      <c r="H3" s="37" t="s">
        <v>5</v>
      </c>
      <c r="I3" s="37" t="s">
        <v>6</v>
      </c>
      <c r="J3" s="37" t="s">
        <v>7</v>
      </c>
      <c r="K3" s="37" t="s">
        <v>8</v>
      </c>
      <c r="L3" s="37" t="s">
        <v>9</v>
      </c>
      <c r="M3" s="37" t="s">
        <v>10</v>
      </c>
      <c r="N3" s="37" t="s">
        <v>11</v>
      </c>
      <c r="O3" s="37" t="s">
        <v>12</v>
      </c>
      <c r="P3" s="37" t="s">
        <v>13</v>
      </c>
      <c r="Q3" s="37" t="s">
        <v>14</v>
      </c>
      <c r="R3" s="37" t="s">
        <v>15</v>
      </c>
      <c r="S3" s="37" t="s">
        <v>16</v>
      </c>
      <c r="T3" s="37" t="s">
        <v>17</v>
      </c>
      <c r="U3" s="37" t="s">
        <v>18</v>
      </c>
      <c r="V3" s="37" t="s">
        <v>19</v>
      </c>
      <c r="W3" s="37" t="s">
        <v>20</v>
      </c>
      <c r="X3" s="37" t="s">
        <v>21</v>
      </c>
    </row>
    <row r="4" spans="1:24" ht="13.8" x14ac:dyDescent="0.3">
      <c r="A4" s="262" t="s">
        <v>22</v>
      </c>
      <c r="B4" s="263"/>
      <c r="C4" s="36" t="s">
        <v>1</v>
      </c>
      <c r="D4" s="262" t="s">
        <v>23</v>
      </c>
      <c r="E4" s="263"/>
      <c r="F4" s="32" t="s">
        <v>24</v>
      </c>
      <c r="G4" s="32" t="s">
        <v>24</v>
      </c>
      <c r="H4" s="32" t="s">
        <v>24</v>
      </c>
      <c r="I4" s="32" t="s">
        <v>24</v>
      </c>
      <c r="J4" s="32" t="s">
        <v>24</v>
      </c>
      <c r="K4" s="32" t="s">
        <v>24</v>
      </c>
      <c r="L4" s="32" t="s">
        <v>24</v>
      </c>
      <c r="M4" s="32" t="s">
        <v>24</v>
      </c>
      <c r="N4" s="32" t="s">
        <v>24</v>
      </c>
      <c r="O4" s="32" t="s">
        <v>24</v>
      </c>
      <c r="P4" s="32" t="s">
        <v>24</v>
      </c>
      <c r="Q4" s="32" t="s">
        <v>24</v>
      </c>
      <c r="R4" s="32" t="s">
        <v>24</v>
      </c>
      <c r="S4" s="32" t="s">
        <v>24</v>
      </c>
      <c r="T4" s="32" t="s">
        <v>24</v>
      </c>
      <c r="U4" s="32" t="s">
        <v>24</v>
      </c>
      <c r="V4" s="32" t="s">
        <v>24</v>
      </c>
      <c r="W4" s="32" t="s">
        <v>24</v>
      </c>
      <c r="X4" s="32" t="s">
        <v>24</v>
      </c>
    </row>
    <row r="5" spans="1:24" ht="13.8" x14ac:dyDescent="0.3">
      <c r="A5" s="250" t="s">
        <v>1938</v>
      </c>
      <c r="B5" s="250" t="s">
        <v>1939</v>
      </c>
      <c r="C5" s="253" t="s">
        <v>1940</v>
      </c>
      <c r="D5" s="258" t="s">
        <v>26</v>
      </c>
      <c r="E5" s="259"/>
      <c r="F5" s="32" t="s">
        <v>24</v>
      </c>
      <c r="G5" s="41">
        <v>20.399999999999999</v>
      </c>
      <c r="H5" s="41">
        <v>20.7</v>
      </c>
      <c r="I5" s="41">
        <v>20.8</v>
      </c>
      <c r="J5" s="41">
        <v>21</v>
      </c>
      <c r="K5" s="41">
        <v>21.1</v>
      </c>
      <c r="L5" s="41">
        <v>21.4</v>
      </c>
      <c r="M5" s="41">
        <v>21.5</v>
      </c>
      <c r="N5" s="41">
        <v>21.6</v>
      </c>
      <c r="O5" s="41">
        <v>21.6</v>
      </c>
      <c r="P5" s="41">
        <v>21.8</v>
      </c>
      <c r="Q5" s="41">
        <v>21.8</v>
      </c>
      <c r="R5" s="41">
        <v>22</v>
      </c>
      <c r="S5" s="41">
        <v>22</v>
      </c>
      <c r="T5" s="41">
        <v>22.1</v>
      </c>
      <c r="U5" s="41">
        <v>22.2</v>
      </c>
      <c r="V5" s="41">
        <v>22.3</v>
      </c>
      <c r="W5" s="41">
        <v>22.3</v>
      </c>
      <c r="X5" s="41">
        <v>-99</v>
      </c>
    </row>
    <row r="6" spans="1:24" ht="13.8" x14ac:dyDescent="0.3">
      <c r="A6" s="251"/>
      <c r="B6" s="251"/>
      <c r="C6" s="254"/>
      <c r="D6" s="258" t="s">
        <v>28</v>
      </c>
      <c r="E6" s="259"/>
      <c r="F6" s="32" t="s">
        <v>24</v>
      </c>
      <c r="G6" s="42">
        <v>19.600000000000001</v>
      </c>
      <c r="H6" s="42">
        <v>20</v>
      </c>
      <c r="I6" s="42">
        <v>19.8</v>
      </c>
      <c r="J6" s="42">
        <v>19.7</v>
      </c>
      <c r="K6" s="42">
        <v>20.2</v>
      </c>
      <c r="L6" s="42">
        <v>20.3</v>
      </c>
      <c r="M6" s="42">
        <v>20.7</v>
      </c>
      <c r="N6" s="42">
        <v>21</v>
      </c>
      <c r="O6" s="42">
        <v>21.1</v>
      </c>
      <c r="P6" s="42">
        <v>21.2</v>
      </c>
      <c r="Q6" s="42">
        <v>21.4</v>
      </c>
      <c r="R6" s="42">
        <v>21.7</v>
      </c>
      <c r="S6" s="42">
        <v>21.3</v>
      </c>
      <c r="T6" s="42">
        <v>21.5</v>
      </c>
      <c r="U6" s="42">
        <v>21.8</v>
      </c>
      <c r="V6" s="42">
        <v>21.3</v>
      </c>
      <c r="W6" s="42">
        <v>21.7</v>
      </c>
      <c r="X6" s="42">
        <v>-99</v>
      </c>
    </row>
    <row r="7" spans="1:24" ht="13.8" x14ac:dyDescent="0.3">
      <c r="A7" s="251"/>
      <c r="B7" s="251"/>
      <c r="C7" s="254"/>
      <c r="D7" s="258" t="s">
        <v>29</v>
      </c>
      <c r="E7" s="259"/>
      <c r="F7" s="32" t="s">
        <v>24</v>
      </c>
      <c r="G7" s="41">
        <v>19.7</v>
      </c>
      <c r="H7" s="41">
        <v>19.899999999999999</v>
      </c>
      <c r="I7" s="41">
        <v>19.7</v>
      </c>
      <c r="J7" s="41">
        <v>19.600000000000001</v>
      </c>
      <c r="K7" s="41">
        <v>20.2</v>
      </c>
      <c r="L7" s="41">
        <v>20.2</v>
      </c>
      <c r="M7" s="41">
        <v>20.6</v>
      </c>
      <c r="N7" s="41">
        <v>21</v>
      </c>
      <c r="O7" s="41">
        <v>20.9</v>
      </c>
      <c r="P7" s="41">
        <v>21.2</v>
      </c>
      <c r="Q7" s="41">
        <v>21.3</v>
      </c>
      <c r="R7" s="41">
        <v>21.6</v>
      </c>
      <c r="S7" s="41">
        <v>21.3</v>
      </c>
      <c r="T7" s="41">
        <v>21.4</v>
      </c>
      <c r="U7" s="41">
        <v>21.9</v>
      </c>
      <c r="V7" s="41">
        <v>21.5</v>
      </c>
      <c r="W7" s="41">
        <v>21.9</v>
      </c>
      <c r="X7" s="41">
        <v>-99</v>
      </c>
    </row>
    <row r="8" spans="1:24" ht="13.8" x14ac:dyDescent="0.3">
      <c r="A8" s="251"/>
      <c r="B8" s="251"/>
      <c r="C8" s="254"/>
      <c r="D8" s="258" t="s">
        <v>30</v>
      </c>
      <c r="E8" s="259"/>
      <c r="F8" s="32" t="s">
        <v>24</v>
      </c>
      <c r="G8" s="42">
        <v>20.100000000000001</v>
      </c>
      <c r="H8" s="42">
        <v>20.2</v>
      </c>
      <c r="I8" s="42">
        <v>20.3</v>
      </c>
      <c r="J8" s="42">
        <v>20.399999999999999</v>
      </c>
      <c r="K8" s="42">
        <v>20.5</v>
      </c>
      <c r="L8" s="42">
        <v>20.7</v>
      </c>
      <c r="M8" s="42">
        <v>20.9</v>
      </c>
      <c r="N8" s="42">
        <v>21</v>
      </c>
      <c r="O8" s="42">
        <v>21.2</v>
      </c>
      <c r="P8" s="42">
        <v>21.3</v>
      </c>
      <c r="Q8" s="42">
        <v>21.5</v>
      </c>
      <c r="R8" s="42">
        <v>21.6</v>
      </c>
      <c r="S8" s="42">
        <v>21.8</v>
      </c>
      <c r="T8" s="42">
        <v>21.9</v>
      </c>
      <c r="U8" s="42">
        <v>22</v>
      </c>
      <c r="V8" s="42">
        <v>22</v>
      </c>
      <c r="W8" s="42">
        <v>-99</v>
      </c>
      <c r="X8" s="42">
        <v>-99</v>
      </c>
    </row>
    <row r="9" spans="1:24" ht="13.8" x14ac:dyDescent="0.3">
      <c r="A9" s="251"/>
      <c r="B9" s="251"/>
      <c r="C9" s="254"/>
      <c r="D9" s="258" t="s">
        <v>31</v>
      </c>
      <c r="E9" s="259"/>
      <c r="F9" s="32" t="s">
        <v>24</v>
      </c>
      <c r="G9" s="41">
        <v>19.3</v>
      </c>
      <c r="H9" s="41">
        <v>19.3</v>
      </c>
      <c r="I9" s="41">
        <v>19.3</v>
      </c>
      <c r="J9" s="41">
        <v>19.3</v>
      </c>
      <c r="K9" s="41">
        <v>19.2</v>
      </c>
      <c r="L9" s="41">
        <v>19.399999999999999</v>
      </c>
      <c r="M9" s="41">
        <v>19.7</v>
      </c>
      <c r="N9" s="41">
        <v>19.2</v>
      </c>
      <c r="O9" s="41">
        <v>19.8</v>
      </c>
      <c r="P9" s="41">
        <v>20</v>
      </c>
      <c r="Q9" s="41">
        <v>19.600000000000001</v>
      </c>
      <c r="R9" s="41">
        <v>20</v>
      </c>
      <c r="S9" s="41">
        <v>19.8</v>
      </c>
      <c r="T9" s="41">
        <v>21</v>
      </c>
      <c r="U9" s="41">
        <v>21.1</v>
      </c>
      <c r="V9" s="41">
        <v>21.3</v>
      </c>
      <c r="W9" s="41">
        <v>-99</v>
      </c>
      <c r="X9" s="41">
        <v>-99</v>
      </c>
    </row>
    <row r="10" spans="1:24" ht="13.8" x14ac:dyDescent="0.3">
      <c r="A10" s="251"/>
      <c r="B10" s="251"/>
      <c r="C10" s="254"/>
      <c r="D10" s="258" t="s">
        <v>32</v>
      </c>
      <c r="E10" s="259"/>
      <c r="F10" s="32" t="s">
        <v>24</v>
      </c>
      <c r="G10" s="42">
        <v>17.2</v>
      </c>
      <c r="H10" s="42">
        <v>17.3</v>
      </c>
      <c r="I10" s="42">
        <v>17.3</v>
      </c>
      <c r="J10" s="42">
        <v>17.2</v>
      </c>
      <c r="K10" s="42">
        <v>17.600000000000001</v>
      </c>
      <c r="L10" s="42">
        <v>17.7</v>
      </c>
      <c r="M10" s="42">
        <v>18.3</v>
      </c>
      <c r="N10" s="42">
        <v>18.5</v>
      </c>
      <c r="O10" s="42">
        <v>18.8</v>
      </c>
      <c r="P10" s="42">
        <v>18.8</v>
      </c>
      <c r="Q10" s="42">
        <v>19</v>
      </c>
      <c r="R10" s="42">
        <v>19.2</v>
      </c>
      <c r="S10" s="42">
        <v>19.2</v>
      </c>
      <c r="T10" s="42">
        <v>19.3</v>
      </c>
      <c r="U10" s="42">
        <v>19.8</v>
      </c>
      <c r="V10" s="42">
        <v>19.399999999999999</v>
      </c>
      <c r="W10" s="42">
        <v>20</v>
      </c>
      <c r="X10" s="42">
        <v>-99</v>
      </c>
    </row>
    <row r="11" spans="1:24" ht="13.8" x14ac:dyDescent="0.3">
      <c r="A11" s="251"/>
      <c r="B11" s="251"/>
      <c r="C11" s="254"/>
      <c r="D11" s="258" t="s">
        <v>33</v>
      </c>
      <c r="E11" s="259"/>
      <c r="F11" s="32" t="s">
        <v>24</v>
      </c>
      <c r="G11" s="41">
        <v>18.3</v>
      </c>
      <c r="H11" s="41">
        <v>18.3</v>
      </c>
      <c r="I11" s="41">
        <v>18.2</v>
      </c>
      <c r="J11" s="41">
        <v>18.5</v>
      </c>
      <c r="K11" s="41">
        <v>19</v>
      </c>
      <c r="L11" s="41">
        <v>19.100000000000001</v>
      </c>
      <c r="M11" s="41">
        <v>19.2</v>
      </c>
      <c r="N11" s="41">
        <v>19.2</v>
      </c>
      <c r="O11" s="41">
        <v>19.5</v>
      </c>
      <c r="P11" s="41">
        <v>19.5</v>
      </c>
      <c r="Q11" s="41">
        <v>19.7</v>
      </c>
      <c r="R11" s="41">
        <v>20.100000000000001</v>
      </c>
      <c r="S11" s="41">
        <v>20.2</v>
      </c>
      <c r="T11" s="41">
        <v>20.399999999999999</v>
      </c>
      <c r="U11" s="41">
        <v>20.8</v>
      </c>
      <c r="V11" s="41">
        <v>20.7</v>
      </c>
      <c r="W11" s="41">
        <v>20.8</v>
      </c>
      <c r="X11" s="41">
        <v>-99</v>
      </c>
    </row>
    <row r="12" spans="1:24" ht="13.8" x14ac:dyDescent="0.3">
      <c r="A12" s="251"/>
      <c r="B12" s="251"/>
      <c r="C12" s="254"/>
      <c r="D12" s="258" t="s">
        <v>34</v>
      </c>
      <c r="E12" s="259"/>
      <c r="F12" s="32" t="s">
        <v>24</v>
      </c>
      <c r="G12" s="42">
        <v>17.100000000000001</v>
      </c>
      <c r="H12" s="42">
        <v>17.399999999999999</v>
      </c>
      <c r="I12" s="42">
        <v>17.399999999999999</v>
      </c>
      <c r="J12" s="42">
        <v>17.5</v>
      </c>
      <c r="K12" s="42">
        <v>17.8</v>
      </c>
      <c r="L12" s="42">
        <v>18.100000000000001</v>
      </c>
      <c r="M12" s="42">
        <v>18.399999999999999</v>
      </c>
      <c r="N12" s="42">
        <v>18.5</v>
      </c>
      <c r="O12" s="42">
        <v>18.899999999999999</v>
      </c>
      <c r="P12" s="42">
        <v>19.3</v>
      </c>
      <c r="Q12" s="42">
        <v>19.5</v>
      </c>
      <c r="R12" s="42">
        <v>20.100000000000001</v>
      </c>
      <c r="S12" s="42">
        <v>20.3</v>
      </c>
      <c r="T12" s="42">
        <v>20.3</v>
      </c>
      <c r="U12" s="42">
        <v>20.399999999999999</v>
      </c>
      <c r="V12" s="42">
        <v>20.7</v>
      </c>
      <c r="W12" s="42">
        <v>20.9</v>
      </c>
      <c r="X12" s="42">
        <v>-99</v>
      </c>
    </row>
    <row r="13" spans="1:24" ht="13.8" x14ac:dyDescent="0.3">
      <c r="A13" s="251"/>
      <c r="B13" s="251"/>
      <c r="C13" s="254"/>
      <c r="D13" s="258" t="s">
        <v>35</v>
      </c>
      <c r="E13" s="259"/>
      <c r="F13" s="32" t="s">
        <v>24</v>
      </c>
      <c r="G13" s="41">
        <v>19.5</v>
      </c>
      <c r="H13" s="41">
        <v>19.8</v>
      </c>
      <c r="I13" s="41">
        <v>19.8</v>
      </c>
      <c r="J13" s="41">
        <v>20</v>
      </c>
      <c r="K13" s="41">
        <v>20.7</v>
      </c>
      <c r="L13" s="41">
        <v>21</v>
      </c>
      <c r="M13" s="41">
        <v>21.2</v>
      </c>
      <c r="N13" s="41">
        <v>21.2</v>
      </c>
      <c r="O13" s="41">
        <v>21.3</v>
      </c>
      <c r="P13" s="41">
        <v>21.5</v>
      </c>
      <c r="Q13" s="41">
        <v>21.5</v>
      </c>
      <c r="R13" s="41">
        <v>21.7</v>
      </c>
      <c r="S13" s="41">
        <v>21.6</v>
      </c>
      <c r="T13" s="41">
        <v>21.8</v>
      </c>
      <c r="U13" s="41">
        <v>21.7</v>
      </c>
      <c r="V13" s="41">
        <v>21.9</v>
      </c>
      <c r="W13" s="41">
        <v>21.9</v>
      </c>
      <c r="X13" s="41">
        <v>-99</v>
      </c>
    </row>
    <row r="14" spans="1:24" ht="13.8" x14ac:dyDescent="0.3">
      <c r="A14" s="251"/>
      <c r="B14" s="251"/>
      <c r="C14" s="254"/>
      <c r="D14" s="258" t="s">
        <v>36</v>
      </c>
      <c r="E14" s="259"/>
      <c r="F14" s="32" t="s">
        <v>24</v>
      </c>
      <c r="G14" s="42">
        <v>21.4</v>
      </c>
      <c r="H14" s="42">
        <v>21.5</v>
      </c>
      <c r="I14" s="42">
        <v>21.4</v>
      </c>
      <c r="J14" s="42">
        <v>21.1</v>
      </c>
      <c r="K14" s="42">
        <v>22.1</v>
      </c>
      <c r="L14" s="42">
        <v>22</v>
      </c>
      <c r="M14" s="42">
        <v>22.7</v>
      </c>
      <c r="N14" s="42">
        <v>23</v>
      </c>
      <c r="O14" s="42">
        <v>23</v>
      </c>
      <c r="P14" s="42">
        <v>23.2</v>
      </c>
      <c r="Q14" s="42">
        <v>23.4</v>
      </c>
      <c r="R14" s="42">
        <v>23.8</v>
      </c>
      <c r="S14" s="42">
        <v>23.4</v>
      </c>
      <c r="T14" s="42">
        <v>23.6</v>
      </c>
      <c r="U14" s="42">
        <v>24</v>
      </c>
      <c r="V14" s="42">
        <v>23.5</v>
      </c>
      <c r="W14" s="42">
        <v>-99</v>
      </c>
      <c r="X14" s="42">
        <v>-99</v>
      </c>
    </row>
    <row r="15" spans="1:24" ht="13.8" x14ac:dyDescent="0.3">
      <c r="A15" s="251"/>
      <c r="B15" s="251"/>
      <c r="C15" s="254"/>
      <c r="D15" s="260" t="s">
        <v>37</v>
      </c>
      <c r="E15" s="261"/>
      <c r="F15" s="32" t="s">
        <v>24</v>
      </c>
      <c r="G15" s="41">
        <v>19.600000000000001</v>
      </c>
      <c r="H15" s="41">
        <v>19.8</v>
      </c>
      <c r="I15" s="41">
        <v>19.600000000000001</v>
      </c>
      <c r="J15" s="41">
        <v>19.5</v>
      </c>
      <c r="K15" s="41">
        <v>20.100000000000001</v>
      </c>
      <c r="L15" s="41">
        <v>20.100000000000001</v>
      </c>
      <c r="M15" s="41">
        <v>20.5</v>
      </c>
      <c r="N15" s="41">
        <v>20.7</v>
      </c>
      <c r="O15" s="41">
        <v>20.7</v>
      </c>
      <c r="P15" s="41">
        <v>20.8</v>
      </c>
      <c r="Q15" s="41">
        <v>20.9</v>
      </c>
      <c r="R15" s="41">
        <v>21.1</v>
      </c>
      <c r="S15" s="41">
        <v>21</v>
      </c>
      <c r="T15" s="41">
        <v>20.9</v>
      </c>
      <c r="U15" s="41">
        <v>21.4</v>
      </c>
      <c r="V15" s="41">
        <v>21</v>
      </c>
      <c r="W15" s="41">
        <v>21.3</v>
      </c>
      <c r="X15" s="41">
        <v>-99</v>
      </c>
    </row>
    <row r="16" spans="1:24" ht="13.8" x14ac:dyDescent="0.3">
      <c r="A16" s="251"/>
      <c r="B16" s="251"/>
      <c r="C16" s="254"/>
      <c r="D16" s="258" t="s">
        <v>38</v>
      </c>
      <c r="E16" s="259"/>
      <c r="F16" s="32" t="s">
        <v>24</v>
      </c>
      <c r="G16" s="42">
        <v>19.2</v>
      </c>
      <c r="H16" s="42">
        <v>19.600000000000001</v>
      </c>
      <c r="I16" s="42">
        <v>19.8</v>
      </c>
      <c r="J16" s="42">
        <v>19.7</v>
      </c>
      <c r="K16" s="42">
        <v>20</v>
      </c>
      <c r="L16" s="42">
        <v>20.3</v>
      </c>
      <c r="M16" s="42">
        <v>20.399999999999999</v>
      </c>
      <c r="N16" s="42">
        <v>20.2</v>
      </c>
      <c r="O16" s="42">
        <v>20.6</v>
      </c>
      <c r="P16" s="42">
        <v>20.9</v>
      </c>
      <c r="Q16" s="42">
        <v>21</v>
      </c>
      <c r="R16" s="42">
        <v>21.2</v>
      </c>
      <c r="S16" s="42">
        <v>20.9</v>
      </c>
      <c r="T16" s="42">
        <v>21.6</v>
      </c>
      <c r="U16" s="42">
        <v>21.7</v>
      </c>
      <c r="V16" s="42">
        <v>21.3</v>
      </c>
      <c r="W16" s="42">
        <v>21.7</v>
      </c>
      <c r="X16" s="42">
        <v>-99</v>
      </c>
    </row>
    <row r="17" spans="1:24" ht="13.8" x14ac:dyDescent="0.3">
      <c r="A17" s="251"/>
      <c r="B17" s="251"/>
      <c r="C17" s="254"/>
      <c r="D17" s="258" t="s">
        <v>39</v>
      </c>
      <c r="E17" s="259"/>
      <c r="F17" s="32" t="s">
        <v>24</v>
      </c>
      <c r="G17" s="41">
        <v>16.7</v>
      </c>
      <c r="H17" s="41">
        <v>17</v>
      </c>
      <c r="I17" s="41">
        <v>17</v>
      </c>
      <c r="J17" s="41">
        <v>16.899999999999999</v>
      </c>
      <c r="K17" s="41">
        <v>17.3</v>
      </c>
      <c r="L17" s="41">
        <v>17.2</v>
      </c>
      <c r="M17" s="41">
        <v>17.7</v>
      </c>
      <c r="N17" s="41">
        <v>17.8</v>
      </c>
      <c r="O17" s="41">
        <v>18.100000000000001</v>
      </c>
      <c r="P17" s="41">
        <v>18.2</v>
      </c>
      <c r="Q17" s="41">
        <v>18.2</v>
      </c>
      <c r="R17" s="41">
        <v>18.3</v>
      </c>
      <c r="S17" s="41">
        <v>18.100000000000001</v>
      </c>
      <c r="T17" s="41">
        <v>18.399999999999999</v>
      </c>
      <c r="U17" s="41">
        <v>18.600000000000001</v>
      </c>
      <c r="V17" s="41">
        <v>18.2</v>
      </c>
      <c r="W17" s="41">
        <v>18.7</v>
      </c>
      <c r="X17" s="41">
        <v>-99</v>
      </c>
    </row>
    <row r="18" spans="1:24" ht="13.8" x14ac:dyDescent="0.3">
      <c r="A18" s="251"/>
      <c r="B18" s="251"/>
      <c r="C18" s="254"/>
      <c r="D18" s="258" t="s">
        <v>40</v>
      </c>
      <c r="E18" s="259"/>
      <c r="F18" s="32" t="s">
        <v>24</v>
      </c>
      <c r="G18" s="42">
        <v>19.8</v>
      </c>
      <c r="H18" s="42">
        <v>21.2</v>
      </c>
      <c r="I18" s="42">
        <v>20.8</v>
      </c>
      <c r="J18" s="42">
        <v>20.2</v>
      </c>
      <c r="K18" s="42">
        <v>21.1</v>
      </c>
      <c r="L18" s="42">
        <v>21</v>
      </c>
      <c r="M18" s="42">
        <v>20.7</v>
      </c>
      <c r="N18" s="42">
        <v>21</v>
      </c>
      <c r="O18" s="42">
        <v>20.6</v>
      </c>
      <c r="P18" s="42">
        <v>21</v>
      </c>
      <c r="Q18" s="42">
        <v>21.5</v>
      </c>
      <c r="R18" s="42">
        <v>21.5</v>
      </c>
      <c r="S18" s="42">
        <v>21.5</v>
      </c>
      <c r="T18" s="42">
        <v>21.2</v>
      </c>
      <c r="U18" s="42">
        <v>22.2</v>
      </c>
      <c r="V18" s="42">
        <v>21.3</v>
      </c>
      <c r="W18" s="42">
        <v>21.3</v>
      </c>
      <c r="X18" s="42">
        <v>-99</v>
      </c>
    </row>
    <row r="19" spans="1:24" ht="13.8" x14ac:dyDescent="0.3">
      <c r="A19" s="251"/>
      <c r="B19" s="251"/>
      <c r="C19" s="254"/>
      <c r="D19" s="258" t="s">
        <v>41</v>
      </c>
      <c r="E19" s="259"/>
      <c r="F19" s="32" t="s">
        <v>24</v>
      </c>
      <c r="G19" s="41">
        <v>18</v>
      </c>
      <c r="H19" s="41">
        <v>18.5</v>
      </c>
      <c r="I19" s="41">
        <v>18.8</v>
      </c>
      <c r="J19" s="41">
        <v>19.100000000000001</v>
      </c>
      <c r="K19" s="41">
        <v>19.5</v>
      </c>
      <c r="L19" s="41">
        <v>19.7</v>
      </c>
      <c r="M19" s="41">
        <v>19.899999999999999</v>
      </c>
      <c r="N19" s="41">
        <v>20.100000000000001</v>
      </c>
      <c r="O19" s="41">
        <v>20.3</v>
      </c>
      <c r="P19" s="41">
        <v>20.7</v>
      </c>
      <c r="Q19" s="41">
        <v>20.8</v>
      </c>
      <c r="R19" s="41">
        <v>20.9</v>
      </c>
      <c r="S19" s="41">
        <v>20.9</v>
      </c>
      <c r="T19" s="41">
        <v>20.8</v>
      </c>
      <c r="U19" s="41">
        <v>21.1</v>
      </c>
      <c r="V19" s="41">
        <v>21</v>
      </c>
      <c r="W19" s="41">
        <v>21.1</v>
      </c>
      <c r="X19" s="41">
        <v>-99</v>
      </c>
    </row>
    <row r="20" spans="1:24" ht="13.8" x14ac:dyDescent="0.3">
      <c r="A20" s="251"/>
      <c r="B20" s="251"/>
      <c r="C20" s="254"/>
      <c r="D20" s="260" t="s">
        <v>42</v>
      </c>
      <c r="E20" s="261"/>
      <c r="F20" s="32" t="s">
        <v>24</v>
      </c>
      <c r="G20" s="42">
        <v>19</v>
      </c>
      <c r="H20" s="42">
        <v>19.3</v>
      </c>
      <c r="I20" s="42">
        <v>19.7</v>
      </c>
      <c r="J20" s="42">
        <v>19.899999999999999</v>
      </c>
      <c r="K20" s="42">
        <v>20.3</v>
      </c>
      <c r="L20" s="42">
        <v>20.2</v>
      </c>
      <c r="M20" s="42">
        <v>20.399999999999999</v>
      </c>
      <c r="N20" s="42">
        <v>20.2</v>
      </c>
      <c r="O20" s="42">
        <v>20.7</v>
      </c>
      <c r="P20" s="42">
        <v>21</v>
      </c>
      <c r="Q20" s="42">
        <v>21.2</v>
      </c>
      <c r="R20" s="42">
        <v>21.1</v>
      </c>
      <c r="S20" s="42">
        <v>21</v>
      </c>
      <c r="T20" s="42">
        <v>21.3</v>
      </c>
      <c r="U20" s="42">
        <v>21.5</v>
      </c>
      <c r="V20" s="42">
        <v>21.5</v>
      </c>
      <c r="W20" s="42">
        <v>21.6</v>
      </c>
      <c r="X20" s="42">
        <v>-99</v>
      </c>
    </row>
    <row r="21" spans="1:24" ht="13.8" x14ac:dyDescent="0.3">
      <c r="A21" s="251"/>
      <c r="B21" s="251"/>
      <c r="C21" s="254"/>
      <c r="D21" s="258" t="s">
        <v>43</v>
      </c>
      <c r="E21" s="259"/>
      <c r="F21" s="32" t="s">
        <v>24</v>
      </c>
      <c r="G21" s="41">
        <v>20.7</v>
      </c>
      <c r="H21" s="41">
        <v>21</v>
      </c>
      <c r="I21" s="41">
        <v>20.9</v>
      </c>
      <c r="J21" s="41">
        <v>20.399999999999999</v>
      </c>
      <c r="K21" s="41">
        <v>21.3</v>
      </c>
      <c r="L21" s="41">
        <v>21.1</v>
      </c>
      <c r="M21" s="41">
        <v>21.6</v>
      </c>
      <c r="N21" s="41">
        <v>21.7</v>
      </c>
      <c r="O21" s="41">
        <v>21.7</v>
      </c>
      <c r="P21" s="41">
        <v>21.8</v>
      </c>
      <c r="Q21" s="41">
        <v>22.1</v>
      </c>
      <c r="R21" s="41">
        <v>22.2</v>
      </c>
      <c r="S21" s="41">
        <v>22.1</v>
      </c>
      <c r="T21" s="41">
        <v>22.6</v>
      </c>
      <c r="U21" s="41">
        <v>22.8</v>
      </c>
      <c r="V21" s="41">
        <v>22.2</v>
      </c>
      <c r="W21" s="41">
        <v>22.9</v>
      </c>
      <c r="X21" s="41">
        <v>-99</v>
      </c>
    </row>
    <row r="22" spans="1:24" ht="13.8" x14ac:dyDescent="0.3">
      <c r="A22" s="251"/>
      <c r="B22" s="251"/>
      <c r="C22" s="254"/>
      <c r="D22" s="258" t="s">
        <v>44</v>
      </c>
      <c r="E22" s="259"/>
      <c r="F22" s="32" t="s">
        <v>24</v>
      </c>
      <c r="G22" s="42">
        <v>22.4</v>
      </c>
      <c r="H22" s="42">
        <v>22.7</v>
      </c>
      <c r="I22" s="42">
        <v>23</v>
      </c>
      <c r="J22" s="42">
        <v>23</v>
      </c>
      <c r="K22" s="42">
        <v>23.3</v>
      </c>
      <c r="L22" s="42">
        <v>23.2</v>
      </c>
      <c r="M22" s="42">
        <v>23.4</v>
      </c>
      <c r="N22" s="42">
        <v>23.6</v>
      </c>
      <c r="O22" s="42">
        <v>23.6</v>
      </c>
      <c r="P22" s="42">
        <v>24</v>
      </c>
      <c r="Q22" s="42">
        <v>23.8</v>
      </c>
      <c r="R22" s="42">
        <v>23.7</v>
      </c>
      <c r="S22" s="42">
        <v>23.8</v>
      </c>
      <c r="T22" s="42">
        <v>24</v>
      </c>
      <c r="U22" s="42">
        <v>24.2</v>
      </c>
      <c r="V22" s="42">
        <v>24.2</v>
      </c>
      <c r="W22" s="42">
        <v>24.4</v>
      </c>
      <c r="X22" s="42">
        <v>-99</v>
      </c>
    </row>
    <row r="23" spans="1:24" ht="13.8" x14ac:dyDescent="0.3">
      <c r="A23" s="251"/>
      <c r="B23" s="251"/>
      <c r="C23" s="254"/>
      <c r="D23" s="258" t="s">
        <v>45</v>
      </c>
      <c r="E23" s="259"/>
      <c r="F23" s="32" t="s">
        <v>24</v>
      </c>
      <c r="G23" s="41">
        <v>18.2</v>
      </c>
      <c r="H23" s="41">
        <v>18.399999999999999</v>
      </c>
      <c r="I23" s="41">
        <v>18.5</v>
      </c>
      <c r="J23" s="41">
        <v>18.899999999999999</v>
      </c>
      <c r="K23" s="41">
        <v>19.2</v>
      </c>
      <c r="L23" s="41">
        <v>19.600000000000001</v>
      </c>
      <c r="M23" s="41">
        <v>19.8</v>
      </c>
      <c r="N23" s="41">
        <v>20.2</v>
      </c>
      <c r="O23" s="41">
        <v>20.7</v>
      </c>
      <c r="P23" s="41">
        <v>21.1</v>
      </c>
      <c r="Q23" s="41">
        <v>21.2</v>
      </c>
      <c r="R23" s="41">
        <v>21.5</v>
      </c>
      <c r="S23" s="41">
        <v>21.5</v>
      </c>
      <c r="T23" s="41">
        <v>21.9</v>
      </c>
      <c r="U23" s="41">
        <v>22.3</v>
      </c>
      <c r="V23" s="41">
        <v>22.4</v>
      </c>
      <c r="W23" s="41">
        <v>22.6</v>
      </c>
      <c r="X23" s="41">
        <v>-99</v>
      </c>
    </row>
    <row r="24" spans="1:24" ht="13.8" x14ac:dyDescent="0.3">
      <c r="A24" s="251"/>
      <c r="B24" s="251"/>
      <c r="C24" s="254"/>
      <c r="D24" s="258" t="s">
        <v>46</v>
      </c>
      <c r="E24" s="259"/>
      <c r="F24" s="32" t="s">
        <v>24</v>
      </c>
      <c r="G24" s="42">
        <v>-99</v>
      </c>
      <c r="H24" s="42">
        <v>-99</v>
      </c>
      <c r="I24" s="42">
        <v>16.8</v>
      </c>
      <c r="J24" s="42">
        <v>16.600000000000001</v>
      </c>
      <c r="K24" s="42">
        <v>17</v>
      </c>
      <c r="L24" s="42">
        <v>17</v>
      </c>
      <c r="M24" s="42">
        <v>17.100000000000001</v>
      </c>
      <c r="N24" s="42">
        <v>17.100000000000001</v>
      </c>
      <c r="O24" s="42">
        <v>17.7</v>
      </c>
      <c r="P24" s="42">
        <v>18.100000000000001</v>
      </c>
      <c r="Q24" s="42">
        <v>18.100000000000001</v>
      </c>
      <c r="R24" s="42">
        <v>18.7</v>
      </c>
      <c r="S24" s="42">
        <v>18.5</v>
      </c>
      <c r="T24" s="42">
        <v>18.600000000000001</v>
      </c>
      <c r="U24" s="42">
        <v>19</v>
      </c>
      <c r="V24" s="42">
        <v>18.899999999999999</v>
      </c>
      <c r="W24" s="42">
        <v>19</v>
      </c>
      <c r="X24" s="42">
        <v>-99</v>
      </c>
    </row>
    <row r="25" spans="1:24" ht="13.8" x14ac:dyDescent="0.3">
      <c r="A25" s="251"/>
      <c r="B25" s="251"/>
      <c r="C25" s="254"/>
      <c r="D25" s="258" t="s">
        <v>47</v>
      </c>
      <c r="E25" s="259"/>
      <c r="F25" s="32" t="s">
        <v>24</v>
      </c>
      <c r="G25" s="41">
        <v>17.8</v>
      </c>
      <c r="H25" s="41">
        <v>17.7</v>
      </c>
      <c r="I25" s="41">
        <v>17.7</v>
      </c>
      <c r="J25" s="41">
        <v>18</v>
      </c>
      <c r="K25" s="41">
        <v>18.100000000000001</v>
      </c>
      <c r="L25" s="41">
        <v>17.899999999999999</v>
      </c>
      <c r="M25" s="41">
        <v>17.899999999999999</v>
      </c>
      <c r="N25" s="41">
        <v>18.2</v>
      </c>
      <c r="O25" s="41">
        <v>18.399999999999999</v>
      </c>
      <c r="P25" s="41">
        <v>18.8</v>
      </c>
      <c r="Q25" s="41">
        <v>18.8</v>
      </c>
      <c r="R25" s="41">
        <v>19.2</v>
      </c>
      <c r="S25" s="41">
        <v>19.2</v>
      </c>
      <c r="T25" s="41">
        <v>19.2</v>
      </c>
      <c r="U25" s="41">
        <v>19.5</v>
      </c>
      <c r="V25" s="41">
        <v>19.2</v>
      </c>
      <c r="W25" s="41">
        <v>19.399999999999999</v>
      </c>
      <c r="X25" s="41">
        <v>-99</v>
      </c>
    </row>
    <row r="26" spans="1:24" ht="13.8" x14ac:dyDescent="0.3">
      <c r="A26" s="251"/>
      <c r="B26" s="251"/>
      <c r="C26" s="254"/>
      <c r="D26" s="258" t="s">
        <v>48</v>
      </c>
      <c r="E26" s="259"/>
      <c r="F26" s="32" t="s">
        <v>24</v>
      </c>
      <c r="G26" s="42">
        <v>20.100000000000001</v>
      </c>
      <c r="H26" s="42">
        <v>19.7</v>
      </c>
      <c r="I26" s="42">
        <v>20</v>
      </c>
      <c r="J26" s="42">
        <v>18.899999999999999</v>
      </c>
      <c r="K26" s="42">
        <v>20.5</v>
      </c>
      <c r="L26" s="42">
        <v>20.399999999999999</v>
      </c>
      <c r="M26" s="42">
        <v>20.3</v>
      </c>
      <c r="N26" s="42">
        <v>20.3</v>
      </c>
      <c r="O26" s="42">
        <v>21</v>
      </c>
      <c r="P26" s="42">
        <v>21.4</v>
      </c>
      <c r="Q26" s="42">
        <v>21.6</v>
      </c>
      <c r="R26" s="42">
        <v>21.6</v>
      </c>
      <c r="S26" s="42">
        <v>21.4</v>
      </c>
      <c r="T26" s="42">
        <v>21.9</v>
      </c>
      <c r="U26" s="42">
        <v>22.7</v>
      </c>
      <c r="V26" s="42">
        <v>21.8</v>
      </c>
      <c r="W26" s="42">
        <v>22.7</v>
      </c>
      <c r="X26" s="42">
        <v>-99</v>
      </c>
    </row>
    <row r="27" spans="1:24" ht="13.8" x14ac:dyDescent="0.3">
      <c r="A27" s="251"/>
      <c r="B27" s="251"/>
      <c r="C27" s="254"/>
      <c r="D27" s="258" t="s">
        <v>49</v>
      </c>
      <c r="E27" s="259"/>
      <c r="F27" s="32" t="s">
        <v>24</v>
      </c>
      <c r="G27" s="41">
        <v>18.399999999999999</v>
      </c>
      <c r="H27" s="41">
        <v>18.399999999999999</v>
      </c>
      <c r="I27" s="41">
        <v>18.399999999999999</v>
      </c>
      <c r="J27" s="41">
        <v>18.399999999999999</v>
      </c>
      <c r="K27" s="41">
        <v>18.399999999999999</v>
      </c>
      <c r="L27" s="41">
        <v>18.399999999999999</v>
      </c>
      <c r="M27" s="41">
        <v>18.5</v>
      </c>
      <c r="N27" s="41">
        <v>18.5</v>
      </c>
      <c r="O27" s="41">
        <v>18.5</v>
      </c>
      <c r="P27" s="41">
        <v>18.5</v>
      </c>
      <c r="Q27" s="41">
        <v>18.5</v>
      </c>
      <c r="R27" s="41">
        <v>18.5</v>
      </c>
      <c r="S27" s="41">
        <v>18.600000000000001</v>
      </c>
      <c r="T27" s="41">
        <v>18.600000000000001</v>
      </c>
      <c r="U27" s="41">
        <v>18.600000000000001</v>
      </c>
      <c r="V27" s="41">
        <v>18.600000000000001</v>
      </c>
      <c r="W27" s="41">
        <v>18.7</v>
      </c>
      <c r="X27" s="41">
        <v>18.7</v>
      </c>
    </row>
    <row r="28" spans="1:24" ht="13.8" x14ac:dyDescent="0.3">
      <c r="A28" s="251"/>
      <c r="B28" s="251"/>
      <c r="C28" s="254"/>
      <c r="D28" s="258" t="s">
        <v>50</v>
      </c>
      <c r="E28" s="259"/>
      <c r="F28" s="32" t="s">
        <v>24</v>
      </c>
      <c r="G28" s="42">
        <v>19.3</v>
      </c>
      <c r="H28" s="42">
        <v>19.399999999999999</v>
      </c>
      <c r="I28" s="42">
        <v>19.3</v>
      </c>
      <c r="J28" s="42">
        <v>19.5</v>
      </c>
      <c r="K28" s="42">
        <v>19.899999999999999</v>
      </c>
      <c r="L28" s="42">
        <v>20.100000000000001</v>
      </c>
      <c r="M28" s="42">
        <v>20.3</v>
      </c>
      <c r="N28" s="42">
        <v>20.7</v>
      </c>
      <c r="O28" s="42">
        <v>20.7</v>
      </c>
      <c r="P28" s="42">
        <v>21</v>
      </c>
      <c r="Q28" s="42">
        <v>21</v>
      </c>
      <c r="R28" s="42">
        <v>21.2</v>
      </c>
      <c r="S28" s="42">
        <v>21</v>
      </c>
      <c r="T28" s="42">
        <v>21.2</v>
      </c>
      <c r="U28" s="42">
        <v>21.4</v>
      </c>
      <c r="V28" s="42">
        <v>21.1</v>
      </c>
      <c r="W28" s="42">
        <v>21.1</v>
      </c>
      <c r="X28" s="42">
        <v>-99</v>
      </c>
    </row>
    <row r="29" spans="1:24" ht="13.8" x14ac:dyDescent="0.3">
      <c r="A29" s="251"/>
      <c r="B29" s="251"/>
      <c r="C29" s="254"/>
      <c r="D29" s="258" t="s">
        <v>51</v>
      </c>
      <c r="E29" s="259"/>
      <c r="F29" s="32" t="s">
        <v>24</v>
      </c>
      <c r="G29" s="41">
        <v>19.8</v>
      </c>
      <c r="H29" s="41">
        <v>20</v>
      </c>
      <c r="I29" s="41">
        <v>20.100000000000001</v>
      </c>
      <c r="J29" s="41">
        <v>20.2</v>
      </c>
      <c r="K29" s="41">
        <v>20.399999999999999</v>
      </c>
      <c r="L29" s="41">
        <v>20.5</v>
      </c>
      <c r="M29" s="41">
        <v>20.6</v>
      </c>
      <c r="N29" s="41">
        <v>20.7</v>
      </c>
      <c r="O29" s="41">
        <v>20.8</v>
      </c>
      <c r="P29" s="41">
        <v>20.9</v>
      </c>
      <c r="Q29" s="41">
        <v>21</v>
      </c>
      <c r="R29" s="41">
        <v>21.1</v>
      </c>
      <c r="S29" s="41">
        <v>21.2</v>
      </c>
      <c r="T29" s="41">
        <v>21.3</v>
      </c>
      <c r="U29" s="41">
        <v>21.4</v>
      </c>
      <c r="V29" s="41">
        <v>21.5</v>
      </c>
      <c r="W29" s="41">
        <v>21.5</v>
      </c>
      <c r="X29" s="41">
        <v>-99</v>
      </c>
    </row>
    <row r="30" spans="1:24" ht="13.8" x14ac:dyDescent="0.3">
      <c r="A30" s="251"/>
      <c r="B30" s="251"/>
      <c r="C30" s="254"/>
      <c r="D30" s="258" t="s">
        <v>52</v>
      </c>
      <c r="E30" s="259"/>
      <c r="F30" s="32" t="s">
        <v>24</v>
      </c>
      <c r="G30" s="42">
        <v>19.899999999999999</v>
      </c>
      <c r="H30" s="42">
        <v>19.899999999999999</v>
      </c>
      <c r="I30" s="42">
        <v>19.8</v>
      </c>
      <c r="J30" s="42">
        <v>20.3</v>
      </c>
      <c r="K30" s="42">
        <v>20.7</v>
      </c>
      <c r="L30" s="42">
        <v>20.9</v>
      </c>
      <c r="M30" s="42">
        <v>20.8</v>
      </c>
      <c r="N30" s="42">
        <v>20.8</v>
      </c>
      <c r="O30" s="42">
        <v>21</v>
      </c>
      <c r="P30" s="42">
        <v>21.1</v>
      </c>
      <c r="Q30" s="42">
        <v>21.2</v>
      </c>
      <c r="R30" s="42">
        <v>21.4</v>
      </c>
      <c r="S30" s="42">
        <v>21</v>
      </c>
      <c r="T30" s="42">
        <v>21.4</v>
      </c>
      <c r="U30" s="42">
        <v>21.6</v>
      </c>
      <c r="V30" s="42">
        <v>21.6</v>
      </c>
      <c r="W30" s="42">
        <v>21.6</v>
      </c>
      <c r="X30" s="42">
        <v>-99</v>
      </c>
    </row>
    <row r="31" spans="1:24" ht="13.8" x14ac:dyDescent="0.3">
      <c r="A31" s="251"/>
      <c r="B31" s="251"/>
      <c r="C31" s="254"/>
      <c r="D31" s="258" t="s">
        <v>53</v>
      </c>
      <c r="E31" s="259"/>
      <c r="F31" s="32" t="s">
        <v>24</v>
      </c>
      <c r="G31" s="41">
        <v>17.5</v>
      </c>
      <c r="H31" s="41">
        <v>17.7</v>
      </c>
      <c r="I31" s="41">
        <v>18</v>
      </c>
      <c r="J31" s="41">
        <v>18</v>
      </c>
      <c r="K31" s="41">
        <v>18.3</v>
      </c>
      <c r="L31" s="41">
        <v>18.5</v>
      </c>
      <c r="M31" s="41">
        <v>18.8</v>
      </c>
      <c r="N31" s="41">
        <v>18.899999999999999</v>
      </c>
      <c r="O31" s="41">
        <v>19.100000000000001</v>
      </c>
      <c r="P31" s="41">
        <v>19.2</v>
      </c>
      <c r="Q31" s="41">
        <v>19.5</v>
      </c>
      <c r="R31" s="41">
        <v>19.899999999999999</v>
      </c>
      <c r="S31" s="41">
        <v>19.8</v>
      </c>
      <c r="T31" s="41">
        <v>19.899999999999999</v>
      </c>
      <c r="U31" s="41">
        <v>20.399999999999999</v>
      </c>
      <c r="V31" s="41">
        <v>20.100000000000001</v>
      </c>
      <c r="W31" s="41">
        <v>20.5</v>
      </c>
      <c r="X31" s="41">
        <v>-99</v>
      </c>
    </row>
    <row r="32" spans="1:24" ht="13.8" x14ac:dyDescent="0.3">
      <c r="A32" s="251"/>
      <c r="B32" s="251"/>
      <c r="C32" s="254"/>
      <c r="D32" s="258" t="s">
        <v>54</v>
      </c>
      <c r="E32" s="259"/>
      <c r="F32" s="32" t="s">
        <v>24</v>
      </c>
      <c r="G32" s="42">
        <v>19.100000000000001</v>
      </c>
      <c r="H32" s="42">
        <v>19.3</v>
      </c>
      <c r="I32" s="42">
        <v>19.399999999999999</v>
      </c>
      <c r="J32" s="42">
        <v>19.2</v>
      </c>
      <c r="K32" s="42">
        <v>20</v>
      </c>
      <c r="L32" s="42">
        <v>19.7</v>
      </c>
      <c r="M32" s="42">
        <v>20.5</v>
      </c>
      <c r="N32" s="42">
        <v>20.399999999999999</v>
      </c>
      <c r="O32" s="42">
        <v>20.6</v>
      </c>
      <c r="P32" s="42">
        <v>20.8</v>
      </c>
      <c r="Q32" s="42">
        <v>21</v>
      </c>
      <c r="R32" s="42">
        <v>21.6</v>
      </c>
      <c r="S32" s="42">
        <v>21.3</v>
      </c>
      <c r="T32" s="42">
        <v>21.6</v>
      </c>
      <c r="U32" s="42">
        <v>21.9</v>
      </c>
      <c r="V32" s="42">
        <v>21.7</v>
      </c>
      <c r="W32" s="42">
        <v>21.8</v>
      </c>
      <c r="X32" s="42">
        <v>-99</v>
      </c>
    </row>
    <row r="33" spans="1:24" ht="13.8" x14ac:dyDescent="0.3">
      <c r="A33" s="251"/>
      <c r="B33" s="251"/>
      <c r="C33" s="254"/>
      <c r="D33" s="258" t="s">
        <v>55</v>
      </c>
      <c r="E33" s="259"/>
      <c r="F33" s="32" t="s">
        <v>24</v>
      </c>
      <c r="G33" s="41">
        <v>16.7</v>
      </c>
      <c r="H33" s="41">
        <v>16.8</v>
      </c>
      <c r="I33" s="41">
        <v>16.899999999999999</v>
      </c>
      <c r="J33" s="41">
        <v>16.899999999999999</v>
      </c>
      <c r="K33" s="41">
        <v>17.100000000000001</v>
      </c>
      <c r="L33" s="41">
        <v>17.100000000000001</v>
      </c>
      <c r="M33" s="41">
        <v>17.3</v>
      </c>
      <c r="N33" s="41">
        <v>17.5</v>
      </c>
      <c r="O33" s="41">
        <v>17.8</v>
      </c>
      <c r="P33" s="41">
        <v>18</v>
      </c>
      <c r="Q33" s="41">
        <v>18</v>
      </c>
      <c r="R33" s="41">
        <v>18.399999999999999</v>
      </c>
      <c r="S33" s="41">
        <v>18.5</v>
      </c>
      <c r="T33" s="41">
        <v>18.8</v>
      </c>
      <c r="U33" s="41">
        <v>19.100000000000001</v>
      </c>
      <c r="V33" s="41">
        <v>18.8</v>
      </c>
      <c r="W33" s="41">
        <v>19.2</v>
      </c>
      <c r="X33" s="41">
        <v>-99</v>
      </c>
    </row>
    <row r="34" spans="1:24" ht="13.8" x14ac:dyDescent="0.3">
      <c r="A34" s="251"/>
      <c r="B34" s="251"/>
      <c r="C34" s="254"/>
      <c r="D34" s="258" t="s">
        <v>56</v>
      </c>
      <c r="E34" s="259"/>
      <c r="F34" s="32" t="s">
        <v>24</v>
      </c>
      <c r="G34" s="42">
        <v>18.7</v>
      </c>
      <c r="H34" s="42">
        <v>19</v>
      </c>
      <c r="I34" s="42">
        <v>19</v>
      </c>
      <c r="J34" s="42">
        <v>18.7</v>
      </c>
      <c r="K34" s="42">
        <v>19.399999999999999</v>
      </c>
      <c r="L34" s="42">
        <v>19.3</v>
      </c>
      <c r="M34" s="42">
        <v>20</v>
      </c>
      <c r="N34" s="42">
        <v>20.2</v>
      </c>
      <c r="O34" s="42">
        <v>20.5</v>
      </c>
      <c r="P34" s="42">
        <v>20.5</v>
      </c>
      <c r="Q34" s="42">
        <v>21</v>
      </c>
      <c r="R34" s="42">
        <v>21.1</v>
      </c>
      <c r="S34" s="42">
        <v>21.1</v>
      </c>
      <c r="T34" s="42">
        <v>21.4</v>
      </c>
      <c r="U34" s="42">
        <v>21.6</v>
      </c>
      <c r="V34" s="42">
        <v>21.4</v>
      </c>
      <c r="W34" s="42">
        <v>21.8</v>
      </c>
      <c r="X34" s="42">
        <v>-99</v>
      </c>
    </row>
    <row r="35" spans="1:24" ht="13.8" x14ac:dyDescent="0.3">
      <c r="A35" s="251"/>
      <c r="B35" s="251"/>
      <c r="C35" s="254"/>
      <c r="D35" s="258" t="s">
        <v>57</v>
      </c>
      <c r="E35" s="259"/>
      <c r="F35" s="32" t="s">
        <v>24</v>
      </c>
      <c r="G35" s="41">
        <v>20.7</v>
      </c>
      <c r="H35" s="41">
        <v>21</v>
      </c>
      <c r="I35" s="41">
        <v>21</v>
      </c>
      <c r="J35" s="41">
        <v>20.8</v>
      </c>
      <c r="K35" s="41">
        <v>21.4</v>
      </c>
      <c r="L35" s="41">
        <v>21.2</v>
      </c>
      <c r="M35" s="41">
        <v>21.9</v>
      </c>
      <c r="N35" s="41">
        <v>21.9</v>
      </c>
      <c r="O35" s="41">
        <v>22.1</v>
      </c>
      <c r="P35" s="41">
        <v>22.5</v>
      </c>
      <c r="Q35" s="41">
        <v>22.9</v>
      </c>
      <c r="R35" s="41">
        <v>23</v>
      </c>
      <c r="S35" s="41">
        <v>22.8</v>
      </c>
      <c r="T35" s="41">
        <v>23.4</v>
      </c>
      <c r="U35" s="41">
        <v>23.5</v>
      </c>
      <c r="V35" s="41">
        <v>23</v>
      </c>
      <c r="W35" s="41">
        <v>23.6</v>
      </c>
      <c r="X35" s="41">
        <v>-99</v>
      </c>
    </row>
    <row r="36" spans="1:24" ht="13.8" x14ac:dyDescent="0.3">
      <c r="A36" s="251"/>
      <c r="B36" s="251"/>
      <c r="C36" s="254"/>
      <c r="D36" s="258" t="s">
        <v>58</v>
      </c>
      <c r="E36" s="259"/>
      <c r="F36" s="32" t="s">
        <v>24</v>
      </c>
      <c r="G36" s="42">
        <v>20.2</v>
      </c>
      <c r="H36" s="42">
        <v>20.2</v>
      </c>
      <c r="I36" s="42">
        <v>20.100000000000001</v>
      </c>
      <c r="J36" s="42">
        <v>20.399999999999999</v>
      </c>
      <c r="K36" s="42">
        <v>20.7</v>
      </c>
      <c r="L36" s="42">
        <v>20.7</v>
      </c>
      <c r="M36" s="42">
        <v>20.9</v>
      </c>
      <c r="N36" s="42">
        <v>20.8</v>
      </c>
      <c r="O36" s="42">
        <v>20.9</v>
      </c>
      <c r="P36" s="42">
        <v>21.2</v>
      </c>
      <c r="Q36" s="42">
        <v>21.2</v>
      </c>
      <c r="R36" s="42">
        <v>21.3</v>
      </c>
      <c r="S36" s="42">
        <v>21.1</v>
      </c>
      <c r="T36" s="42">
        <v>21.3</v>
      </c>
      <c r="U36" s="42">
        <v>21.6</v>
      </c>
      <c r="V36" s="42">
        <v>21.5</v>
      </c>
      <c r="W36" s="42">
        <v>21.5</v>
      </c>
      <c r="X36" s="42">
        <v>-99</v>
      </c>
    </row>
    <row r="37" spans="1:24" ht="13.8" x14ac:dyDescent="0.3">
      <c r="A37" s="251"/>
      <c r="B37" s="251"/>
      <c r="C37" s="254"/>
      <c r="D37" s="258" t="s">
        <v>59</v>
      </c>
      <c r="E37" s="259"/>
      <c r="F37" s="32" t="s">
        <v>24</v>
      </c>
      <c r="G37" s="41">
        <v>20.9</v>
      </c>
      <c r="H37" s="41">
        <v>21.3</v>
      </c>
      <c r="I37" s="41">
        <v>21.3</v>
      </c>
      <c r="J37" s="41">
        <v>21.1</v>
      </c>
      <c r="K37" s="41">
        <v>21.6</v>
      </c>
      <c r="L37" s="41">
        <v>21.7</v>
      </c>
      <c r="M37" s="41">
        <v>22.1</v>
      </c>
      <c r="N37" s="41">
        <v>22.2</v>
      </c>
      <c r="O37" s="41">
        <v>22.3</v>
      </c>
      <c r="P37" s="41">
        <v>22.2</v>
      </c>
      <c r="Q37" s="41">
        <v>22.5</v>
      </c>
      <c r="R37" s="41">
        <v>22.6</v>
      </c>
      <c r="S37" s="41">
        <v>22.3</v>
      </c>
      <c r="T37" s="41">
        <v>22.4</v>
      </c>
      <c r="U37" s="41">
        <v>22.7</v>
      </c>
      <c r="V37" s="41">
        <v>22.4</v>
      </c>
      <c r="W37" s="41">
        <v>22.9</v>
      </c>
      <c r="X37" s="41">
        <v>-99</v>
      </c>
    </row>
    <row r="38" spans="1:24" ht="13.8" x14ac:dyDescent="0.3">
      <c r="A38" s="251"/>
      <c r="B38" s="251"/>
      <c r="C38" s="254"/>
      <c r="D38" s="258" t="s">
        <v>60</v>
      </c>
      <c r="E38" s="259"/>
      <c r="F38" s="32" t="s">
        <v>24</v>
      </c>
      <c r="G38" s="42">
        <v>15.1</v>
      </c>
      <c r="H38" s="42">
        <v>15.2</v>
      </c>
      <c r="I38" s="42">
        <v>15.3</v>
      </c>
      <c r="J38" s="42">
        <v>15.4</v>
      </c>
      <c r="K38" s="42">
        <v>15.5</v>
      </c>
      <c r="L38" s="42">
        <v>15.6</v>
      </c>
      <c r="M38" s="42">
        <v>15.7</v>
      </c>
      <c r="N38" s="42">
        <v>15.7</v>
      </c>
      <c r="O38" s="42">
        <v>15.8</v>
      </c>
      <c r="P38" s="42">
        <v>15.9</v>
      </c>
      <c r="Q38" s="42">
        <v>16</v>
      </c>
      <c r="R38" s="42">
        <v>16.100000000000001</v>
      </c>
      <c r="S38" s="42">
        <v>16.100000000000001</v>
      </c>
      <c r="T38" s="42">
        <v>19.5</v>
      </c>
      <c r="U38" s="42">
        <v>19.399999999999999</v>
      </c>
      <c r="V38" s="42">
        <v>19.399999999999999</v>
      </c>
      <c r="W38" s="42">
        <v>19.3</v>
      </c>
      <c r="X38" s="42">
        <v>-99</v>
      </c>
    </row>
    <row r="39" spans="1:24" ht="13.8" x14ac:dyDescent="0.3">
      <c r="A39" s="251"/>
      <c r="B39" s="251"/>
      <c r="C39" s="254"/>
      <c r="D39" s="258" t="s">
        <v>61</v>
      </c>
      <c r="E39" s="259"/>
      <c r="F39" s="32" t="s">
        <v>24</v>
      </c>
      <c r="G39" s="41">
        <v>19</v>
      </c>
      <c r="H39" s="41">
        <v>19.2</v>
      </c>
      <c r="I39" s="41">
        <v>19.100000000000001</v>
      </c>
      <c r="J39" s="41">
        <v>19.100000000000001</v>
      </c>
      <c r="K39" s="41">
        <v>19.600000000000001</v>
      </c>
      <c r="L39" s="41">
        <v>19.7</v>
      </c>
      <c r="M39" s="41">
        <v>20.100000000000001</v>
      </c>
      <c r="N39" s="41">
        <v>20.2</v>
      </c>
      <c r="O39" s="41">
        <v>20.2</v>
      </c>
      <c r="P39" s="41">
        <v>20.7</v>
      </c>
      <c r="Q39" s="41">
        <v>20.8</v>
      </c>
      <c r="R39" s="41">
        <v>21.1</v>
      </c>
      <c r="S39" s="41">
        <v>20.9</v>
      </c>
      <c r="T39" s="41">
        <v>20.9</v>
      </c>
      <c r="U39" s="41">
        <v>21.3</v>
      </c>
      <c r="V39" s="41">
        <v>20.8</v>
      </c>
      <c r="W39" s="41">
        <v>21.1</v>
      </c>
      <c r="X39" s="41">
        <v>-99</v>
      </c>
    </row>
    <row r="40" spans="1:24" ht="13.8" x14ac:dyDescent="0.3">
      <c r="A40" s="251"/>
      <c r="B40" s="251"/>
      <c r="C40" s="254"/>
      <c r="D40" s="258" t="s">
        <v>62</v>
      </c>
      <c r="E40" s="259"/>
      <c r="F40" s="32" t="s">
        <v>24</v>
      </c>
      <c r="G40" s="42">
        <v>19</v>
      </c>
      <c r="H40" s="42">
        <v>19.2</v>
      </c>
      <c r="I40" s="42">
        <v>19.2</v>
      </c>
      <c r="J40" s="42">
        <v>19.3</v>
      </c>
      <c r="K40" s="42">
        <v>19.600000000000001</v>
      </c>
      <c r="L40" s="42">
        <v>19.600000000000001</v>
      </c>
      <c r="M40" s="42">
        <v>19.899999999999999</v>
      </c>
      <c r="N40" s="42">
        <v>20</v>
      </c>
      <c r="O40" s="42">
        <v>20</v>
      </c>
      <c r="P40" s="42">
        <v>20.3</v>
      </c>
      <c r="Q40" s="42">
        <v>20.3</v>
      </c>
      <c r="R40" s="42">
        <v>20.399999999999999</v>
      </c>
      <c r="S40" s="42">
        <v>20.5</v>
      </c>
      <c r="T40" s="42">
        <v>20.5</v>
      </c>
      <c r="U40" s="42">
        <v>20.6</v>
      </c>
      <c r="V40" s="42">
        <v>20.5</v>
      </c>
      <c r="W40" s="42">
        <v>20.6</v>
      </c>
      <c r="X40" s="42">
        <v>-99</v>
      </c>
    </row>
    <row r="41" spans="1:24" ht="13.8" x14ac:dyDescent="0.3">
      <c r="A41" s="251"/>
      <c r="B41" s="251"/>
      <c r="C41" s="254"/>
      <c r="D41" s="253" t="s">
        <v>63</v>
      </c>
      <c r="E41" s="33" t="s">
        <v>1941</v>
      </c>
      <c r="F41" s="32" t="s">
        <v>24</v>
      </c>
      <c r="G41" s="41">
        <v>18.100000000000001</v>
      </c>
      <c r="H41" s="41">
        <v>18.2</v>
      </c>
      <c r="I41" s="41">
        <v>18.3</v>
      </c>
      <c r="J41" s="41">
        <v>18.399999999999999</v>
      </c>
      <c r="K41" s="41">
        <v>18.5</v>
      </c>
      <c r="L41" s="41">
        <v>18.600000000000001</v>
      </c>
      <c r="M41" s="41">
        <v>18.7</v>
      </c>
      <c r="N41" s="41">
        <v>18.8</v>
      </c>
      <c r="O41" s="41">
        <v>19</v>
      </c>
      <c r="P41" s="41">
        <v>19.100000000000001</v>
      </c>
      <c r="Q41" s="41">
        <v>19.2</v>
      </c>
      <c r="R41" s="41">
        <v>18.899999999999999</v>
      </c>
      <c r="S41" s="41">
        <v>19.399999999999999</v>
      </c>
      <c r="T41" s="41">
        <v>19.5</v>
      </c>
      <c r="U41" s="41">
        <v>19.7</v>
      </c>
      <c r="V41" s="41">
        <v>19.8</v>
      </c>
      <c r="W41" s="41">
        <v>-99</v>
      </c>
      <c r="X41" s="41">
        <v>-99</v>
      </c>
    </row>
    <row r="42" spans="1:24" ht="13.8" x14ac:dyDescent="0.3">
      <c r="A42" s="251"/>
      <c r="B42" s="251"/>
      <c r="C42" s="254"/>
      <c r="D42" s="254"/>
      <c r="E42" s="33" t="s">
        <v>1942</v>
      </c>
      <c r="F42" s="32" t="s">
        <v>24</v>
      </c>
      <c r="G42" s="42">
        <v>6.5</v>
      </c>
      <c r="H42" s="42">
        <v>-99</v>
      </c>
      <c r="I42" s="42">
        <v>-99</v>
      </c>
      <c r="J42" s="42">
        <v>7</v>
      </c>
      <c r="K42" s="42">
        <v>-99</v>
      </c>
      <c r="L42" s="42">
        <v>7.1</v>
      </c>
      <c r="M42" s="42">
        <v>-99</v>
      </c>
      <c r="N42" s="42">
        <v>6.6</v>
      </c>
      <c r="O42" s="42">
        <v>6.5</v>
      </c>
      <c r="P42" s="42">
        <v>-99</v>
      </c>
      <c r="Q42" s="42">
        <v>6.7</v>
      </c>
      <c r="R42" s="42">
        <v>7.2</v>
      </c>
      <c r="S42" s="42">
        <v>7.3</v>
      </c>
      <c r="T42" s="42">
        <v>-99</v>
      </c>
      <c r="U42" s="42">
        <v>-99</v>
      </c>
      <c r="V42" s="42">
        <v>-99</v>
      </c>
      <c r="W42" s="42">
        <v>-99</v>
      </c>
      <c r="X42" s="42">
        <v>-99</v>
      </c>
    </row>
    <row r="43" spans="1:24" ht="13.8" x14ac:dyDescent="0.3">
      <c r="A43" s="251"/>
      <c r="B43" s="251"/>
      <c r="C43" s="254"/>
      <c r="D43" s="254"/>
      <c r="E43" s="33" t="s">
        <v>1943</v>
      </c>
      <c r="F43" s="32" t="s">
        <v>24</v>
      </c>
      <c r="G43" s="41">
        <v>15</v>
      </c>
      <c r="H43" s="41">
        <v>15</v>
      </c>
      <c r="I43" s="41">
        <v>14.9</v>
      </c>
      <c r="J43" s="41">
        <v>15</v>
      </c>
      <c r="K43" s="41">
        <v>15.3</v>
      </c>
      <c r="L43" s="41">
        <v>15.4</v>
      </c>
      <c r="M43" s="41">
        <v>15.7</v>
      </c>
      <c r="N43" s="41">
        <v>16.100000000000001</v>
      </c>
      <c r="O43" s="41">
        <v>16.2</v>
      </c>
      <c r="P43" s="41">
        <v>16.5</v>
      </c>
      <c r="Q43" s="41">
        <v>16.5</v>
      </c>
      <c r="R43" s="41">
        <v>17</v>
      </c>
      <c r="S43" s="41">
        <v>17.100000000000001</v>
      </c>
      <c r="T43" s="41">
        <v>17.399999999999999</v>
      </c>
      <c r="U43" s="41">
        <v>17.5</v>
      </c>
      <c r="V43" s="41">
        <v>17.600000000000001</v>
      </c>
      <c r="W43" s="41">
        <v>17.7</v>
      </c>
      <c r="X43" s="41">
        <v>-99</v>
      </c>
    </row>
    <row r="44" spans="1:24" ht="13.8" x14ac:dyDescent="0.3">
      <c r="A44" s="251"/>
      <c r="B44" s="252"/>
      <c r="C44" s="254"/>
      <c r="D44" s="255"/>
      <c r="E44" s="33" t="s">
        <v>1944</v>
      </c>
      <c r="F44" s="32" t="s">
        <v>24</v>
      </c>
      <c r="G44" s="42">
        <v>15.4</v>
      </c>
      <c r="H44" s="42">
        <v>15.5</v>
      </c>
      <c r="I44" s="42">
        <v>15.5</v>
      </c>
      <c r="J44" s="42">
        <v>15.5</v>
      </c>
      <c r="K44" s="42">
        <v>15.6</v>
      </c>
      <c r="L44" s="42">
        <v>15.6</v>
      </c>
      <c r="M44" s="42">
        <v>15.7</v>
      </c>
      <c r="N44" s="42">
        <v>15.7</v>
      </c>
      <c r="O44" s="42">
        <v>15.7</v>
      </c>
      <c r="P44" s="42">
        <v>15.8</v>
      </c>
      <c r="Q44" s="42">
        <v>-99</v>
      </c>
      <c r="R44" s="42">
        <v>-99</v>
      </c>
      <c r="S44" s="42">
        <v>-99</v>
      </c>
      <c r="T44" s="42">
        <v>-99</v>
      </c>
      <c r="U44" s="42">
        <v>-99</v>
      </c>
      <c r="V44" s="42">
        <v>-99</v>
      </c>
      <c r="W44" s="42">
        <v>-99</v>
      </c>
      <c r="X44" s="42">
        <v>-99</v>
      </c>
    </row>
    <row r="45" spans="1:24" ht="13.8" x14ac:dyDescent="0.3">
      <c r="A45" s="251"/>
      <c r="B45" s="250" t="s">
        <v>1945</v>
      </c>
      <c r="C45" s="254"/>
      <c r="D45" s="258" t="s">
        <v>26</v>
      </c>
      <c r="E45" s="259"/>
      <c r="F45" s="32" t="s">
        <v>24</v>
      </c>
      <c r="G45" s="41">
        <v>16.899999999999999</v>
      </c>
      <c r="H45" s="41">
        <v>17.2</v>
      </c>
      <c r="I45" s="41">
        <v>17.399999999999999</v>
      </c>
      <c r="J45" s="41">
        <v>17.600000000000001</v>
      </c>
      <c r="K45" s="41">
        <v>17.8</v>
      </c>
      <c r="L45" s="41">
        <v>18.100000000000001</v>
      </c>
      <c r="M45" s="41">
        <v>18.3</v>
      </c>
      <c r="N45" s="41">
        <v>18.5</v>
      </c>
      <c r="O45" s="41">
        <v>18.600000000000001</v>
      </c>
      <c r="P45" s="41">
        <v>18.7</v>
      </c>
      <c r="Q45" s="41">
        <v>18.899999999999999</v>
      </c>
      <c r="R45" s="41">
        <v>19.100000000000001</v>
      </c>
      <c r="S45" s="41">
        <v>19.100000000000001</v>
      </c>
      <c r="T45" s="41">
        <v>19.2</v>
      </c>
      <c r="U45" s="41">
        <v>19.399999999999999</v>
      </c>
      <c r="V45" s="41">
        <v>19.5</v>
      </c>
      <c r="W45" s="41">
        <v>19.600000000000001</v>
      </c>
      <c r="X45" s="41">
        <v>-99</v>
      </c>
    </row>
    <row r="46" spans="1:24" ht="13.8" x14ac:dyDescent="0.3">
      <c r="A46" s="251"/>
      <c r="B46" s="251"/>
      <c r="C46" s="254"/>
      <c r="D46" s="258" t="s">
        <v>28</v>
      </c>
      <c r="E46" s="259"/>
      <c r="F46" s="32" t="s">
        <v>24</v>
      </c>
      <c r="G46" s="42">
        <v>16</v>
      </c>
      <c r="H46" s="42">
        <v>16.3</v>
      </c>
      <c r="I46" s="42">
        <v>16.3</v>
      </c>
      <c r="J46" s="42">
        <v>16.399999999999999</v>
      </c>
      <c r="K46" s="42">
        <v>16.8</v>
      </c>
      <c r="L46" s="42">
        <v>17</v>
      </c>
      <c r="M46" s="42">
        <v>17.3</v>
      </c>
      <c r="N46" s="42">
        <v>17.5</v>
      </c>
      <c r="O46" s="42">
        <v>17.7</v>
      </c>
      <c r="P46" s="42">
        <v>17.600000000000001</v>
      </c>
      <c r="Q46" s="42">
        <v>17.899999999999999</v>
      </c>
      <c r="R46" s="42">
        <v>18.100000000000001</v>
      </c>
      <c r="S46" s="42">
        <v>18.100000000000001</v>
      </c>
      <c r="T46" s="42">
        <v>18.2</v>
      </c>
      <c r="U46" s="42">
        <v>18.5</v>
      </c>
      <c r="V46" s="42">
        <v>18.100000000000001</v>
      </c>
      <c r="W46" s="42">
        <v>18.5</v>
      </c>
      <c r="X46" s="42">
        <v>-99</v>
      </c>
    </row>
    <row r="47" spans="1:24" ht="13.8" x14ac:dyDescent="0.3">
      <c r="A47" s="251"/>
      <c r="B47" s="251"/>
      <c r="C47" s="254"/>
      <c r="D47" s="258" t="s">
        <v>29</v>
      </c>
      <c r="E47" s="259"/>
      <c r="F47" s="32" t="s">
        <v>24</v>
      </c>
      <c r="G47" s="41">
        <v>15.6</v>
      </c>
      <c r="H47" s="41">
        <v>15.9</v>
      </c>
      <c r="I47" s="41">
        <v>15.8</v>
      </c>
      <c r="J47" s="41">
        <v>15.9</v>
      </c>
      <c r="K47" s="41">
        <v>16.5</v>
      </c>
      <c r="L47" s="41">
        <v>16.600000000000001</v>
      </c>
      <c r="M47" s="41">
        <v>17</v>
      </c>
      <c r="N47" s="41">
        <v>17.3</v>
      </c>
      <c r="O47" s="41">
        <v>17.3</v>
      </c>
      <c r="P47" s="41">
        <v>17.600000000000001</v>
      </c>
      <c r="Q47" s="41">
        <v>17.600000000000001</v>
      </c>
      <c r="R47" s="41">
        <v>18</v>
      </c>
      <c r="S47" s="41">
        <v>17.7</v>
      </c>
      <c r="T47" s="41">
        <v>17.8</v>
      </c>
      <c r="U47" s="41">
        <v>18.399999999999999</v>
      </c>
      <c r="V47" s="41">
        <v>18.2</v>
      </c>
      <c r="W47" s="41">
        <v>18.399999999999999</v>
      </c>
      <c r="X47" s="41">
        <v>-99</v>
      </c>
    </row>
    <row r="48" spans="1:24" ht="13.8" x14ac:dyDescent="0.3">
      <c r="A48" s="251"/>
      <c r="B48" s="251"/>
      <c r="C48" s="254"/>
      <c r="D48" s="258" t="s">
        <v>30</v>
      </c>
      <c r="E48" s="259"/>
      <c r="F48" s="32" t="s">
        <v>24</v>
      </c>
      <c r="G48" s="42">
        <v>16.5</v>
      </c>
      <c r="H48" s="42">
        <v>16.7</v>
      </c>
      <c r="I48" s="42">
        <v>17</v>
      </c>
      <c r="J48" s="42">
        <v>17.100000000000001</v>
      </c>
      <c r="K48" s="42">
        <v>17.3</v>
      </c>
      <c r="L48" s="42">
        <v>17.5</v>
      </c>
      <c r="M48" s="42">
        <v>17.7</v>
      </c>
      <c r="N48" s="42">
        <v>17.899999999999999</v>
      </c>
      <c r="O48" s="42">
        <v>18</v>
      </c>
      <c r="P48" s="42">
        <v>18.2</v>
      </c>
      <c r="Q48" s="42">
        <v>18.3</v>
      </c>
      <c r="R48" s="42">
        <v>18.600000000000001</v>
      </c>
      <c r="S48" s="42">
        <v>18.8</v>
      </c>
      <c r="T48" s="42">
        <v>19</v>
      </c>
      <c r="U48" s="42">
        <v>19.100000000000001</v>
      </c>
      <c r="V48" s="42">
        <v>19.2</v>
      </c>
      <c r="W48" s="42">
        <v>-99</v>
      </c>
      <c r="X48" s="42">
        <v>-99</v>
      </c>
    </row>
    <row r="49" spans="1:24" ht="13.8" x14ac:dyDescent="0.3">
      <c r="A49" s="251"/>
      <c r="B49" s="251"/>
      <c r="C49" s="254"/>
      <c r="D49" s="258" t="s">
        <v>31</v>
      </c>
      <c r="E49" s="259"/>
      <c r="F49" s="32" t="s">
        <v>24</v>
      </c>
      <c r="G49" s="41">
        <v>15.5</v>
      </c>
      <c r="H49" s="41">
        <v>15.6</v>
      </c>
      <c r="I49" s="41">
        <v>15.7</v>
      </c>
      <c r="J49" s="41">
        <v>15.8</v>
      </c>
      <c r="K49" s="41">
        <v>15.7</v>
      </c>
      <c r="L49" s="41">
        <v>15.9</v>
      </c>
      <c r="M49" s="41">
        <v>16.3</v>
      </c>
      <c r="N49" s="41">
        <v>15.8</v>
      </c>
      <c r="O49" s="41">
        <v>16.399999999999999</v>
      </c>
      <c r="P49" s="41">
        <v>16.600000000000001</v>
      </c>
      <c r="Q49" s="41">
        <v>16.2</v>
      </c>
      <c r="R49" s="41">
        <v>16.8</v>
      </c>
      <c r="S49" s="41">
        <v>16.7</v>
      </c>
      <c r="T49" s="41">
        <v>17.2</v>
      </c>
      <c r="U49" s="41">
        <v>17.399999999999999</v>
      </c>
      <c r="V49" s="41">
        <v>17.600000000000001</v>
      </c>
      <c r="W49" s="41">
        <v>-99</v>
      </c>
      <c r="X49" s="41">
        <v>-99</v>
      </c>
    </row>
    <row r="50" spans="1:24" ht="13.8" x14ac:dyDescent="0.3">
      <c r="A50" s="251"/>
      <c r="B50" s="251"/>
      <c r="C50" s="254"/>
      <c r="D50" s="258" t="s">
        <v>32</v>
      </c>
      <c r="E50" s="259"/>
      <c r="F50" s="32" t="s">
        <v>24</v>
      </c>
      <c r="G50" s="42">
        <v>13.7</v>
      </c>
      <c r="H50" s="42">
        <v>13.9</v>
      </c>
      <c r="I50" s="42">
        <v>13.9</v>
      </c>
      <c r="J50" s="42">
        <v>13.8</v>
      </c>
      <c r="K50" s="42">
        <v>14.2</v>
      </c>
      <c r="L50" s="42">
        <v>14.4</v>
      </c>
      <c r="M50" s="42">
        <v>14.8</v>
      </c>
      <c r="N50" s="42">
        <v>15.1</v>
      </c>
      <c r="O50" s="42">
        <v>15.3</v>
      </c>
      <c r="P50" s="42">
        <v>15.2</v>
      </c>
      <c r="Q50" s="42">
        <v>15.5</v>
      </c>
      <c r="R50" s="42">
        <v>15.6</v>
      </c>
      <c r="S50" s="42">
        <v>15.7</v>
      </c>
      <c r="T50" s="42">
        <v>15.7</v>
      </c>
      <c r="U50" s="42">
        <v>16.100000000000001</v>
      </c>
      <c r="V50" s="42">
        <v>15.9</v>
      </c>
      <c r="W50" s="42">
        <v>16.2</v>
      </c>
      <c r="X50" s="42">
        <v>-99</v>
      </c>
    </row>
    <row r="51" spans="1:24" ht="13.8" x14ac:dyDescent="0.3">
      <c r="A51" s="251"/>
      <c r="B51" s="251"/>
      <c r="C51" s="254"/>
      <c r="D51" s="258" t="s">
        <v>33</v>
      </c>
      <c r="E51" s="259"/>
      <c r="F51" s="32" t="s">
        <v>24</v>
      </c>
      <c r="G51" s="41">
        <v>15.2</v>
      </c>
      <c r="H51" s="41">
        <v>15.2</v>
      </c>
      <c r="I51" s="41">
        <v>15.4</v>
      </c>
      <c r="J51" s="41">
        <v>15.6</v>
      </c>
      <c r="K51" s="41">
        <v>15.9</v>
      </c>
      <c r="L51" s="41">
        <v>16.100000000000001</v>
      </c>
      <c r="M51" s="41">
        <v>16.2</v>
      </c>
      <c r="N51" s="41">
        <v>16.5</v>
      </c>
      <c r="O51" s="41">
        <v>16.600000000000001</v>
      </c>
      <c r="P51" s="41">
        <v>16.8</v>
      </c>
      <c r="Q51" s="41">
        <v>17</v>
      </c>
      <c r="R51" s="41">
        <v>17.3</v>
      </c>
      <c r="S51" s="41">
        <v>17.5</v>
      </c>
      <c r="T51" s="41">
        <v>17.7</v>
      </c>
      <c r="U51" s="41">
        <v>18.100000000000001</v>
      </c>
      <c r="V51" s="41">
        <v>18</v>
      </c>
      <c r="W51" s="41">
        <v>18.2</v>
      </c>
      <c r="X51" s="41">
        <v>-99</v>
      </c>
    </row>
    <row r="52" spans="1:24" ht="13.8" x14ac:dyDescent="0.3">
      <c r="A52" s="251"/>
      <c r="B52" s="251"/>
      <c r="C52" s="254"/>
      <c r="D52" s="258" t="s">
        <v>34</v>
      </c>
      <c r="E52" s="259"/>
      <c r="F52" s="32" t="s">
        <v>24</v>
      </c>
      <c r="G52" s="42">
        <v>12.7</v>
      </c>
      <c r="H52" s="42">
        <v>12.7</v>
      </c>
      <c r="I52" s="42">
        <v>12.8</v>
      </c>
      <c r="J52" s="42">
        <v>12.8</v>
      </c>
      <c r="K52" s="42">
        <v>13</v>
      </c>
      <c r="L52" s="42">
        <v>13.1</v>
      </c>
      <c r="M52" s="42">
        <v>13.2</v>
      </c>
      <c r="N52" s="42">
        <v>13.2</v>
      </c>
      <c r="O52" s="42">
        <v>13.7</v>
      </c>
      <c r="P52" s="42">
        <v>14.1</v>
      </c>
      <c r="Q52" s="42">
        <v>14.3</v>
      </c>
      <c r="R52" s="42">
        <v>14.8</v>
      </c>
      <c r="S52" s="42">
        <v>14.8</v>
      </c>
      <c r="T52" s="42">
        <v>15.2</v>
      </c>
      <c r="U52" s="42">
        <v>15.2</v>
      </c>
      <c r="V52" s="42">
        <v>15.5</v>
      </c>
      <c r="W52" s="42">
        <v>15.6</v>
      </c>
      <c r="X52" s="42">
        <v>-99</v>
      </c>
    </row>
    <row r="53" spans="1:24" ht="13.8" x14ac:dyDescent="0.3">
      <c r="A53" s="251"/>
      <c r="B53" s="251"/>
      <c r="C53" s="254"/>
      <c r="D53" s="258" t="s">
        <v>35</v>
      </c>
      <c r="E53" s="259"/>
      <c r="F53" s="32" t="s">
        <v>24</v>
      </c>
      <c r="G53" s="41">
        <v>15.5</v>
      </c>
      <c r="H53" s="41">
        <v>15.7</v>
      </c>
      <c r="I53" s="41">
        <v>15.8</v>
      </c>
      <c r="J53" s="41">
        <v>16.2</v>
      </c>
      <c r="K53" s="41">
        <v>16.5</v>
      </c>
      <c r="L53" s="41">
        <v>16.8</v>
      </c>
      <c r="M53" s="41">
        <v>16.899999999999999</v>
      </c>
      <c r="N53" s="41">
        <v>17</v>
      </c>
      <c r="O53" s="41">
        <v>17.5</v>
      </c>
      <c r="P53" s="41">
        <v>17.3</v>
      </c>
      <c r="Q53" s="41">
        <v>17.5</v>
      </c>
      <c r="R53" s="41">
        <v>17.7</v>
      </c>
      <c r="S53" s="41">
        <v>17.8</v>
      </c>
      <c r="T53" s="41">
        <v>18</v>
      </c>
      <c r="U53" s="41">
        <v>18.2</v>
      </c>
      <c r="V53" s="41">
        <v>18.3</v>
      </c>
      <c r="W53" s="41">
        <v>18.2</v>
      </c>
      <c r="X53" s="41">
        <v>-99</v>
      </c>
    </row>
    <row r="54" spans="1:24" ht="13.8" x14ac:dyDescent="0.3">
      <c r="A54" s="251"/>
      <c r="B54" s="251"/>
      <c r="C54" s="254"/>
      <c r="D54" s="258" t="s">
        <v>36</v>
      </c>
      <c r="E54" s="259"/>
      <c r="F54" s="32" t="s">
        <v>24</v>
      </c>
      <c r="G54" s="42">
        <v>16.8</v>
      </c>
      <c r="H54" s="42">
        <v>17</v>
      </c>
      <c r="I54" s="42">
        <v>17</v>
      </c>
      <c r="J54" s="42">
        <v>17</v>
      </c>
      <c r="K54" s="42">
        <v>17.7</v>
      </c>
      <c r="L54" s="42">
        <v>17.7</v>
      </c>
      <c r="M54" s="42">
        <v>18.2</v>
      </c>
      <c r="N54" s="42">
        <v>18.399999999999999</v>
      </c>
      <c r="O54" s="42">
        <v>18.5</v>
      </c>
      <c r="P54" s="42">
        <v>18.7</v>
      </c>
      <c r="Q54" s="42">
        <v>18.899999999999999</v>
      </c>
      <c r="R54" s="42">
        <v>19.3</v>
      </c>
      <c r="S54" s="42">
        <v>19.100000000000001</v>
      </c>
      <c r="T54" s="42">
        <v>19.3</v>
      </c>
      <c r="U54" s="42">
        <v>19.7</v>
      </c>
      <c r="V54" s="42">
        <v>19.399999999999999</v>
      </c>
      <c r="W54" s="42">
        <v>-99</v>
      </c>
      <c r="X54" s="42">
        <v>-99</v>
      </c>
    </row>
    <row r="55" spans="1:24" ht="13.8" x14ac:dyDescent="0.3">
      <c r="A55" s="251"/>
      <c r="B55" s="251"/>
      <c r="C55" s="254"/>
      <c r="D55" s="260" t="s">
        <v>37</v>
      </c>
      <c r="E55" s="261"/>
      <c r="F55" s="32" t="s">
        <v>24</v>
      </c>
      <c r="G55" s="41">
        <v>15.8</v>
      </c>
      <c r="H55" s="41">
        <v>16.100000000000001</v>
      </c>
      <c r="I55" s="41">
        <v>16.2</v>
      </c>
      <c r="J55" s="41">
        <v>16.2</v>
      </c>
      <c r="K55" s="41">
        <v>16.7</v>
      </c>
      <c r="L55" s="41">
        <v>16.899999999999999</v>
      </c>
      <c r="M55" s="41">
        <v>17.2</v>
      </c>
      <c r="N55" s="41">
        <v>17.399999999999999</v>
      </c>
      <c r="O55" s="41">
        <v>17.5</v>
      </c>
      <c r="P55" s="41">
        <v>17.600000000000001</v>
      </c>
      <c r="Q55" s="41">
        <v>17.8</v>
      </c>
      <c r="R55" s="41">
        <v>17.7</v>
      </c>
      <c r="S55" s="41">
        <v>17.8</v>
      </c>
      <c r="T55" s="41">
        <v>17.8</v>
      </c>
      <c r="U55" s="41">
        <v>18.2</v>
      </c>
      <c r="V55" s="41">
        <v>17.899999999999999</v>
      </c>
      <c r="W55" s="41">
        <v>18.100000000000001</v>
      </c>
      <c r="X55" s="41">
        <v>-99</v>
      </c>
    </row>
    <row r="56" spans="1:24" ht="13.8" x14ac:dyDescent="0.3">
      <c r="A56" s="251"/>
      <c r="B56" s="251"/>
      <c r="C56" s="254"/>
      <c r="D56" s="258" t="s">
        <v>38</v>
      </c>
      <c r="E56" s="259"/>
      <c r="F56" s="32" t="s">
        <v>24</v>
      </c>
      <c r="G56" s="42">
        <v>16.7</v>
      </c>
      <c r="H56" s="42">
        <v>17.100000000000001</v>
      </c>
      <c r="I56" s="42">
        <v>16.899999999999999</v>
      </c>
      <c r="J56" s="42">
        <v>17</v>
      </c>
      <c r="K56" s="42">
        <v>17.2</v>
      </c>
      <c r="L56" s="42">
        <v>17.3</v>
      </c>
      <c r="M56" s="42">
        <v>17.5</v>
      </c>
      <c r="N56" s="42">
        <v>17.399999999999999</v>
      </c>
      <c r="O56" s="42">
        <v>17.8</v>
      </c>
      <c r="P56" s="42">
        <v>18</v>
      </c>
      <c r="Q56" s="42">
        <v>18.2</v>
      </c>
      <c r="R56" s="42">
        <v>18.2</v>
      </c>
      <c r="S56" s="42">
        <v>18.100000000000001</v>
      </c>
      <c r="T56" s="42">
        <v>18.7</v>
      </c>
      <c r="U56" s="42">
        <v>18.8</v>
      </c>
      <c r="V56" s="42">
        <v>18.5</v>
      </c>
      <c r="W56" s="42">
        <v>18.899999999999999</v>
      </c>
      <c r="X56" s="42">
        <v>-99</v>
      </c>
    </row>
    <row r="57" spans="1:24" ht="13.8" x14ac:dyDescent="0.3">
      <c r="A57" s="251"/>
      <c r="B57" s="251"/>
      <c r="C57" s="254"/>
      <c r="D57" s="258" t="s">
        <v>39</v>
      </c>
      <c r="E57" s="259"/>
      <c r="F57" s="32" t="s">
        <v>24</v>
      </c>
      <c r="G57" s="41">
        <v>13</v>
      </c>
      <c r="H57" s="41">
        <v>13.2</v>
      </c>
      <c r="I57" s="41">
        <v>13.2</v>
      </c>
      <c r="J57" s="41">
        <v>13</v>
      </c>
      <c r="K57" s="41">
        <v>13.4</v>
      </c>
      <c r="L57" s="41">
        <v>13.3</v>
      </c>
      <c r="M57" s="41">
        <v>13.6</v>
      </c>
      <c r="N57" s="41">
        <v>13.7</v>
      </c>
      <c r="O57" s="41">
        <v>13.9</v>
      </c>
      <c r="P57" s="41">
        <v>14</v>
      </c>
      <c r="Q57" s="41">
        <v>14.1</v>
      </c>
      <c r="R57" s="41">
        <v>14.3</v>
      </c>
      <c r="S57" s="41">
        <v>14.3</v>
      </c>
      <c r="T57" s="41">
        <v>14.5</v>
      </c>
      <c r="U57" s="41">
        <v>14.6</v>
      </c>
      <c r="V57" s="41">
        <v>14.5</v>
      </c>
      <c r="W57" s="41">
        <v>14.6</v>
      </c>
      <c r="X57" s="41">
        <v>-99</v>
      </c>
    </row>
    <row r="58" spans="1:24" ht="13.8" x14ac:dyDescent="0.3">
      <c r="A58" s="251"/>
      <c r="B58" s="251"/>
      <c r="C58" s="254"/>
      <c r="D58" s="258" t="s">
        <v>40</v>
      </c>
      <c r="E58" s="259"/>
      <c r="F58" s="32" t="s">
        <v>24</v>
      </c>
      <c r="G58" s="42">
        <v>17.8</v>
      </c>
      <c r="H58" s="42">
        <v>17.5</v>
      </c>
      <c r="I58" s="42">
        <v>17.7</v>
      </c>
      <c r="J58" s="42">
        <v>18.100000000000001</v>
      </c>
      <c r="K58" s="42">
        <v>17.899999999999999</v>
      </c>
      <c r="L58" s="42">
        <v>18.399999999999999</v>
      </c>
      <c r="M58" s="42">
        <v>18.5</v>
      </c>
      <c r="N58" s="42">
        <v>18.399999999999999</v>
      </c>
      <c r="O58" s="42">
        <v>18.399999999999999</v>
      </c>
      <c r="P58" s="42">
        <v>18.600000000000001</v>
      </c>
      <c r="Q58" s="42">
        <v>18.3</v>
      </c>
      <c r="R58" s="42">
        <v>18.899999999999999</v>
      </c>
      <c r="S58" s="42">
        <v>20.100000000000001</v>
      </c>
      <c r="T58" s="42">
        <v>18.8</v>
      </c>
      <c r="U58" s="42">
        <v>19.5</v>
      </c>
      <c r="V58" s="42">
        <v>19.5</v>
      </c>
      <c r="W58" s="42">
        <v>18.7</v>
      </c>
      <c r="X58" s="42">
        <v>-99</v>
      </c>
    </row>
    <row r="59" spans="1:24" ht="13.8" x14ac:dyDescent="0.3">
      <c r="A59" s="251"/>
      <c r="B59" s="251"/>
      <c r="C59" s="254"/>
      <c r="D59" s="258" t="s">
        <v>41</v>
      </c>
      <c r="E59" s="259"/>
      <c r="F59" s="32" t="s">
        <v>24</v>
      </c>
      <c r="G59" s="41">
        <v>14.6</v>
      </c>
      <c r="H59" s="41">
        <v>15</v>
      </c>
      <c r="I59" s="41">
        <v>15.4</v>
      </c>
      <c r="J59" s="41">
        <v>15.8</v>
      </c>
      <c r="K59" s="41">
        <v>16.100000000000001</v>
      </c>
      <c r="L59" s="41">
        <v>16.5</v>
      </c>
      <c r="M59" s="41">
        <v>16.600000000000001</v>
      </c>
      <c r="N59" s="41">
        <v>17</v>
      </c>
      <c r="O59" s="41">
        <v>16.8</v>
      </c>
      <c r="P59" s="41">
        <v>17.399999999999999</v>
      </c>
      <c r="Q59" s="41">
        <v>17.7</v>
      </c>
      <c r="R59" s="41">
        <v>17.899999999999999</v>
      </c>
      <c r="S59" s="41">
        <v>17.8</v>
      </c>
      <c r="T59" s="41">
        <v>18.100000000000001</v>
      </c>
      <c r="U59" s="41">
        <v>18.399999999999999</v>
      </c>
      <c r="V59" s="41">
        <v>18.399999999999999</v>
      </c>
      <c r="W59" s="41">
        <v>18.600000000000001</v>
      </c>
      <c r="X59" s="41">
        <v>-99</v>
      </c>
    </row>
    <row r="60" spans="1:24" ht="13.8" x14ac:dyDescent="0.3">
      <c r="A60" s="251"/>
      <c r="B60" s="251"/>
      <c r="C60" s="254"/>
      <c r="D60" s="260" t="s">
        <v>42</v>
      </c>
      <c r="E60" s="261"/>
      <c r="F60" s="32" t="s">
        <v>24</v>
      </c>
      <c r="G60" s="42">
        <v>17</v>
      </c>
      <c r="H60" s="42">
        <v>17.399999999999999</v>
      </c>
      <c r="I60" s="42">
        <v>17.7</v>
      </c>
      <c r="J60" s="42">
        <v>17.5</v>
      </c>
      <c r="K60" s="42">
        <v>17.8</v>
      </c>
      <c r="L60" s="42">
        <v>18</v>
      </c>
      <c r="M60" s="42">
        <v>18.3</v>
      </c>
      <c r="N60" s="42">
        <v>18.100000000000001</v>
      </c>
      <c r="O60" s="42">
        <v>18.5</v>
      </c>
      <c r="P60" s="42">
        <v>18.7</v>
      </c>
      <c r="Q60" s="42">
        <v>18.899999999999999</v>
      </c>
      <c r="R60" s="42">
        <v>18.899999999999999</v>
      </c>
      <c r="S60" s="42">
        <v>18.8</v>
      </c>
      <c r="T60" s="42">
        <v>19.2</v>
      </c>
      <c r="U60" s="42">
        <v>19.2</v>
      </c>
      <c r="V60" s="42">
        <v>18.899999999999999</v>
      </c>
      <c r="W60" s="42">
        <v>19.5</v>
      </c>
      <c r="X60" s="42">
        <v>-99</v>
      </c>
    </row>
    <row r="61" spans="1:24" ht="13.8" x14ac:dyDescent="0.3">
      <c r="A61" s="251"/>
      <c r="B61" s="251"/>
      <c r="C61" s="254"/>
      <c r="D61" s="258" t="s">
        <v>43</v>
      </c>
      <c r="E61" s="259"/>
      <c r="F61" s="32" t="s">
        <v>24</v>
      </c>
      <c r="G61" s="41">
        <v>16.7</v>
      </c>
      <c r="H61" s="41">
        <v>17</v>
      </c>
      <c r="I61" s="41">
        <v>16.899999999999999</v>
      </c>
      <c r="J61" s="41">
        <v>16.7</v>
      </c>
      <c r="K61" s="41">
        <v>17.3</v>
      </c>
      <c r="L61" s="41">
        <v>17.3</v>
      </c>
      <c r="M61" s="41">
        <v>17.7</v>
      </c>
      <c r="N61" s="41">
        <v>17.899999999999999</v>
      </c>
      <c r="O61" s="41">
        <v>17.899999999999999</v>
      </c>
      <c r="P61" s="41">
        <v>18.100000000000001</v>
      </c>
      <c r="Q61" s="41">
        <v>18.3</v>
      </c>
      <c r="R61" s="41">
        <v>18.5</v>
      </c>
      <c r="S61" s="41">
        <v>18.5</v>
      </c>
      <c r="T61" s="41">
        <v>18.899999999999999</v>
      </c>
      <c r="U61" s="41">
        <v>19.2</v>
      </c>
      <c r="V61" s="41">
        <v>18.899999999999999</v>
      </c>
      <c r="W61" s="41">
        <v>19.399999999999999</v>
      </c>
      <c r="X61" s="41">
        <v>-99</v>
      </c>
    </row>
    <row r="62" spans="1:24" ht="13.8" x14ac:dyDescent="0.3">
      <c r="A62" s="251"/>
      <c r="B62" s="251"/>
      <c r="C62" s="254"/>
      <c r="D62" s="258" t="s">
        <v>44</v>
      </c>
      <c r="E62" s="259"/>
      <c r="F62" s="32" t="s">
        <v>24</v>
      </c>
      <c r="G62" s="42">
        <v>17.5</v>
      </c>
      <c r="H62" s="42">
        <v>17.8</v>
      </c>
      <c r="I62" s="42">
        <v>18</v>
      </c>
      <c r="J62" s="42">
        <v>18</v>
      </c>
      <c r="K62" s="42">
        <v>18.2</v>
      </c>
      <c r="L62" s="42">
        <v>18.100000000000001</v>
      </c>
      <c r="M62" s="42">
        <v>18.5</v>
      </c>
      <c r="N62" s="42">
        <v>18.600000000000001</v>
      </c>
      <c r="O62" s="42">
        <v>18.600000000000001</v>
      </c>
      <c r="P62" s="42">
        <v>18.899999999999999</v>
      </c>
      <c r="Q62" s="42">
        <v>18.7</v>
      </c>
      <c r="R62" s="42">
        <v>18.7</v>
      </c>
      <c r="S62" s="42">
        <v>18.899999999999999</v>
      </c>
      <c r="T62" s="42">
        <v>19.100000000000001</v>
      </c>
      <c r="U62" s="42">
        <v>19.3</v>
      </c>
      <c r="V62" s="42">
        <v>19.399999999999999</v>
      </c>
      <c r="W62" s="42">
        <v>19.600000000000001</v>
      </c>
      <c r="X62" s="42">
        <v>-99</v>
      </c>
    </row>
    <row r="63" spans="1:24" ht="13.8" x14ac:dyDescent="0.3">
      <c r="A63" s="251"/>
      <c r="B63" s="251"/>
      <c r="C63" s="254"/>
      <c r="D63" s="258" t="s">
        <v>45</v>
      </c>
      <c r="E63" s="259"/>
      <c r="F63" s="32" t="s">
        <v>24</v>
      </c>
      <c r="G63" s="41">
        <v>14.3</v>
      </c>
      <c r="H63" s="41">
        <v>14.5</v>
      </c>
      <c r="I63" s="41">
        <v>14.7</v>
      </c>
      <c r="J63" s="41">
        <v>15.1</v>
      </c>
      <c r="K63" s="41">
        <v>15.3</v>
      </c>
      <c r="L63" s="41">
        <v>15.5</v>
      </c>
      <c r="M63" s="41">
        <v>15.8</v>
      </c>
      <c r="N63" s="41">
        <v>16</v>
      </c>
      <c r="O63" s="41">
        <v>16.3</v>
      </c>
      <c r="P63" s="41">
        <v>16.7</v>
      </c>
      <c r="Q63" s="41">
        <v>16.8</v>
      </c>
      <c r="R63" s="41">
        <v>17.100000000000001</v>
      </c>
      <c r="S63" s="41">
        <v>17.2</v>
      </c>
      <c r="T63" s="41">
        <v>17.600000000000001</v>
      </c>
      <c r="U63" s="41">
        <v>17.899999999999999</v>
      </c>
      <c r="V63" s="41">
        <v>18.2</v>
      </c>
      <c r="W63" s="41">
        <v>18.399999999999999</v>
      </c>
      <c r="X63" s="41">
        <v>-99</v>
      </c>
    </row>
    <row r="64" spans="1:24" ht="13.8" x14ac:dyDescent="0.3">
      <c r="A64" s="251"/>
      <c r="B64" s="251"/>
      <c r="C64" s="254"/>
      <c r="D64" s="258" t="s">
        <v>46</v>
      </c>
      <c r="E64" s="259"/>
      <c r="F64" s="32" t="s">
        <v>24</v>
      </c>
      <c r="G64" s="42">
        <v>-99</v>
      </c>
      <c r="H64" s="42">
        <v>-99</v>
      </c>
      <c r="I64" s="42">
        <v>12.3</v>
      </c>
      <c r="J64" s="42">
        <v>12.4</v>
      </c>
      <c r="K64" s="42">
        <v>12.4</v>
      </c>
      <c r="L64" s="42">
        <v>12.3</v>
      </c>
      <c r="M64" s="42">
        <v>12.5</v>
      </c>
      <c r="N64" s="42">
        <v>12.6</v>
      </c>
      <c r="O64" s="42">
        <v>12.8</v>
      </c>
      <c r="P64" s="42">
        <v>13.2</v>
      </c>
      <c r="Q64" s="42">
        <v>13.1</v>
      </c>
      <c r="R64" s="42">
        <v>13.4</v>
      </c>
      <c r="S64" s="42">
        <v>13.6</v>
      </c>
      <c r="T64" s="42">
        <v>13.9</v>
      </c>
      <c r="U64" s="42">
        <v>13.8</v>
      </c>
      <c r="V64" s="42">
        <v>14.2</v>
      </c>
      <c r="W64" s="42">
        <v>14</v>
      </c>
      <c r="X64" s="42">
        <v>-99</v>
      </c>
    </row>
    <row r="65" spans="1:24" ht="13.8" x14ac:dyDescent="0.3">
      <c r="A65" s="251"/>
      <c r="B65" s="251"/>
      <c r="C65" s="254"/>
      <c r="D65" s="258" t="s">
        <v>47</v>
      </c>
      <c r="E65" s="259"/>
      <c r="F65" s="32" t="s">
        <v>24</v>
      </c>
      <c r="G65" s="41">
        <v>13.6</v>
      </c>
      <c r="H65" s="41">
        <v>13.4</v>
      </c>
      <c r="I65" s="41">
        <v>13.3</v>
      </c>
      <c r="J65" s="41">
        <v>13.3</v>
      </c>
      <c r="K65" s="41">
        <v>13.5</v>
      </c>
      <c r="L65" s="41">
        <v>13.2</v>
      </c>
      <c r="M65" s="41">
        <v>13.3</v>
      </c>
      <c r="N65" s="41">
        <v>13.1</v>
      </c>
      <c r="O65" s="41">
        <v>13.6</v>
      </c>
      <c r="P65" s="41">
        <v>13.6</v>
      </c>
      <c r="Q65" s="41">
        <v>13.8</v>
      </c>
      <c r="R65" s="41">
        <v>14</v>
      </c>
      <c r="S65" s="41">
        <v>14.1</v>
      </c>
      <c r="T65" s="41">
        <v>14.1</v>
      </c>
      <c r="U65" s="41">
        <v>14.3</v>
      </c>
      <c r="V65" s="41">
        <v>14.1</v>
      </c>
      <c r="W65" s="41">
        <v>14.2</v>
      </c>
      <c r="X65" s="41">
        <v>-99</v>
      </c>
    </row>
    <row r="66" spans="1:24" ht="13.8" x14ac:dyDescent="0.3">
      <c r="A66" s="251"/>
      <c r="B66" s="251"/>
      <c r="C66" s="254"/>
      <c r="D66" s="258" t="s">
        <v>48</v>
      </c>
      <c r="E66" s="259"/>
      <c r="F66" s="32" t="s">
        <v>24</v>
      </c>
      <c r="G66" s="42">
        <v>15.5</v>
      </c>
      <c r="H66" s="42">
        <v>16</v>
      </c>
      <c r="I66" s="42">
        <v>15.9</v>
      </c>
      <c r="J66" s="42">
        <v>15.3</v>
      </c>
      <c r="K66" s="42">
        <v>16.5</v>
      </c>
      <c r="L66" s="42">
        <v>16.7</v>
      </c>
      <c r="M66" s="42">
        <v>17</v>
      </c>
      <c r="N66" s="42">
        <v>16.399999999999999</v>
      </c>
      <c r="O66" s="42">
        <v>17.399999999999999</v>
      </c>
      <c r="P66" s="42">
        <v>17.600000000000001</v>
      </c>
      <c r="Q66" s="42">
        <v>17.3</v>
      </c>
      <c r="R66" s="42">
        <v>17.8</v>
      </c>
      <c r="S66" s="42">
        <v>18.399999999999999</v>
      </c>
      <c r="T66" s="42">
        <v>19.100000000000001</v>
      </c>
      <c r="U66" s="42">
        <v>18.399999999999999</v>
      </c>
      <c r="V66" s="42">
        <v>18.899999999999999</v>
      </c>
      <c r="W66" s="42">
        <v>18.899999999999999</v>
      </c>
      <c r="X66" s="42">
        <v>-99</v>
      </c>
    </row>
    <row r="67" spans="1:24" ht="13.8" x14ac:dyDescent="0.3">
      <c r="A67" s="251"/>
      <c r="B67" s="251"/>
      <c r="C67" s="254"/>
      <c r="D67" s="258" t="s">
        <v>49</v>
      </c>
      <c r="E67" s="259"/>
      <c r="F67" s="32" t="s">
        <v>24</v>
      </c>
      <c r="G67" s="41">
        <v>16.5</v>
      </c>
      <c r="H67" s="41">
        <v>16.5</v>
      </c>
      <c r="I67" s="41">
        <v>16.5</v>
      </c>
      <c r="J67" s="41">
        <v>16.5</v>
      </c>
      <c r="K67" s="41">
        <v>16.5</v>
      </c>
      <c r="L67" s="41">
        <v>16.600000000000001</v>
      </c>
      <c r="M67" s="41">
        <v>16.600000000000001</v>
      </c>
      <c r="N67" s="41">
        <v>16.600000000000001</v>
      </c>
      <c r="O67" s="41">
        <v>16.600000000000001</v>
      </c>
      <c r="P67" s="41">
        <v>16.600000000000001</v>
      </c>
      <c r="Q67" s="41">
        <v>16.600000000000001</v>
      </c>
      <c r="R67" s="41">
        <v>16.7</v>
      </c>
      <c r="S67" s="41">
        <v>16.7</v>
      </c>
      <c r="T67" s="41">
        <v>16.7</v>
      </c>
      <c r="U67" s="41">
        <v>16.7</v>
      </c>
      <c r="V67" s="41">
        <v>16.8</v>
      </c>
      <c r="W67" s="41">
        <v>16.8</v>
      </c>
      <c r="X67" s="41">
        <v>16.8</v>
      </c>
    </row>
    <row r="68" spans="1:24" ht="13.8" x14ac:dyDescent="0.3">
      <c r="A68" s="251"/>
      <c r="B68" s="251"/>
      <c r="C68" s="254"/>
      <c r="D68" s="258" t="s">
        <v>50</v>
      </c>
      <c r="E68" s="259"/>
      <c r="F68" s="32" t="s">
        <v>24</v>
      </c>
      <c r="G68" s="42">
        <v>15.4</v>
      </c>
      <c r="H68" s="42">
        <v>15.6</v>
      </c>
      <c r="I68" s="42">
        <v>15.6</v>
      </c>
      <c r="J68" s="42">
        <v>15.8</v>
      </c>
      <c r="K68" s="42">
        <v>16.3</v>
      </c>
      <c r="L68" s="42">
        <v>16.399999999999999</v>
      </c>
      <c r="M68" s="42">
        <v>16.8</v>
      </c>
      <c r="N68" s="42">
        <v>17.100000000000001</v>
      </c>
      <c r="O68" s="42">
        <v>17.399999999999999</v>
      </c>
      <c r="P68" s="42">
        <v>17.600000000000001</v>
      </c>
      <c r="Q68" s="42">
        <v>17.7</v>
      </c>
      <c r="R68" s="42">
        <v>18.100000000000001</v>
      </c>
      <c r="S68" s="42">
        <v>18</v>
      </c>
      <c r="T68" s="42">
        <v>18.2</v>
      </c>
      <c r="U68" s="42">
        <v>18.600000000000001</v>
      </c>
      <c r="V68" s="42">
        <v>18.399999999999999</v>
      </c>
      <c r="W68" s="42">
        <v>18.5</v>
      </c>
      <c r="X68" s="42">
        <v>-99</v>
      </c>
    </row>
    <row r="69" spans="1:24" ht="13.8" x14ac:dyDescent="0.3">
      <c r="A69" s="251"/>
      <c r="B69" s="251"/>
      <c r="C69" s="254"/>
      <c r="D69" s="258" t="s">
        <v>51</v>
      </c>
      <c r="E69" s="259"/>
      <c r="F69" s="32" t="s">
        <v>24</v>
      </c>
      <c r="G69" s="41">
        <v>16.399999999999999</v>
      </c>
      <c r="H69" s="41">
        <v>16.7</v>
      </c>
      <c r="I69" s="41">
        <v>16.899999999999999</v>
      </c>
      <c r="J69" s="41">
        <v>17.2</v>
      </c>
      <c r="K69" s="41">
        <v>17.399999999999999</v>
      </c>
      <c r="L69" s="41">
        <v>17.7</v>
      </c>
      <c r="M69" s="41">
        <v>18</v>
      </c>
      <c r="N69" s="41">
        <v>18.100000000000001</v>
      </c>
      <c r="O69" s="41">
        <v>18.2</v>
      </c>
      <c r="P69" s="41">
        <v>18.399999999999999</v>
      </c>
      <c r="Q69" s="41">
        <v>18.5</v>
      </c>
      <c r="R69" s="41">
        <v>18.600000000000001</v>
      </c>
      <c r="S69" s="41">
        <v>18.8</v>
      </c>
      <c r="T69" s="41">
        <v>18.899999999999999</v>
      </c>
      <c r="U69" s="41">
        <v>19.100000000000001</v>
      </c>
      <c r="V69" s="41">
        <v>19.3</v>
      </c>
      <c r="W69" s="41">
        <v>19.399999999999999</v>
      </c>
      <c r="X69" s="41">
        <v>-99</v>
      </c>
    </row>
    <row r="70" spans="1:24" ht="13.8" x14ac:dyDescent="0.3">
      <c r="A70" s="251"/>
      <c r="B70" s="251"/>
      <c r="C70" s="254"/>
      <c r="D70" s="258" t="s">
        <v>52</v>
      </c>
      <c r="E70" s="259"/>
      <c r="F70" s="32" t="s">
        <v>24</v>
      </c>
      <c r="G70" s="42">
        <v>16.100000000000001</v>
      </c>
      <c r="H70" s="42">
        <v>16.2</v>
      </c>
      <c r="I70" s="42">
        <v>16.2</v>
      </c>
      <c r="J70" s="42">
        <v>16.8</v>
      </c>
      <c r="K70" s="42">
        <v>17.100000000000001</v>
      </c>
      <c r="L70" s="42">
        <v>17.2</v>
      </c>
      <c r="M70" s="42">
        <v>17.7</v>
      </c>
      <c r="N70" s="42">
        <v>17.399999999999999</v>
      </c>
      <c r="O70" s="42">
        <v>17.600000000000001</v>
      </c>
      <c r="P70" s="42">
        <v>18</v>
      </c>
      <c r="Q70" s="42">
        <v>18</v>
      </c>
      <c r="R70" s="42">
        <v>18.2</v>
      </c>
      <c r="S70" s="42">
        <v>18.3</v>
      </c>
      <c r="T70" s="42">
        <v>18.5</v>
      </c>
      <c r="U70" s="42">
        <v>18.8</v>
      </c>
      <c r="V70" s="42">
        <v>18.899999999999999</v>
      </c>
      <c r="W70" s="42">
        <v>19.100000000000001</v>
      </c>
      <c r="X70" s="42">
        <v>-99</v>
      </c>
    </row>
    <row r="71" spans="1:24" ht="13.8" x14ac:dyDescent="0.3">
      <c r="A71" s="251"/>
      <c r="B71" s="251"/>
      <c r="C71" s="254"/>
      <c r="D71" s="258" t="s">
        <v>53</v>
      </c>
      <c r="E71" s="259"/>
      <c r="F71" s="32" t="s">
        <v>24</v>
      </c>
      <c r="G71" s="41">
        <v>13.5</v>
      </c>
      <c r="H71" s="41">
        <v>13.7</v>
      </c>
      <c r="I71" s="41">
        <v>13.9</v>
      </c>
      <c r="J71" s="41">
        <v>13.9</v>
      </c>
      <c r="K71" s="41">
        <v>14.2</v>
      </c>
      <c r="L71" s="41">
        <v>14.3</v>
      </c>
      <c r="M71" s="41">
        <v>14.5</v>
      </c>
      <c r="N71" s="41">
        <v>14.6</v>
      </c>
      <c r="O71" s="41">
        <v>14.8</v>
      </c>
      <c r="P71" s="41">
        <v>14.8</v>
      </c>
      <c r="Q71" s="41">
        <v>15.1</v>
      </c>
      <c r="R71" s="41">
        <v>15.4</v>
      </c>
      <c r="S71" s="41">
        <v>15.4</v>
      </c>
      <c r="T71" s="41">
        <v>15.5</v>
      </c>
      <c r="U71" s="41">
        <v>15.9</v>
      </c>
      <c r="V71" s="41">
        <v>15.7</v>
      </c>
      <c r="W71" s="41">
        <v>16</v>
      </c>
      <c r="X71" s="41">
        <v>-99</v>
      </c>
    </row>
    <row r="72" spans="1:24" ht="13.8" x14ac:dyDescent="0.3">
      <c r="A72" s="251"/>
      <c r="B72" s="251"/>
      <c r="C72" s="254"/>
      <c r="D72" s="258" t="s">
        <v>54</v>
      </c>
      <c r="E72" s="259"/>
      <c r="F72" s="32" t="s">
        <v>24</v>
      </c>
      <c r="G72" s="42">
        <v>15.4</v>
      </c>
      <c r="H72" s="42">
        <v>15.7</v>
      </c>
      <c r="I72" s="42">
        <v>15.7</v>
      </c>
      <c r="J72" s="42">
        <v>15.7</v>
      </c>
      <c r="K72" s="42">
        <v>16.3</v>
      </c>
      <c r="L72" s="42">
        <v>16.100000000000001</v>
      </c>
      <c r="M72" s="42">
        <v>16.600000000000001</v>
      </c>
      <c r="N72" s="42">
        <v>16.8</v>
      </c>
      <c r="O72" s="42">
        <v>17</v>
      </c>
      <c r="P72" s="42">
        <v>17.2</v>
      </c>
      <c r="Q72" s="42">
        <v>17.2</v>
      </c>
      <c r="R72" s="42">
        <v>17.8</v>
      </c>
      <c r="S72" s="42">
        <v>17.600000000000001</v>
      </c>
      <c r="T72" s="42">
        <v>17.8</v>
      </c>
      <c r="U72" s="42">
        <v>18.100000000000001</v>
      </c>
      <c r="V72" s="42">
        <v>18</v>
      </c>
      <c r="W72" s="42">
        <v>18</v>
      </c>
      <c r="X72" s="42">
        <v>-99</v>
      </c>
    </row>
    <row r="73" spans="1:24" ht="13.8" x14ac:dyDescent="0.3">
      <c r="A73" s="251"/>
      <c r="B73" s="251"/>
      <c r="C73" s="254"/>
      <c r="D73" s="258" t="s">
        <v>55</v>
      </c>
      <c r="E73" s="259"/>
      <c r="F73" s="32" t="s">
        <v>24</v>
      </c>
      <c r="G73" s="41">
        <v>12.9</v>
      </c>
      <c r="H73" s="41">
        <v>13</v>
      </c>
      <c r="I73" s="41">
        <v>13.2</v>
      </c>
      <c r="J73" s="41">
        <v>13.2</v>
      </c>
      <c r="K73" s="41">
        <v>13.3</v>
      </c>
      <c r="L73" s="41">
        <v>13.3</v>
      </c>
      <c r="M73" s="41">
        <v>13.4</v>
      </c>
      <c r="N73" s="41">
        <v>13.6</v>
      </c>
      <c r="O73" s="41">
        <v>13.8</v>
      </c>
      <c r="P73" s="41">
        <v>14.1</v>
      </c>
      <c r="Q73" s="41">
        <v>14.1</v>
      </c>
      <c r="R73" s="41">
        <v>14.5</v>
      </c>
      <c r="S73" s="41">
        <v>14.6</v>
      </c>
      <c r="T73" s="41">
        <v>14.7</v>
      </c>
      <c r="U73" s="41">
        <v>15.1</v>
      </c>
      <c r="V73" s="41">
        <v>15</v>
      </c>
      <c r="W73" s="41">
        <v>15.3</v>
      </c>
      <c r="X73" s="41">
        <v>-99</v>
      </c>
    </row>
    <row r="74" spans="1:24" ht="13.8" x14ac:dyDescent="0.3">
      <c r="A74" s="251"/>
      <c r="B74" s="251"/>
      <c r="C74" s="254"/>
      <c r="D74" s="258" t="s">
        <v>56</v>
      </c>
      <c r="E74" s="259"/>
      <c r="F74" s="32" t="s">
        <v>24</v>
      </c>
      <c r="G74" s="42">
        <v>14.2</v>
      </c>
      <c r="H74" s="42">
        <v>14.5</v>
      </c>
      <c r="I74" s="42">
        <v>14.5</v>
      </c>
      <c r="J74" s="42">
        <v>14.3</v>
      </c>
      <c r="K74" s="42">
        <v>15</v>
      </c>
      <c r="L74" s="42">
        <v>15.2</v>
      </c>
      <c r="M74" s="42">
        <v>15.8</v>
      </c>
      <c r="N74" s="42">
        <v>15.9</v>
      </c>
      <c r="O74" s="42">
        <v>16.399999999999999</v>
      </c>
      <c r="P74" s="42">
        <v>16.399999999999999</v>
      </c>
      <c r="Q74" s="42">
        <v>16.8</v>
      </c>
      <c r="R74" s="42">
        <v>16.899999999999999</v>
      </c>
      <c r="S74" s="42">
        <v>17.100000000000001</v>
      </c>
      <c r="T74" s="42">
        <v>17.2</v>
      </c>
      <c r="U74" s="42">
        <v>17.7</v>
      </c>
      <c r="V74" s="42">
        <v>17.600000000000001</v>
      </c>
      <c r="W74" s="42">
        <v>17.899999999999999</v>
      </c>
      <c r="X74" s="42">
        <v>-99</v>
      </c>
    </row>
    <row r="75" spans="1:24" ht="13.8" x14ac:dyDescent="0.3">
      <c r="A75" s="251"/>
      <c r="B75" s="251"/>
      <c r="C75" s="254"/>
      <c r="D75" s="258" t="s">
        <v>57</v>
      </c>
      <c r="E75" s="259"/>
      <c r="F75" s="32" t="s">
        <v>24</v>
      </c>
      <c r="G75" s="41">
        <v>16.600000000000001</v>
      </c>
      <c r="H75" s="41">
        <v>16.8</v>
      </c>
      <c r="I75" s="41">
        <v>16.899999999999999</v>
      </c>
      <c r="J75" s="41">
        <v>16.8</v>
      </c>
      <c r="K75" s="41">
        <v>17.2</v>
      </c>
      <c r="L75" s="41">
        <v>17.2</v>
      </c>
      <c r="M75" s="41">
        <v>17.8</v>
      </c>
      <c r="N75" s="41">
        <v>17.7</v>
      </c>
      <c r="O75" s="41">
        <v>18.100000000000001</v>
      </c>
      <c r="P75" s="41">
        <v>18.3</v>
      </c>
      <c r="Q75" s="41">
        <v>18.600000000000001</v>
      </c>
      <c r="R75" s="41">
        <v>18.8</v>
      </c>
      <c r="S75" s="41">
        <v>18.7</v>
      </c>
      <c r="T75" s="41">
        <v>19.2</v>
      </c>
      <c r="U75" s="41">
        <v>19.3</v>
      </c>
      <c r="V75" s="41">
        <v>19</v>
      </c>
      <c r="W75" s="41">
        <v>19.399999999999999</v>
      </c>
      <c r="X75" s="41">
        <v>-99</v>
      </c>
    </row>
    <row r="76" spans="1:24" ht="13.8" x14ac:dyDescent="0.3">
      <c r="A76" s="251"/>
      <c r="B76" s="251"/>
      <c r="C76" s="254"/>
      <c r="D76" s="258" t="s">
        <v>58</v>
      </c>
      <c r="E76" s="259"/>
      <c r="F76" s="32" t="s">
        <v>24</v>
      </c>
      <c r="G76" s="42">
        <v>16.7</v>
      </c>
      <c r="H76" s="42">
        <v>16.899999999999999</v>
      </c>
      <c r="I76" s="42">
        <v>16.899999999999999</v>
      </c>
      <c r="J76" s="42">
        <v>17.100000000000001</v>
      </c>
      <c r="K76" s="42">
        <v>17.5</v>
      </c>
      <c r="L76" s="42">
        <v>17.399999999999999</v>
      </c>
      <c r="M76" s="42">
        <v>17.7</v>
      </c>
      <c r="N76" s="42">
        <v>17.899999999999999</v>
      </c>
      <c r="O76" s="42">
        <v>18</v>
      </c>
      <c r="P76" s="42">
        <v>18.2</v>
      </c>
      <c r="Q76" s="42">
        <v>18.3</v>
      </c>
      <c r="R76" s="42">
        <v>18.5</v>
      </c>
      <c r="S76" s="42">
        <v>18.5</v>
      </c>
      <c r="T76" s="42">
        <v>18.8</v>
      </c>
      <c r="U76" s="42">
        <v>18.899999999999999</v>
      </c>
      <c r="V76" s="42">
        <v>18.899999999999999</v>
      </c>
      <c r="W76" s="42">
        <v>19.100000000000001</v>
      </c>
      <c r="X76" s="42">
        <v>-99</v>
      </c>
    </row>
    <row r="77" spans="1:24" ht="13.8" x14ac:dyDescent="0.3">
      <c r="A77" s="251"/>
      <c r="B77" s="251"/>
      <c r="C77" s="254"/>
      <c r="D77" s="258" t="s">
        <v>59</v>
      </c>
      <c r="E77" s="259"/>
      <c r="F77" s="32" t="s">
        <v>24</v>
      </c>
      <c r="G77" s="41">
        <v>17</v>
      </c>
      <c r="H77" s="41">
        <v>17.3</v>
      </c>
      <c r="I77" s="41">
        <v>17.600000000000001</v>
      </c>
      <c r="J77" s="41">
        <v>17.600000000000001</v>
      </c>
      <c r="K77" s="41">
        <v>18.2</v>
      </c>
      <c r="L77" s="41">
        <v>18.100000000000001</v>
      </c>
      <c r="M77" s="41">
        <v>18.5</v>
      </c>
      <c r="N77" s="41">
        <v>18.600000000000001</v>
      </c>
      <c r="O77" s="41">
        <v>18.899999999999999</v>
      </c>
      <c r="P77" s="41">
        <v>19</v>
      </c>
      <c r="Q77" s="41">
        <v>19</v>
      </c>
      <c r="R77" s="41">
        <v>19.2</v>
      </c>
      <c r="S77" s="41">
        <v>19.3</v>
      </c>
      <c r="T77" s="41">
        <v>19.399999999999999</v>
      </c>
      <c r="U77" s="41">
        <v>19.600000000000001</v>
      </c>
      <c r="V77" s="41">
        <v>19.399999999999999</v>
      </c>
      <c r="W77" s="41">
        <v>20</v>
      </c>
      <c r="X77" s="41">
        <v>-99</v>
      </c>
    </row>
    <row r="78" spans="1:24" ht="13.8" x14ac:dyDescent="0.3">
      <c r="A78" s="251"/>
      <c r="B78" s="251"/>
      <c r="C78" s="254"/>
      <c r="D78" s="258" t="s">
        <v>60</v>
      </c>
      <c r="E78" s="259"/>
      <c r="F78" s="32" t="s">
        <v>24</v>
      </c>
      <c r="G78" s="42">
        <v>13.4</v>
      </c>
      <c r="H78" s="42">
        <v>13.5</v>
      </c>
      <c r="I78" s="42">
        <v>13.6</v>
      </c>
      <c r="J78" s="42">
        <v>13.7</v>
      </c>
      <c r="K78" s="42">
        <v>13.8</v>
      </c>
      <c r="L78" s="42">
        <v>13.9</v>
      </c>
      <c r="M78" s="42">
        <v>13.9</v>
      </c>
      <c r="N78" s="42">
        <v>13.9</v>
      </c>
      <c r="O78" s="42">
        <v>14</v>
      </c>
      <c r="P78" s="42">
        <v>14</v>
      </c>
      <c r="Q78" s="42">
        <v>14</v>
      </c>
      <c r="R78" s="42">
        <v>14.1</v>
      </c>
      <c r="S78" s="42">
        <v>14.1</v>
      </c>
      <c r="T78" s="42">
        <v>16.2</v>
      </c>
      <c r="U78" s="42">
        <v>16.2</v>
      </c>
      <c r="V78" s="42">
        <v>16.100000000000001</v>
      </c>
      <c r="W78" s="42">
        <v>16.100000000000001</v>
      </c>
      <c r="X78" s="42">
        <v>-99</v>
      </c>
    </row>
    <row r="79" spans="1:24" ht="13.8" x14ac:dyDescent="0.3">
      <c r="A79" s="251"/>
      <c r="B79" s="251"/>
      <c r="C79" s="254"/>
      <c r="D79" s="258" t="s">
        <v>61</v>
      </c>
      <c r="E79" s="259"/>
      <c r="F79" s="32" t="s">
        <v>24</v>
      </c>
      <c r="G79" s="41">
        <v>15.8</v>
      </c>
      <c r="H79" s="41">
        <v>16.100000000000001</v>
      </c>
      <c r="I79" s="41">
        <v>16.2</v>
      </c>
      <c r="J79" s="41">
        <v>16.3</v>
      </c>
      <c r="K79" s="41">
        <v>16.7</v>
      </c>
      <c r="L79" s="41">
        <v>17</v>
      </c>
      <c r="M79" s="41">
        <v>17.3</v>
      </c>
      <c r="N79" s="41">
        <v>17.5</v>
      </c>
      <c r="O79" s="41">
        <v>17.600000000000001</v>
      </c>
      <c r="P79" s="41">
        <v>18</v>
      </c>
      <c r="Q79" s="41">
        <v>18.2</v>
      </c>
      <c r="R79" s="41">
        <v>18.5</v>
      </c>
      <c r="S79" s="41">
        <v>18.5</v>
      </c>
      <c r="T79" s="41">
        <v>18.600000000000001</v>
      </c>
      <c r="U79" s="41">
        <v>18.8</v>
      </c>
      <c r="V79" s="41">
        <v>18.600000000000001</v>
      </c>
      <c r="W79" s="41">
        <v>18.8</v>
      </c>
      <c r="X79" s="41">
        <v>-99</v>
      </c>
    </row>
    <row r="80" spans="1:24" ht="13.8" x14ac:dyDescent="0.3">
      <c r="A80" s="251"/>
      <c r="B80" s="251"/>
      <c r="C80" s="254"/>
      <c r="D80" s="258" t="s">
        <v>62</v>
      </c>
      <c r="E80" s="259"/>
      <c r="F80" s="32" t="s">
        <v>24</v>
      </c>
      <c r="G80" s="42">
        <v>16</v>
      </c>
      <c r="H80" s="42">
        <v>16.2</v>
      </c>
      <c r="I80" s="42">
        <v>16.3</v>
      </c>
      <c r="J80" s="42">
        <v>16.5</v>
      </c>
      <c r="K80" s="42">
        <v>16.899999999999999</v>
      </c>
      <c r="L80" s="42">
        <v>16.899999999999999</v>
      </c>
      <c r="M80" s="42">
        <v>17.2</v>
      </c>
      <c r="N80" s="42">
        <v>17.399999999999999</v>
      </c>
      <c r="O80" s="42">
        <v>17.399999999999999</v>
      </c>
      <c r="P80" s="42">
        <v>17.7</v>
      </c>
      <c r="Q80" s="42">
        <v>17.7</v>
      </c>
      <c r="R80" s="42">
        <v>17.8</v>
      </c>
      <c r="S80" s="42">
        <v>17.899999999999999</v>
      </c>
      <c r="T80" s="42">
        <v>17.899999999999999</v>
      </c>
      <c r="U80" s="42">
        <v>18</v>
      </c>
      <c r="V80" s="42">
        <v>18</v>
      </c>
      <c r="W80" s="42">
        <v>18</v>
      </c>
      <c r="X80" s="42">
        <v>-99</v>
      </c>
    </row>
    <row r="81" spans="1:24" ht="13.8" x14ac:dyDescent="0.3">
      <c r="A81" s="251"/>
      <c r="B81" s="251"/>
      <c r="C81" s="254"/>
      <c r="D81" s="253" t="s">
        <v>63</v>
      </c>
      <c r="E81" s="33" t="s">
        <v>1941</v>
      </c>
      <c r="F81" s="32" t="s">
        <v>24</v>
      </c>
      <c r="G81" s="41">
        <v>15.7</v>
      </c>
      <c r="H81" s="41">
        <v>15.8</v>
      </c>
      <c r="I81" s="41">
        <v>15.8</v>
      </c>
      <c r="J81" s="41">
        <v>15.9</v>
      </c>
      <c r="K81" s="41">
        <v>16</v>
      </c>
      <c r="L81" s="41">
        <v>16</v>
      </c>
      <c r="M81" s="41">
        <v>16.100000000000001</v>
      </c>
      <c r="N81" s="41">
        <v>16.2</v>
      </c>
      <c r="O81" s="41">
        <v>16.2</v>
      </c>
      <c r="P81" s="41">
        <v>16.3</v>
      </c>
      <c r="Q81" s="41">
        <v>16.399999999999999</v>
      </c>
      <c r="R81" s="41">
        <v>16.100000000000001</v>
      </c>
      <c r="S81" s="41">
        <v>16.3</v>
      </c>
      <c r="T81" s="41">
        <v>16.399999999999999</v>
      </c>
      <c r="U81" s="41">
        <v>16.600000000000001</v>
      </c>
      <c r="V81" s="41">
        <v>16.7</v>
      </c>
      <c r="W81" s="41">
        <v>-99</v>
      </c>
      <c r="X81" s="41">
        <v>-99</v>
      </c>
    </row>
    <row r="82" spans="1:24" ht="13.8" x14ac:dyDescent="0.3">
      <c r="A82" s="251"/>
      <c r="B82" s="251"/>
      <c r="C82" s="254"/>
      <c r="D82" s="254"/>
      <c r="E82" s="33" t="s">
        <v>1942</v>
      </c>
      <c r="F82" s="32" t="s">
        <v>24</v>
      </c>
      <c r="G82" s="42">
        <v>6.5</v>
      </c>
      <c r="H82" s="42">
        <v>-99</v>
      </c>
      <c r="I82" s="42">
        <v>-99</v>
      </c>
      <c r="J82" s="42">
        <v>7</v>
      </c>
      <c r="K82" s="42">
        <v>-99</v>
      </c>
      <c r="L82" s="42">
        <v>7.1</v>
      </c>
      <c r="M82" s="42">
        <v>-99</v>
      </c>
      <c r="N82" s="42">
        <v>6.6</v>
      </c>
      <c r="O82" s="42">
        <v>6.5</v>
      </c>
      <c r="P82" s="42">
        <v>-99</v>
      </c>
      <c r="Q82" s="42">
        <v>6.7</v>
      </c>
      <c r="R82" s="42">
        <v>7.2</v>
      </c>
      <c r="S82" s="42">
        <v>7.3</v>
      </c>
      <c r="T82" s="42">
        <v>-99</v>
      </c>
      <c r="U82" s="42">
        <v>-99</v>
      </c>
      <c r="V82" s="42">
        <v>-99</v>
      </c>
      <c r="W82" s="42">
        <v>-99</v>
      </c>
      <c r="X82" s="42">
        <v>-99</v>
      </c>
    </row>
    <row r="83" spans="1:24" ht="13.8" x14ac:dyDescent="0.3">
      <c r="A83" s="251"/>
      <c r="B83" s="251"/>
      <c r="C83" s="254"/>
      <c r="D83" s="254"/>
      <c r="E83" s="33" t="s">
        <v>1943</v>
      </c>
      <c r="F83" s="32" t="s">
        <v>24</v>
      </c>
      <c r="G83" s="41">
        <v>10.9</v>
      </c>
      <c r="H83" s="41">
        <v>10.9</v>
      </c>
      <c r="I83" s="41">
        <v>10.7</v>
      </c>
      <c r="J83" s="41">
        <v>10.7</v>
      </c>
      <c r="K83" s="41">
        <v>11</v>
      </c>
      <c r="L83" s="41">
        <v>11</v>
      </c>
      <c r="M83" s="41">
        <v>11.4</v>
      </c>
      <c r="N83" s="41">
        <v>11.7</v>
      </c>
      <c r="O83" s="41">
        <v>11.8</v>
      </c>
      <c r="P83" s="41">
        <v>12</v>
      </c>
      <c r="Q83" s="41">
        <v>12.1</v>
      </c>
      <c r="R83" s="41">
        <v>12.6</v>
      </c>
      <c r="S83" s="41">
        <v>12.8</v>
      </c>
      <c r="T83" s="41">
        <v>13.1</v>
      </c>
      <c r="U83" s="41">
        <v>13.2</v>
      </c>
      <c r="V83" s="41">
        <v>13.3</v>
      </c>
      <c r="W83" s="41">
        <v>13.4</v>
      </c>
      <c r="X83" s="41">
        <v>-99</v>
      </c>
    </row>
    <row r="84" spans="1:24" ht="13.8" x14ac:dyDescent="0.3">
      <c r="A84" s="252"/>
      <c r="B84" s="252"/>
      <c r="C84" s="255"/>
      <c r="D84" s="255"/>
      <c r="E84" s="33" t="s">
        <v>1944</v>
      </c>
      <c r="F84" s="32" t="s">
        <v>24</v>
      </c>
      <c r="G84" s="42">
        <v>11.8</v>
      </c>
      <c r="H84" s="42">
        <v>11.8</v>
      </c>
      <c r="I84" s="42">
        <v>11.9</v>
      </c>
      <c r="J84" s="42">
        <v>11.9</v>
      </c>
      <c r="K84" s="42">
        <v>11.9</v>
      </c>
      <c r="L84" s="42">
        <v>11.9</v>
      </c>
      <c r="M84" s="42">
        <v>11.9</v>
      </c>
      <c r="N84" s="42">
        <v>11.9</v>
      </c>
      <c r="O84" s="42">
        <v>11.9</v>
      </c>
      <c r="P84" s="42">
        <v>11.9</v>
      </c>
      <c r="Q84" s="42">
        <v>-99</v>
      </c>
      <c r="R84" s="42">
        <v>-99</v>
      </c>
      <c r="S84" s="42">
        <v>-99</v>
      </c>
      <c r="T84" s="42">
        <v>-99</v>
      </c>
      <c r="U84" s="42">
        <v>-99</v>
      </c>
      <c r="V84" s="42">
        <v>-99</v>
      </c>
      <c r="W84" s="42">
        <v>-99</v>
      </c>
      <c r="X84" s="42">
        <v>-99</v>
      </c>
    </row>
    <row r="85" spans="1:24" ht="13.8" x14ac:dyDescent="0.3">
      <c r="A85" s="71"/>
      <c r="B85" s="71" t="s">
        <v>1947</v>
      </c>
      <c r="C85" s="72"/>
      <c r="D85" s="258" t="s">
        <v>26</v>
      </c>
      <c r="E85" s="259"/>
      <c r="F85" s="73"/>
      <c r="G85" s="91">
        <f>(G5+G45)/2</f>
        <v>18.649999999999999</v>
      </c>
      <c r="H85" s="91">
        <f t="shared" ref="H85:X100" si="0">(H5+H45)/2</f>
        <v>18.95</v>
      </c>
      <c r="I85" s="91">
        <f t="shared" si="0"/>
        <v>19.100000000000001</v>
      </c>
      <c r="J85" s="91">
        <f t="shared" si="0"/>
        <v>19.3</v>
      </c>
      <c r="K85" s="91">
        <f t="shared" si="0"/>
        <v>19.450000000000003</v>
      </c>
      <c r="L85" s="91">
        <f t="shared" si="0"/>
        <v>19.75</v>
      </c>
      <c r="M85" s="91">
        <f t="shared" si="0"/>
        <v>19.899999999999999</v>
      </c>
      <c r="N85" s="91">
        <f t="shared" si="0"/>
        <v>20.05</v>
      </c>
      <c r="O85" s="91">
        <f t="shared" si="0"/>
        <v>20.100000000000001</v>
      </c>
      <c r="P85" s="91">
        <f t="shared" si="0"/>
        <v>20.25</v>
      </c>
      <c r="Q85" s="91">
        <f t="shared" si="0"/>
        <v>20.350000000000001</v>
      </c>
      <c r="R85" s="91">
        <f t="shared" si="0"/>
        <v>20.55</v>
      </c>
      <c r="S85" s="91">
        <f t="shared" si="0"/>
        <v>20.55</v>
      </c>
      <c r="T85" s="91">
        <f t="shared" si="0"/>
        <v>20.65</v>
      </c>
      <c r="U85" s="91">
        <f t="shared" si="0"/>
        <v>20.799999999999997</v>
      </c>
      <c r="V85" s="91">
        <f t="shared" si="0"/>
        <v>20.9</v>
      </c>
      <c r="W85" s="91">
        <f t="shared" si="0"/>
        <v>20.950000000000003</v>
      </c>
      <c r="X85" s="91">
        <f>(X5+X45)/2</f>
        <v>-99</v>
      </c>
    </row>
    <row r="86" spans="1:24" ht="13.8" x14ac:dyDescent="0.3">
      <c r="A86" s="71"/>
      <c r="B86" s="71"/>
      <c r="C86" s="72"/>
      <c r="D86" s="258" t="s">
        <v>28</v>
      </c>
      <c r="E86" s="259"/>
      <c r="F86" s="73"/>
      <c r="G86" s="91">
        <f t="shared" ref="G86:V120" si="1">(G6+G46)/2</f>
        <v>17.8</v>
      </c>
      <c r="H86" s="91">
        <f t="shared" si="1"/>
        <v>18.149999999999999</v>
      </c>
      <c r="I86" s="91">
        <f t="shared" si="1"/>
        <v>18.05</v>
      </c>
      <c r="J86" s="91">
        <f t="shared" si="1"/>
        <v>18.049999999999997</v>
      </c>
      <c r="K86" s="91">
        <f t="shared" si="1"/>
        <v>18.5</v>
      </c>
      <c r="L86" s="91">
        <f t="shared" si="1"/>
        <v>18.649999999999999</v>
      </c>
      <c r="M86" s="91">
        <f t="shared" si="1"/>
        <v>19</v>
      </c>
      <c r="N86" s="91">
        <f t="shared" si="1"/>
        <v>19.25</v>
      </c>
      <c r="O86" s="91">
        <f t="shared" si="1"/>
        <v>19.399999999999999</v>
      </c>
      <c r="P86" s="91">
        <f t="shared" si="1"/>
        <v>19.399999999999999</v>
      </c>
      <c r="Q86" s="91">
        <f t="shared" si="1"/>
        <v>19.649999999999999</v>
      </c>
      <c r="R86" s="91">
        <f t="shared" si="1"/>
        <v>19.899999999999999</v>
      </c>
      <c r="S86" s="91">
        <f t="shared" si="1"/>
        <v>19.700000000000003</v>
      </c>
      <c r="T86" s="91">
        <f t="shared" si="1"/>
        <v>19.850000000000001</v>
      </c>
      <c r="U86" s="91">
        <f t="shared" si="1"/>
        <v>20.149999999999999</v>
      </c>
      <c r="V86" s="91">
        <f t="shared" si="1"/>
        <v>19.700000000000003</v>
      </c>
      <c r="W86" s="91">
        <f t="shared" si="0"/>
        <v>20.100000000000001</v>
      </c>
      <c r="X86" s="91">
        <f t="shared" si="0"/>
        <v>-99</v>
      </c>
    </row>
    <row r="87" spans="1:24" ht="13.8" x14ac:dyDescent="0.3">
      <c r="A87" s="71"/>
      <c r="B87" s="71"/>
      <c r="C87" s="72"/>
      <c r="D87" s="258" t="s">
        <v>29</v>
      </c>
      <c r="E87" s="259"/>
      <c r="F87" s="73"/>
      <c r="G87" s="91">
        <f t="shared" si="1"/>
        <v>17.649999999999999</v>
      </c>
      <c r="H87" s="91">
        <f t="shared" si="0"/>
        <v>17.899999999999999</v>
      </c>
      <c r="I87" s="91">
        <f t="shared" si="0"/>
        <v>17.75</v>
      </c>
      <c r="J87" s="91">
        <f t="shared" si="0"/>
        <v>17.75</v>
      </c>
      <c r="K87" s="91">
        <f t="shared" si="0"/>
        <v>18.350000000000001</v>
      </c>
      <c r="L87" s="91">
        <f t="shared" si="0"/>
        <v>18.399999999999999</v>
      </c>
      <c r="M87" s="91">
        <f t="shared" si="0"/>
        <v>18.8</v>
      </c>
      <c r="N87" s="91">
        <f t="shared" si="0"/>
        <v>19.149999999999999</v>
      </c>
      <c r="O87" s="91">
        <f t="shared" si="0"/>
        <v>19.100000000000001</v>
      </c>
      <c r="P87" s="91">
        <f t="shared" si="0"/>
        <v>19.399999999999999</v>
      </c>
      <c r="Q87" s="91">
        <f t="shared" si="0"/>
        <v>19.450000000000003</v>
      </c>
      <c r="R87" s="91">
        <f t="shared" si="0"/>
        <v>19.8</v>
      </c>
      <c r="S87" s="91">
        <f t="shared" si="0"/>
        <v>19.5</v>
      </c>
      <c r="T87" s="91">
        <f t="shared" si="0"/>
        <v>19.600000000000001</v>
      </c>
      <c r="U87" s="91">
        <f t="shared" si="0"/>
        <v>20.149999999999999</v>
      </c>
      <c r="V87" s="91">
        <f t="shared" si="0"/>
        <v>19.850000000000001</v>
      </c>
      <c r="W87" s="91">
        <f t="shared" si="0"/>
        <v>20.149999999999999</v>
      </c>
      <c r="X87" s="91">
        <f t="shared" si="0"/>
        <v>-99</v>
      </c>
    </row>
    <row r="88" spans="1:24" ht="13.8" x14ac:dyDescent="0.3">
      <c r="A88" s="71"/>
      <c r="B88" s="71"/>
      <c r="C88" s="72"/>
      <c r="D88" s="258" t="s">
        <v>30</v>
      </c>
      <c r="E88" s="259"/>
      <c r="F88" s="73"/>
      <c r="G88" s="91">
        <f t="shared" si="1"/>
        <v>18.3</v>
      </c>
      <c r="H88" s="91">
        <f t="shared" si="0"/>
        <v>18.45</v>
      </c>
      <c r="I88" s="91">
        <f t="shared" si="0"/>
        <v>18.649999999999999</v>
      </c>
      <c r="J88" s="91">
        <f t="shared" si="0"/>
        <v>18.75</v>
      </c>
      <c r="K88" s="91">
        <f t="shared" si="0"/>
        <v>18.899999999999999</v>
      </c>
      <c r="L88" s="91">
        <f t="shared" si="0"/>
        <v>19.100000000000001</v>
      </c>
      <c r="M88" s="91">
        <f t="shared" si="0"/>
        <v>19.299999999999997</v>
      </c>
      <c r="N88" s="91">
        <f t="shared" si="0"/>
        <v>19.45</v>
      </c>
      <c r="O88" s="91">
        <f t="shared" si="0"/>
        <v>19.600000000000001</v>
      </c>
      <c r="P88" s="91">
        <f t="shared" si="0"/>
        <v>19.75</v>
      </c>
      <c r="Q88" s="91">
        <f t="shared" si="0"/>
        <v>19.899999999999999</v>
      </c>
      <c r="R88" s="91">
        <f t="shared" si="0"/>
        <v>20.100000000000001</v>
      </c>
      <c r="S88" s="91">
        <f t="shared" si="0"/>
        <v>20.3</v>
      </c>
      <c r="T88" s="91">
        <f t="shared" si="0"/>
        <v>20.45</v>
      </c>
      <c r="U88" s="91">
        <f t="shared" si="0"/>
        <v>20.55</v>
      </c>
      <c r="V88" s="91">
        <f t="shared" si="0"/>
        <v>20.6</v>
      </c>
      <c r="W88" s="91">
        <f t="shared" si="0"/>
        <v>-99</v>
      </c>
      <c r="X88" s="91">
        <f t="shared" si="0"/>
        <v>-99</v>
      </c>
    </row>
    <row r="89" spans="1:24" ht="13.8" x14ac:dyDescent="0.3">
      <c r="A89" s="71"/>
      <c r="B89" s="71"/>
      <c r="C89" s="72"/>
      <c r="D89" s="258" t="s">
        <v>31</v>
      </c>
      <c r="E89" s="259"/>
      <c r="F89" s="73"/>
      <c r="G89" s="91">
        <f t="shared" si="1"/>
        <v>17.399999999999999</v>
      </c>
      <c r="H89" s="91">
        <f t="shared" si="0"/>
        <v>17.45</v>
      </c>
      <c r="I89" s="91">
        <f t="shared" si="0"/>
        <v>17.5</v>
      </c>
      <c r="J89" s="91">
        <f t="shared" si="0"/>
        <v>17.55</v>
      </c>
      <c r="K89" s="91">
        <f t="shared" si="0"/>
        <v>17.45</v>
      </c>
      <c r="L89" s="91">
        <f t="shared" si="0"/>
        <v>17.649999999999999</v>
      </c>
      <c r="M89" s="91">
        <f t="shared" si="0"/>
        <v>18</v>
      </c>
      <c r="N89" s="91">
        <f t="shared" si="0"/>
        <v>17.5</v>
      </c>
      <c r="O89" s="91">
        <f t="shared" si="0"/>
        <v>18.100000000000001</v>
      </c>
      <c r="P89" s="91">
        <f t="shared" si="0"/>
        <v>18.3</v>
      </c>
      <c r="Q89" s="91">
        <f t="shared" si="0"/>
        <v>17.899999999999999</v>
      </c>
      <c r="R89" s="91">
        <f t="shared" si="0"/>
        <v>18.399999999999999</v>
      </c>
      <c r="S89" s="91">
        <f t="shared" si="0"/>
        <v>18.25</v>
      </c>
      <c r="T89" s="91">
        <f t="shared" si="0"/>
        <v>19.100000000000001</v>
      </c>
      <c r="U89" s="91">
        <f t="shared" si="0"/>
        <v>19.25</v>
      </c>
      <c r="V89" s="91">
        <f t="shared" si="0"/>
        <v>19.450000000000003</v>
      </c>
      <c r="W89" s="91">
        <f t="shared" si="0"/>
        <v>-99</v>
      </c>
      <c r="X89" s="91">
        <f t="shared" si="0"/>
        <v>-99</v>
      </c>
    </row>
    <row r="90" spans="1:24" ht="13.8" x14ac:dyDescent="0.3">
      <c r="A90" s="71"/>
      <c r="B90" s="71"/>
      <c r="C90" s="72"/>
      <c r="D90" s="258" t="s">
        <v>32</v>
      </c>
      <c r="E90" s="259"/>
      <c r="F90" s="73"/>
      <c r="G90" s="91">
        <f t="shared" si="1"/>
        <v>15.45</v>
      </c>
      <c r="H90" s="91">
        <f t="shared" si="0"/>
        <v>15.600000000000001</v>
      </c>
      <c r="I90" s="91">
        <f t="shared" si="0"/>
        <v>15.600000000000001</v>
      </c>
      <c r="J90" s="91">
        <f t="shared" si="0"/>
        <v>15.5</v>
      </c>
      <c r="K90" s="91">
        <f t="shared" si="0"/>
        <v>15.9</v>
      </c>
      <c r="L90" s="91">
        <f t="shared" si="0"/>
        <v>16.05</v>
      </c>
      <c r="M90" s="91">
        <f t="shared" si="0"/>
        <v>16.55</v>
      </c>
      <c r="N90" s="91">
        <f t="shared" si="0"/>
        <v>16.8</v>
      </c>
      <c r="O90" s="91">
        <f t="shared" si="0"/>
        <v>17.05</v>
      </c>
      <c r="P90" s="91">
        <f t="shared" si="0"/>
        <v>17</v>
      </c>
      <c r="Q90" s="91">
        <f t="shared" si="0"/>
        <v>17.25</v>
      </c>
      <c r="R90" s="91">
        <f t="shared" si="0"/>
        <v>17.399999999999999</v>
      </c>
      <c r="S90" s="91">
        <f t="shared" si="0"/>
        <v>17.45</v>
      </c>
      <c r="T90" s="91">
        <f t="shared" si="0"/>
        <v>17.5</v>
      </c>
      <c r="U90" s="91">
        <f t="shared" si="0"/>
        <v>17.950000000000003</v>
      </c>
      <c r="V90" s="91">
        <f t="shared" si="0"/>
        <v>17.649999999999999</v>
      </c>
      <c r="W90" s="91">
        <f t="shared" si="0"/>
        <v>18.100000000000001</v>
      </c>
      <c r="X90" s="91">
        <f t="shared" si="0"/>
        <v>-99</v>
      </c>
    </row>
    <row r="91" spans="1:24" ht="13.8" x14ac:dyDescent="0.3">
      <c r="A91" s="71"/>
      <c r="B91" s="71"/>
      <c r="C91" s="72"/>
      <c r="D91" s="258" t="s">
        <v>33</v>
      </c>
      <c r="E91" s="259"/>
      <c r="F91" s="73"/>
      <c r="G91" s="91">
        <f t="shared" si="1"/>
        <v>16.75</v>
      </c>
      <c r="H91" s="91">
        <f t="shared" si="0"/>
        <v>16.75</v>
      </c>
      <c r="I91" s="91">
        <f t="shared" si="0"/>
        <v>16.8</v>
      </c>
      <c r="J91" s="91">
        <f t="shared" si="0"/>
        <v>17.05</v>
      </c>
      <c r="K91" s="91">
        <f t="shared" si="0"/>
        <v>17.45</v>
      </c>
      <c r="L91" s="91">
        <f t="shared" si="0"/>
        <v>17.600000000000001</v>
      </c>
      <c r="M91" s="91">
        <f t="shared" si="0"/>
        <v>17.7</v>
      </c>
      <c r="N91" s="91">
        <f t="shared" si="0"/>
        <v>17.850000000000001</v>
      </c>
      <c r="O91" s="91">
        <f t="shared" si="0"/>
        <v>18.05</v>
      </c>
      <c r="P91" s="91">
        <f t="shared" si="0"/>
        <v>18.149999999999999</v>
      </c>
      <c r="Q91" s="91">
        <f t="shared" si="0"/>
        <v>18.350000000000001</v>
      </c>
      <c r="R91" s="91">
        <f t="shared" si="0"/>
        <v>18.700000000000003</v>
      </c>
      <c r="S91" s="91">
        <f t="shared" si="0"/>
        <v>18.850000000000001</v>
      </c>
      <c r="T91" s="91">
        <f t="shared" si="0"/>
        <v>19.049999999999997</v>
      </c>
      <c r="U91" s="91">
        <f t="shared" si="0"/>
        <v>19.450000000000003</v>
      </c>
      <c r="V91" s="91">
        <f t="shared" si="0"/>
        <v>19.350000000000001</v>
      </c>
      <c r="W91" s="91">
        <f t="shared" si="0"/>
        <v>19.5</v>
      </c>
      <c r="X91" s="91">
        <f t="shared" si="0"/>
        <v>-99</v>
      </c>
    </row>
    <row r="92" spans="1:24" ht="13.8" x14ac:dyDescent="0.3">
      <c r="A92" s="71"/>
      <c r="B92" s="71"/>
      <c r="C92" s="72"/>
      <c r="D92" s="258" t="s">
        <v>34</v>
      </c>
      <c r="E92" s="259"/>
      <c r="F92" s="73"/>
      <c r="G92" s="91">
        <f t="shared" si="1"/>
        <v>14.9</v>
      </c>
      <c r="H92" s="91">
        <f t="shared" si="0"/>
        <v>15.049999999999999</v>
      </c>
      <c r="I92" s="91">
        <f t="shared" si="0"/>
        <v>15.1</v>
      </c>
      <c r="J92" s="91">
        <f t="shared" si="0"/>
        <v>15.15</v>
      </c>
      <c r="K92" s="91">
        <f t="shared" si="0"/>
        <v>15.4</v>
      </c>
      <c r="L92" s="91">
        <f t="shared" si="0"/>
        <v>15.600000000000001</v>
      </c>
      <c r="M92" s="91">
        <f t="shared" si="0"/>
        <v>15.799999999999999</v>
      </c>
      <c r="N92" s="91">
        <f t="shared" si="0"/>
        <v>15.85</v>
      </c>
      <c r="O92" s="91">
        <f t="shared" si="0"/>
        <v>16.299999999999997</v>
      </c>
      <c r="P92" s="91">
        <f t="shared" si="0"/>
        <v>16.7</v>
      </c>
      <c r="Q92" s="91">
        <f t="shared" si="0"/>
        <v>16.899999999999999</v>
      </c>
      <c r="R92" s="91">
        <f t="shared" si="0"/>
        <v>17.450000000000003</v>
      </c>
      <c r="S92" s="91">
        <f t="shared" si="0"/>
        <v>17.55</v>
      </c>
      <c r="T92" s="91">
        <f t="shared" si="0"/>
        <v>17.75</v>
      </c>
      <c r="U92" s="91">
        <f t="shared" si="0"/>
        <v>17.799999999999997</v>
      </c>
      <c r="V92" s="91">
        <f t="shared" si="0"/>
        <v>18.100000000000001</v>
      </c>
      <c r="W92" s="91">
        <f t="shared" si="0"/>
        <v>18.25</v>
      </c>
      <c r="X92" s="91">
        <f t="shared" si="0"/>
        <v>-99</v>
      </c>
    </row>
    <row r="93" spans="1:24" ht="13.8" x14ac:dyDescent="0.3">
      <c r="A93" s="71"/>
      <c r="B93" s="71"/>
      <c r="C93" s="72"/>
      <c r="D93" s="258" t="s">
        <v>35</v>
      </c>
      <c r="E93" s="259"/>
      <c r="F93" s="73"/>
      <c r="G93" s="91">
        <f t="shared" si="1"/>
        <v>17.5</v>
      </c>
      <c r="H93" s="91">
        <f t="shared" si="0"/>
        <v>17.75</v>
      </c>
      <c r="I93" s="91">
        <f t="shared" si="0"/>
        <v>17.8</v>
      </c>
      <c r="J93" s="91">
        <f t="shared" si="0"/>
        <v>18.100000000000001</v>
      </c>
      <c r="K93" s="91">
        <f t="shared" si="0"/>
        <v>18.600000000000001</v>
      </c>
      <c r="L93" s="91">
        <f t="shared" si="0"/>
        <v>18.899999999999999</v>
      </c>
      <c r="M93" s="91">
        <f t="shared" si="0"/>
        <v>19.049999999999997</v>
      </c>
      <c r="N93" s="91">
        <f t="shared" si="0"/>
        <v>19.100000000000001</v>
      </c>
      <c r="O93" s="91">
        <f t="shared" si="0"/>
        <v>19.399999999999999</v>
      </c>
      <c r="P93" s="91">
        <f t="shared" si="0"/>
        <v>19.399999999999999</v>
      </c>
      <c r="Q93" s="91">
        <f t="shared" si="0"/>
        <v>19.5</v>
      </c>
      <c r="R93" s="91">
        <f t="shared" si="0"/>
        <v>19.7</v>
      </c>
      <c r="S93" s="91">
        <f t="shared" si="0"/>
        <v>19.700000000000003</v>
      </c>
      <c r="T93" s="91">
        <f t="shared" si="0"/>
        <v>19.899999999999999</v>
      </c>
      <c r="U93" s="91">
        <f t="shared" si="0"/>
        <v>19.95</v>
      </c>
      <c r="V93" s="91">
        <f t="shared" si="0"/>
        <v>20.100000000000001</v>
      </c>
      <c r="W93" s="91">
        <f t="shared" si="0"/>
        <v>20.049999999999997</v>
      </c>
      <c r="X93" s="91">
        <f t="shared" si="0"/>
        <v>-99</v>
      </c>
    </row>
    <row r="94" spans="1:24" ht="13.8" x14ac:dyDescent="0.3">
      <c r="A94" s="71"/>
      <c r="B94" s="71"/>
      <c r="C94" s="72"/>
      <c r="D94" s="258" t="s">
        <v>36</v>
      </c>
      <c r="E94" s="259"/>
      <c r="F94" s="73"/>
      <c r="G94" s="91">
        <f t="shared" si="1"/>
        <v>19.100000000000001</v>
      </c>
      <c r="H94" s="91">
        <f t="shared" si="0"/>
        <v>19.25</v>
      </c>
      <c r="I94" s="91">
        <f t="shared" si="0"/>
        <v>19.2</v>
      </c>
      <c r="J94" s="91">
        <f t="shared" si="0"/>
        <v>19.05</v>
      </c>
      <c r="K94" s="91">
        <f t="shared" si="0"/>
        <v>19.899999999999999</v>
      </c>
      <c r="L94" s="91">
        <f t="shared" si="0"/>
        <v>19.850000000000001</v>
      </c>
      <c r="M94" s="91">
        <f t="shared" si="0"/>
        <v>20.45</v>
      </c>
      <c r="N94" s="91">
        <f t="shared" si="0"/>
        <v>20.7</v>
      </c>
      <c r="O94" s="91">
        <f t="shared" si="0"/>
        <v>20.75</v>
      </c>
      <c r="P94" s="91">
        <f t="shared" si="0"/>
        <v>20.95</v>
      </c>
      <c r="Q94" s="91">
        <f t="shared" si="0"/>
        <v>21.15</v>
      </c>
      <c r="R94" s="91">
        <f t="shared" si="0"/>
        <v>21.55</v>
      </c>
      <c r="S94" s="91">
        <f t="shared" si="0"/>
        <v>21.25</v>
      </c>
      <c r="T94" s="91">
        <f t="shared" si="0"/>
        <v>21.450000000000003</v>
      </c>
      <c r="U94" s="91">
        <f t="shared" si="0"/>
        <v>21.85</v>
      </c>
      <c r="V94" s="91">
        <f t="shared" si="0"/>
        <v>21.45</v>
      </c>
      <c r="W94" s="91">
        <f t="shared" si="0"/>
        <v>-99</v>
      </c>
      <c r="X94" s="91">
        <f t="shared" si="0"/>
        <v>-99</v>
      </c>
    </row>
    <row r="95" spans="1:24" ht="13.8" x14ac:dyDescent="0.3">
      <c r="A95" s="71"/>
      <c r="B95" s="71"/>
      <c r="C95" s="72"/>
      <c r="D95" s="260" t="s">
        <v>37</v>
      </c>
      <c r="E95" s="261"/>
      <c r="F95" s="73"/>
      <c r="G95" s="91">
        <f t="shared" si="1"/>
        <v>17.700000000000003</v>
      </c>
      <c r="H95" s="91">
        <f t="shared" si="0"/>
        <v>17.950000000000003</v>
      </c>
      <c r="I95" s="91">
        <f t="shared" si="0"/>
        <v>17.899999999999999</v>
      </c>
      <c r="J95" s="91">
        <f t="shared" si="0"/>
        <v>17.850000000000001</v>
      </c>
      <c r="K95" s="91">
        <f t="shared" si="0"/>
        <v>18.399999999999999</v>
      </c>
      <c r="L95" s="91">
        <f t="shared" si="0"/>
        <v>18.5</v>
      </c>
      <c r="M95" s="91">
        <f t="shared" si="0"/>
        <v>18.850000000000001</v>
      </c>
      <c r="N95" s="91">
        <f t="shared" si="0"/>
        <v>19.049999999999997</v>
      </c>
      <c r="O95" s="91">
        <f t="shared" si="0"/>
        <v>19.100000000000001</v>
      </c>
      <c r="P95" s="91">
        <f t="shared" si="0"/>
        <v>19.200000000000003</v>
      </c>
      <c r="Q95" s="91">
        <f t="shared" si="0"/>
        <v>19.350000000000001</v>
      </c>
      <c r="R95" s="91">
        <f t="shared" si="0"/>
        <v>19.399999999999999</v>
      </c>
      <c r="S95" s="91">
        <f t="shared" si="0"/>
        <v>19.399999999999999</v>
      </c>
      <c r="T95" s="91">
        <f t="shared" si="0"/>
        <v>19.350000000000001</v>
      </c>
      <c r="U95" s="91">
        <f t="shared" si="0"/>
        <v>19.799999999999997</v>
      </c>
      <c r="V95" s="91">
        <f t="shared" si="0"/>
        <v>19.45</v>
      </c>
      <c r="W95" s="91">
        <f t="shared" si="0"/>
        <v>19.700000000000003</v>
      </c>
      <c r="X95" s="91">
        <f t="shared" si="0"/>
        <v>-99</v>
      </c>
    </row>
    <row r="96" spans="1:24" ht="13.8" x14ac:dyDescent="0.3">
      <c r="A96" s="71"/>
      <c r="B96" s="71"/>
      <c r="C96" s="72"/>
      <c r="D96" s="258" t="s">
        <v>38</v>
      </c>
      <c r="E96" s="259"/>
      <c r="F96" s="73"/>
      <c r="G96" s="91">
        <f t="shared" si="1"/>
        <v>17.95</v>
      </c>
      <c r="H96" s="91">
        <f t="shared" si="0"/>
        <v>18.350000000000001</v>
      </c>
      <c r="I96" s="91">
        <f t="shared" si="0"/>
        <v>18.350000000000001</v>
      </c>
      <c r="J96" s="91">
        <f t="shared" si="0"/>
        <v>18.350000000000001</v>
      </c>
      <c r="K96" s="91">
        <f t="shared" si="0"/>
        <v>18.600000000000001</v>
      </c>
      <c r="L96" s="91">
        <f t="shared" si="0"/>
        <v>18.8</v>
      </c>
      <c r="M96" s="91">
        <f t="shared" si="0"/>
        <v>18.95</v>
      </c>
      <c r="N96" s="91">
        <f t="shared" si="0"/>
        <v>18.799999999999997</v>
      </c>
      <c r="O96" s="91">
        <f t="shared" si="0"/>
        <v>19.200000000000003</v>
      </c>
      <c r="P96" s="91">
        <f t="shared" si="0"/>
        <v>19.45</v>
      </c>
      <c r="Q96" s="91">
        <f t="shared" si="0"/>
        <v>19.600000000000001</v>
      </c>
      <c r="R96" s="91">
        <f t="shared" si="0"/>
        <v>19.7</v>
      </c>
      <c r="S96" s="91">
        <f t="shared" si="0"/>
        <v>19.5</v>
      </c>
      <c r="T96" s="91">
        <f t="shared" si="0"/>
        <v>20.149999999999999</v>
      </c>
      <c r="U96" s="91">
        <f t="shared" si="0"/>
        <v>20.25</v>
      </c>
      <c r="V96" s="91">
        <f t="shared" si="0"/>
        <v>19.899999999999999</v>
      </c>
      <c r="W96" s="91">
        <f t="shared" si="0"/>
        <v>20.299999999999997</v>
      </c>
      <c r="X96" s="91">
        <f t="shared" si="0"/>
        <v>-99</v>
      </c>
    </row>
    <row r="97" spans="1:24" ht="13.8" x14ac:dyDescent="0.3">
      <c r="A97" s="71"/>
      <c r="B97" s="71"/>
      <c r="C97" s="72"/>
      <c r="D97" s="258" t="s">
        <v>39</v>
      </c>
      <c r="E97" s="259"/>
      <c r="F97" s="73"/>
      <c r="G97" s="91">
        <f t="shared" si="1"/>
        <v>14.85</v>
      </c>
      <c r="H97" s="91">
        <f t="shared" si="0"/>
        <v>15.1</v>
      </c>
      <c r="I97" s="91">
        <f t="shared" si="0"/>
        <v>15.1</v>
      </c>
      <c r="J97" s="91">
        <f t="shared" si="0"/>
        <v>14.95</v>
      </c>
      <c r="K97" s="91">
        <f t="shared" si="0"/>
        <v>15.350000000000001</v>
      </c>
      <c r="L97" s="91">
        <f t="shared" si="0"/>
        <v>15.25</v>
      </c>
      <c r="M97" s="91">
        <f t="shared" si="0"/>
        <v>15.649999999999999</v>
      </c>
      <c r="N97" s="91">
        <f t="shared" si="0"/>
        <v>15.75</v>
      </c>
      <c r="O97" s="91">
        <f t="shared" si="0"/>
        <v>16</v>
      </c>
      <c r="P97" s="91">
        <f t="shared" si="0"/>
        <v>16.100000000000001</v>
      </c>
      <c r="Q97" s="91">
        <f t="shared" si="0"/>
        <v>16.149999999999999</v>
      </c>
      <c r="R97" s="91">
        <f t="shared" si="0"/>
        <v>16.3</v>
      </c>
      <c r="S97" s="91">
        <f t="shared" si="0"/>
        <v>16.200000000000003</v>
      </c>
      <c r="T97" s="91">
        <f t="shared" si="0"/>
        <v>16.45</v>
      </c>
      <c r="U97" s="91">
        <f t="shared" si="0"/>
        <v>16.600000000000001</v>
      </c>
      <c r="V97" s="91">
        <f t="shared" si="0"/>
        <v>16.350000000000001</v>
      </c>
      <c r="W97" s="91">
        <f t="shared" si="0"/>
        <v>16.649999999999999</v>
      </c>
      <c r="X97" s="91">
        <f t="shared" si="0"/>
        <v>-99</v>
      </c>
    </row>
    <row r="98" spans="1:24" ht="13.8" x14ac:dyDescent="0.3">
      <c r="A98" s="71"/>
      <c r="B98" s="71"/>
      <c r="C98" s="72"/>
      <c r="D98" s="258" t="s">
        <v>40</v>
      </c>
      <c r="E98" s="259"/>
      <c r="F98" s="73"/>
      <c r="G98" s="91">
        <f t="shared" si="1"/>
        <v>18.8</v>
      </c>
      <c r="H98" s="91">
        <f t="shared" si="0"/>
        <v>19.350000000000001</v>
      </c>
      <c r="I98" s="91">
        <f t="shared" si="0"/>
        <v>19.25</v>
      </c>
      <c r="J98" s="91">
        <f t="shared" si="0"/>
        <v>19.149999999999999</v>
      </c>
      <c r="K98" s="91">
        <f t="shared" si="0"/>
        <v>19.5</v>
      </c>
      <c r="L98" s="91">
        <f t="shared" si="0"/>
        <v>19.7</v>
      </c>
      <c r="M98" s="91">
        <f t="shared" si="0"/>
        <v>19.600000000000001</v>
      </c>
      <c r="N98" s="91">
        <f t="shared" si="0"/>
        <v>19.7</v>
      </c>
      <c r="O98" s="91">
        <f t="shared" si="0"/>
        <v>19.5</v>
      </c>
      <c r="P98" s="91">
        <f t="shared" si="0"/>
        <v>19.8</v>
      </c>
      <c r="Q98" s="91">
        <f t="shared" si="0"/>
        <v>19.899999999999999</v>
      </c>
      <c r="R98" s="91">
        <f t="shared" si="0"/>
        <v>20.2</v>
      </c>
      <c r="S98" s="91">
        <f t="shared" si="0"/>
        <v>20.8</v>
      </c>
      <c r="T98" s="91">
        <f t="shared" si="0"/>
        <v>20</v>
      </c>
      <c r="U98" s="91">
        <f t="shared" si="0"/>
        <v>20.85</v>
      </c>
      <c r="V98" s="91">
        <f t="shared" si="0"/>
        <v>20.399999999999999</v>
      </c>
      <c r="W98" s="91">
        <f t="shared" si="0"/>
        <v>20</v>
      </c>
      <c r="X98" s="91">
        <f t="shared" si="0"/>
        <v>-99</v>
      </c>
    </row>
    <row r="99" spans="1:24" ht="13.8" x14ac:dyDescent="0.3">
      <c r="A99" s="71"/>
      <c r="B99" s="71"/>
      <c r="C99" s="72"/>
      <c r="D99" s="258" t="s">
        <v>41</v>
      </c>
      <c r="E99" s="259"/>
      <c r="F99" s="73"/>
      <c r="G99" s="91">
        <f t="shared" si="1"/>
        <v>16.3</v>
      </c>
      <c r="H99" s="91">
        <f t="shared" si="0"/>
        <v>16.75</v>
      </c>
      <c r="I99" s="91">
        <f t="shared" si="0"/>
        <v>17.100000000000001</v>
      </c>
      <c r="J99" s="91">
        <f t="shared" si="0"/>
        <v>17.450000000000003</v>
      </c>
      <c r="K99" s="91">
        <f t="shared" si="0"/>
        <v>17.8</v>
      </c>
      <c r="L99" s="91">
        <f t="shared" si="0"/>
        <v>18.100000000000001</v>
      </c>
      <c r="M99" s="91">
        <f t="shared" si="0"/>
        <v>18.25</v>
      </c>
      <c r="N99" s="91">
        <f t="shared" si="0"/>
        <v>18.55</v>
      </c>
      <c r="O99" s="91">
        <f t="shared" si="0"/>
        <v>18.55</v>
      </c>
      <c r="P99" s="91">
        <f t="shared" si="0"/>
        <v>19.049999999999997</v>
      </c>
      <c r="Q99" s="91">
        <f t="shared" si="0"/>
        <v>19.25</v>
      </c>
      <c r="R99" s="91">
        <f t="shared" si="0"/>
        <v>19.399999999999999</v>
      </c>
      <c r="S99" s="91">
        <f t="shared" si="0"/>
        <v>19.350000000000001</v>
      </c>
      <c r="T99" s="91">
        <f t="shared" si="0"/>
        <v>19.450000000000003</v>
      </c>
      <c r="U99" s="91">
        <f t="shared" si="0"/>
        <v>19.75</v>
      </c>
      <c r="V99" s="91">
        <f t="shared" si="0"/>
        <v>19.7</v>
      </c>
      <c r="W99" s="91">
        <f t="shared" si="0"/>
        <v>19.850000000000001</v>
      </c>
      <c r="X99" s="91">
        <f t="shared" si="0"/>
        <v>-99</v>
      </c>
    </row>
    <row r="100" spans="1:24" ht="13.8" x14ac:dyDescent="0.3">
      <c r="A100" s="71"/>
      <c r="B100" s="71"/>
      <c r="C100" s="72"/>
      <c r="D100" s="260" t="s">
        <v>42</v>
      </c>
      <c r="E100" s="261"/>
      <c r="F100" s="73"/>
      <c r="G100" s="91">
        <f t="shared" si="1"/>
        <v>18</v>
      </c>
      <c r="H100" s="91">
        <f t="shared" si="0"/>
        <v>18.350000000000001</v>
      </c>
      <c r="I100" s="91">
        <f t="shared" si="0"/>
        <v>18.7</v>
      </c>
      <c r="J100" s="91">
        <f t="shared" si="0"/>
        <v>18.7</v>
      </c>
      <c r="K100" s="91">
        <f t="shared" si="0"/>
        <v>19.05</v>
      </c>
      <c r="L100" s="91">
        <f t="shared" si="0"/>
        <v>19.100000000000001</v>
      </c>
      <c r="M100" s="91">
        <f t="shared" si="0"/>
        <v>19.350000000000001</v>
      </c>
      <c r="N100" s="91">
        <f t="shared" si="0"/>
        <v>19.149999999999999</v>
      </c>
      <c r="O100" s="91">
        <f t="shared" si="0"/>
        <v>19.600000000000001</v>
      </c>
      <c r="P100" s="91">
        <f t="shared" si="0"/>
        <v>19.850000000000001</v>
      </c>
      <c r="Q100" s="91">
        <f t="shared" si="0"/>
        <v>20.049999999999997</v>
      </c>
      <c r="R100" s="91">
        <f t="shared" si="0"/>
        <v>20</v>
      </c>
      <c r="S100" s="91">
        <f t="shared" si="0"/>
        <v>19.899999999999999</v>
      </c>
      <c r="T100" s="91">
        <f t="shared" si="0"/>
        <v>20.25</v>
      </c>
      <c r="U100" s="91">
        <f t="shared" si="0"/>
        <v>20.350000000000001</v>
      </c>
      <c r="V100" s="91">
        <f t="shared" si="0"/>
        <v>20.2</v>
      </c>
      <c r="W100" s="91">
        <f t="shared" ref="H100:X115" si="2">(W20+W60)/2</f>
        <v>20.55</v>
      </c>
      <c r="X100" s="91">
        <f t="shared" si="2"/>
        <v>-99</v>
      </c>
    </row>
    <row r="101" spans="1:24" ht="13.8" x14ac:dyDescent="0.3">
      <c r="A101" s="71"/>
      <c r="B101" s="71"/>
      <c r="C101" s="72"/>
      <c r="D101" s="258" t="s">
        <v>43</v>
      </c>
      <c r="E101" s="259"/>
      <c r="F101" s="73"/>
      <c r="G101" s="91">
        <f t="shared" si="1"/>
        <v>18.7</v>
      </c>
      <c r="H101" s="91">
        <f t="shared" si="2"/>
        <v>19</v>
      </c>
      <c r="I101" s="91">
        <f t="shared" si="2"/>
        <v>18.899999999999999</v>
      </c>
      <c r="J101" s="91">
        <f t="shared" si="2"/>
        <v>18.549999999999997</v>
      </c>
      <c r="K101" s="91">
        <f t="shared" si="2"/>
        <v>19.3</v>
      </c>
      <c r="L101" s="91">
        <f t="shared" si="2"/>
        <v>19.200000000000003</v>
      </c>
      <c r="M101" s="91">
        <f t="shared" si="2"/>
        <v>19.649999999999999</v>
      </c>
      <c r="N101" s="91">
        <f t="shared" si="2"/>
        <v>19.799999999999997</v>
      </c>
      <c r="O101" s="91">
        <f t="shared" si="2"/>
        <v>19.799999999999997</v>
      </c>
      <c r="P101" s="91">
        <f t="shared" si="2"/>
        <v>19.950000000000003</v>
      </c>
      <c r="Q101" s="91">
        <f t="shared" si="2"/>
        <v>20.200000000000003</v>
      </c>
      <c r="R101" s="91">
        <f t="shared" si="2"/>
        <v>20.350000000000001</v>
      </c>
      <c r="S101" s="91">
        <f t="shared" si="2"/>
        <v>20.3</v>
      </c>
      <c r="T101" s="91">
        <f t="shared" si="2"/>
        <v>20.75</v>
      </c>
      <c r="U101" s="91">
        <f t="shared" si="2"/>
        <v>21</v>
      </c>
      <c r="V101" s="91">
        <f t="shared" si="2"/>
        <v>20.549999999999997</v>
      </c>
      <c r="W101" s="91">
        <f t="shared" si="2"/>
        <v>21.15</v>
      </c>
      <c r="X101" s="91">
        <f t="shared" si="2"/>
        <v>-99</v>
      </c>
    </row>
    <row r="102" spans="1:24" ht="13.8" x14ac:dyDescent="0.3">
      <c r="A102" s="71"/>
      <c r="B102" s="71"/>
      <c r="C102" s="72"/>
      <c r="D102" s="258" t="s">
        <v>44</v>
      </c>
      <c r="E102" s="259"/>
      <c r="F102" s="73"/>
      <c r="G102" s="91">
        <f t="shared" si="1"/>
        <v>19.95</v>
      </c>
      <c r="H102" s="91">
        <f t="shared" si="2"/>
        <v>20.25</v>
      </c>
      <c r="I102" s="91">
        <f t="shared" si="2"/>
        <v>20.5</v>
      </c>
      <c r="J102" s="91">
        <f t="shared" si="2"/>
        <v>20.5</v>
      </c>
      <c r="K102" s="91">
        <f t="shared" si="2"/>
        <v>20.75</v>
      </c>
      <c r="L102" s="91">
        <f t="shared" si="2"/>
        <v>20.65</v>
      </c>
      <c r="M102" s="91">
        <f t="shared" si="2"/>
        <v>20.95</v>
      </c>
      <c r="N102" s="91">
        <f t="shared" si="2"/>
        <v>21.1</v>
      </c>
      <c r="O102" s="91">
        <f t="shared" si="2"/>
        <v>21.1</v>
      </c>
      <c r="P102" s="91">
        <f t="shared" si="2"/>
        <v>21.45</v>
      </c>
      <c r="Q102" s="91">
        <f t="shared" si="2"/>
        <v>21.25</v>
      </c>
      <c r="R102" s="91">
        <f t="shared" si="2"/>
        <v>21.2</v>
      </c>
      <c r="S102" s="91">
        <f t="shared" si="2"/>
        <v>21.35</v>
      </c>
      <c r="T102" s="91">
        <f t="shared" si="2"/>
        <v>21.55</v>
      </c>
      <c r="U102" s="91">
        <f t="shared" si="2"/>
        <v>21.75</v>
      </c>
      <c r="V102" s="91">
        <f t="shared" si="2"/>
        <v>21.799999999999997</v>
      </c>
      <c r="W102" s="91">
        <f t="shared" si="2"/>
        <v>22</v>
      </c>
      <c r="X102" s="91">
        <f t="shared" si="2"/>
        <v>-99</v>
      </c>
    </row>
    <row r="103" spans="1:24" ht="13.8" x14ac:dyDescent="0.3">
      <c r="A103" s="71"/>
      <c r="B103" s="71"/>
      <c r="C103" s="72"/>
      <c r="D103" s="258" t="s">
        <v>45</v>
      </c>
      <c r="E103" s="259"/>
      <c r="F103" s="73"/>
      <c r="G103" s="91">
        <f t="shared" si="1"/>
        <v>16.25</v>
      </c>
      <c r="H103" s="91">
        <f t="shared" si="2"/>
        <v>16.45</v>
      </c>
      <c r="I103" s="91">
        <f t="shared" si="2"/>
        <v>16.600000000000001</v>
      </c>
      <c r="J103" s="91">
        <f t="shared" si="2"/>
        <v>17</v>
      </c>
      <c r="K103" s="91">
        <f t="shared" si="2"/>
        <v>17.25</v>
      </c>
      <c r="L103" s="91">
        <f t="shared" si="2"/>
        <v>17.55</v>
      </c>
      <c r="M103" s="91">
        <f t="shared" si="2"/>
        <v>17.8</v>
      </c>
      <c r="N103" s="91">
        <f t="shared" si="2"/>
        <v>18.100000000000001</v>
      </c>
      <c r="O103" s="91">
        <f t="shared" si="2"/>
        <v>18.5</v>
      </c>
      <c r="P103" s="91">
        <f t="shared" si="2"/>
        <v>18.899999999999999</v>
      </c>
      <c r="Q103" s="91">
        <f t="shared" si="2"/>
        <v>19</v>
      </c>
      <c r="R103" s="91">
        <f t="shared" si="2"/>
        <v>19.3</v>
      </c>
      <c r="S103" s="91">
        <f t="shared" si="2"/>
        <v>19.350000000000001</v>
      </c>
      <c r="T103" s="91">
        <f t="shared" si="2"/>
        <v>19.75</v>
      </c>
      <c r="U103" s="91">
        <f t="shared" si="2"/>
        <v>20.100000000000001</v>
      </c>
      <c r="V103" s="91">
        <f t="shared" si="2"/>
        <v>20.299999999999997</v>
      </c>
      <c r="W103" s="91">
        <f t="shared" si="2"/>
        <v>20.5</v>
      </c>
      <c r="X103" s="91">
        <f t="shared" si="2"/>
        <v>-99</v>
      </c>
    </row>
    <row r="104" spans="1:24" ht="13.8" x14ac:dyDescent="0.3">
      <c r="A104" s="71"/>
      <c r="B104" s="71"/>
      <c r="C104" s="72"/>
      <c r="D104" s="258" t="s">
        <v>46</v>
      </c>
      <c r="E104" s="259"/>
      <c r="F104" s="73"/>
      <c r="G104" s="91">
        <f>(G24+G64)/2</f>
        <v>-99</v>
      </c>
      <c r="H104" s="91">
        <f t="shared" si="2"/>
        <v>-99</v>
      </c>
      <c r="I104" s="91">
        <f t="shared" si="2"/>
        <v>14.55</v>
      </c>
      <c r="J104" s="91">
        <f t="shared" si="2"/>
        <v>14.5</v>
      </c>
      <c r="K104" s="91">
        <f t="shared" si="2"/>
        <v>14.7</v>
      </c>
      <c r="L104" s="91">
        <f t="shared" si="2"/>
        <v>14.65</v>
      </c>
      <c r="M104" s="91">
        <f t="shared" si="2"/>
        <v>14.8</v>
      </c>
      <c r="N104" s="91">
        <f t="shared" si="2"/>
        <v>14.850000000000001</v>
      </c>
      <c r="O104" s="91">
        <f t="shared" si="2"/>
        <v>15.25</v>
      </c>
      <c r="P104" s="91">
        <f t="shared" si="2"/>
        <v>15.65</v>
      </c>
      <c r="Q104" s="91">
        <f t="shared" si="2"/>
        <v>15.600000000000001</v>
      </c>
      <c r="R104" s="91">
        <f t="shared" si="2"/>
        <v>16.05</v>
      </c>
      <c r="S104" s="91">
        <f t="shared" si="2"/>
        <v>16.05</v>
      </c>
      <c r="T104" s="91">
        <f t="shared" si="2"/>
        <v>16.25</v>
      </c>
      <c r="U104" s="91">
        <f t="shared" si="2"/>
        <v>16.399999999999999</v>
      </c>
      <c r="V104" s="91">
        <f t="shared" si="2"/>
        <v>16.549999999999997</v>
      </c>
      <c r="W104" s="91">
        <f t="shared" si="2"/>
        <v>16.5</v>
      </c>
      <c r="X104" s="91">
        <f t="shared" si="2"/>
        <v>-99</v>
      </c>
    </row>
    <row r="105" spans="1:24" ht="13.8" x14ac:dyDescent="0.3">
      <c r="A105" s="71"/>
      <c r="B105" s="71"/>
      <c r="C105" s="72"/>
      <c r="D105" s="258" t="s">
        <v>47</v>
      </c>
      <c r="E105" s="259"/>
      <c r="F105" s="73"/>
      <c r="G105" s="91">
        <f t="shared" si="1"/>
        <v>15.7</v>
      </c>
      <c r="H105" s="91">
        <f t="shared" si="2"/>
        <v>15.55</v>
      </c>
      <c r="I105" s="91">
        <f t="shared" si="2"/>
        <v>15.5</v>
      </c>
      <c r="J105" s="91">
        <f t="shared" si="2"/>
        <v>15.65</v>
      </c>
      <c r="K105" s="91">
        <f t="shared" si="2"/>
        <v>15.8</v>
      </c>
      <c r="L105" s="91">
        <f t="shared" si="2"/>
        <v>15.549999999999999</v>
      </c>
      <c r="M105" s="91">
        <f t="shared" si="2"/>
        <v>15.6</v>
      </c>
      <c r="N105" s="91">
        <f t="shared" si="2"/>
        <v>15.649999999999999</v>
      </c>
      <c r="O105" s="91">
        <f t="shared" si="2"/>
        <v>16</v>
      </c>
      <c r="P105" s="91">
        <f t="shared" si="2"/>
        <v>16.2</v>
      </c>
      <c r="Q105" s="91">
        <f t="shared" si="2"/>
        <v>16.3</v>
      </c>
      <c r="R105" s="91">
        <f t="shared" si="2"/>
        <v>16.600000000000001</v>
      </c>
      <c r="S105" s="91">
        <f t="shared" si="2"/>
        <v>16.649999999999999</v>
      </c>
      <c r="T105" s="91">
        <f t="shared" si="2"/>
        <v>16.649999999999999</v>
      </c>
      <c r="U105" s="91">
        <f t="shared" si="2"/>
        <v>16.899999999999999</v>
      </c>
      <c r="V105" s="91">
        <f t="shared" si="2"/>
        <v>16.649999999999999</v>
      </c>
      <c r="W105" s="91">
        <f t="shared" si="2"/>
        <v>16.799999999999997</v>
      </c>
      <c r="X105" s="91">
        <f t="shared" si="2"/>
        <v>-99</v>
      </c>
    </row>
    <row r="106" spans="1:24" ht="13.8" x14ac:dyDescent="0.3">
      <c r="A106" s="71"/>
      <c r="B106" s="71"/>
      <c r="C106" s="72"/>
      <c r="D106" s="258" t="s">
        <v>48</v>
      </c>
      <c r="E106" s="259"/>
      <c r="F106" s="73"/>
      <c r="G106" s="91">
        <f t="shared" si="1"/>
        <v>17.8</v>
      </c>
      <c r="H106" s="91">
        <f t="shared" si="2"/>
        <v>17.850000000000001</v>
      </c>
      <c r="I106" s="91">
        <f t="shared" si="2"/>
        <v>17.95</v>
      </c>
      <c r="J106" s="91">
        <f t="shared" si="2"/>
        <v>17.100000000000001</v>
      </c>
      <c r="K106" s="91">
        <f t="shared" si="2"/>
        <v>18.5</v>
      </c>
      <c r="L106" s="91">
        <f t="shared" si="2"/>
        <v>18.549999999999997</v>
      </c>
      <c r="M106" s="91">
        <f t="shared" si="2"/>
        <v>18.649999999999999</v>
      </c>
      <c r="N106" s="91">
        <f t="shared" si="2"/>
        <v>18.350000000000001</v>
      </c>
      <c r="O106" s="91">
        <f t="shared" si="2"/>
        <v>19.2</v>
      </c>
      <c r="P106" s="91">
        <f t="shared" si="2"/>
        <v>19.5</v>
      </c>
      <c r="Q106" s="91">
        <f t="shared" si="2"/>
        <v>19.450000000000003</v>
      </c>
      <c r="R106" s="91">
        <f t="shared" si="2"/>
        <v>19.700000000000003</v>
      </c>
      <c r="S106" s="91">
        <f t="shared" si="2"/>
        <v>19.899999999999999</v>
      </c>
      <c r="T106" s="91">
        <f t="shared" si="2"/>
        <v>20.5</v>
      </c>
      <c r="U106" s="91">
        <f t="shared" si="2"/>
        <v>20.549999999999997</v>
      </c>
      <c r="V106" s="91">
        <f t="shared" si="2"/>
        <v>20.350000000000001</v>
      </c>
      <c r="W106" s="91">
        <f t="shared" si="2"/>
        <v>20.799999999999997</v>
      </c>
      <c r="X106" s="91">
        <f t="shared" si="2"/>
        <v>-99</v>
      </c>
    </row>
    <row r="107" spans="1:24" ht="13.8" x14ac:dyDescent="0.3">
      <c r="A107" s="71"/>
      <c r="B107" s="71"/>
      <c r="C107" s="72"/>
      <c r="D107" s="258" t="s">
        <v>49</v>
      </c>
      <c r="E107" s="259"/>
      <c r="F107" s="73"/>
      <c r="G107" s="91">
        <f t="shared" si="1"/>
        <v>17.45</v>
      </c>
      <c r="H107" s="91">
        <f t="shared" si="2"/>
        <v>17.45</v>
      </c>
      <c r="I107" s="91">
        <f t="shared" si="2"/>
        <v>17.45</v>
      </c>
      <c r="J107" s="91">
        <f t="shared" si="2"/>
        <v>17.45</v>
      </c>
      <c r="K107" s="91">
        <f t="shared" si="2"/>
        <v>17.45</v>
      </c>
      <c r="L107" s="91">
        <f t="shared" si="2"/>
        <v>17.5</v>
      </c>
      <c r="M107" s="91">
        <f t="shared" si="2"/>
        <v>17.55</v>
      </c>
      <c r="N107" s="91">
        <f t="shared" si="2"/>
        <v>17.55</v>
      </c>
      <c r="O107" s="91">
        <f t="shared" si="2"/>
        <v>17.55</v>
      </c>
      <c r="P107" s="91">
        <f t="shared" si="2"/>
        <v>17.55</v>
      </c>
      <c r="Q107" s="91">
        <f t="shared" si="2"/>
        <v>17.55</v>
      </c>
      <c r="R107" s="91">
        <f t="shared" si="2"/>
        <v>17.600000000000001</v>
      </c>
      <c r="S107" s="91">
        <f t="shared" si="2"/>
        <v>17.649999999999999</v>
      </c>
      <c r="T107" s="91">
        <f t="shared" si="2"/>
        <v>17.649999999999999</v>
      </c>
      <c r="U107" s="91">
        <f t="shared" si="2"/>
        <v>17.649999999999999</v>
      </c>
      <c r="V107" s="91">
        <f t="shared" si="2"/>
        <v>17.700000000000003</v>
      </c>
      <c r="W107" s="91">
        <f t="shared" si="2"/>
        <v>17.75</v>
      </c>
      <c r="X107" s="91">
        <f t="shared" si="2"/>
        <v>17.75</v>
      </c>
    </row>
    <row r="108" spans="1:24" ht="13.8" x14ac:dyDescent="0.3">
      <c r="A108" s="71"/>
      <c r="B108" s="71"/>
      <c r="C108" s="72"/>
      <c r="D108" s="258" t="s">
        <v>50</v>
      </c>
      <c r="E108" s="259"/>
      <c r="F108" s="73"/>
      <c r="G108" s="91">
        <f t="shared" si="1"/>
        <v>17.350000000000001</v>
      </c>
      <c r="H108" s="91">
        <f t="shared" si="2"/>
        <v>17.5</v>
      </c>
      <c r="I108" s="91">
        <f t="shared" si="2"/>
        <v>17.45</v>
      </c>
      <c r="J108" s="91">
        <f t="shared" si="2"/>
        <v>17.649999999999999</v>
      </c>
      <c r="K108" s="91">
        <f t="shared" si="2"/>
        <v>18.100000000000001</v>
      </c>
      <c r="L108" s="91">
        <f t="shared" si="2"/>
        <v>18.25</v>
      </c>
      <c r="M108" s="91">
        <f t="shared" si="2"/>
        <v>18.55</v>
      </c>
      <c r="N108" s="91">
        <f t="shared" si="2"/>
        <v>18.899999999999999</v>
      </c>
      <c r="O108" s="91">
        <f t="shared" si="2"/>
        <v>19.049999999999997</v>
      </c>
      <c r="P108" s="91">
        <f t="shared" si="2"/>
        <v>19.3</v>
      </c>
      <c r="Q108" s="91">
        <f t="shared" si="2"/>
        <v>19.350000000000001</v>
      </c>
      <c r="R108" s="91">
        <f t="shared" si="2"/>
        <v>19.649999999999999</v>
      </c>
      <c r="S108" s="91">
        <f t="shared" si="2"/>
        <v>19.5</v>
      </c>
      <c r="T108" s="91">
        <f t="shared" si="2"/>
        <v>19.7</v>
      </c>
      <c r="U108" s="91">
        <f t="shared" si="2"/>
        <v>20</v>
      </c>
      <c r="V108" s="91">
        <f t="shared" si="2"/>
        <v>19.75</v>
      </c>
      <c r="W108" s="91">
        <f t="shared" si="2"/>
        <v>19.8</v>
      </c>
      <c r="X108" s="91">
        <f t="shared" si="2"/>
        <v>-99</v>
      </c>
    </row>
    <row r="109" spans="1:24" ht="13.8" x14ac:dyDescent="0.3">
      <c r="A109" s="71"/>
      <c r="B109" s="71"/>
      <c r="C109" s="72"/>
      <c r="D109" s="258" t="s">
        <v>51</v>
      </c>
      <c r="E109" s="259"/>
      <c r="F109" s="73"/>
      <c r="G109" s="91">
        <f t="shared" si="1"/>
        <v>18.100000000000001</v>
      </c>
      <c r="H109" s="91">
        <f t="shared" si="2"/>
        <v>18.350000000000001</v>
      </c>
      <c r="I109" s="91">
        <f t="shared" si="2"/>
        <v>18.5</v>
      </c>
      <c r="J109" s="91">
        <f t="shared" si="2"/>
        <v>18.7</v>
      </c>
      <c r="K109" s="91">
        <f t="shared" si="2"/>
        <v>18.899999999999999</v>
      </c>
      <c r="L109" s="91">
        <f t="shared" si="2"/>
        <v>19.100000000000001</v>
      </c>
      <c r="M109" s="91">
        <f t="shared" si="2"/>
        <v>19.3</v>
      </c>
      <c r="N109" s="91">
        <f t="shared" si="2"/>
        <v>19.399999999999999</v>
      </c>
      <c r="O109" s="91">
        <f t="shared" si="2"/>
        <v>19.5</v>
      </c>
      <c r="P109" s="91">
        <f t="shared" si="2"/>
        <v>19.649999999999999</v>
      </c>
      <c r="Q109" s="91">
        <f t="shared" si="2"/>
        <v>19.75</v>
      </c>
      <c r="R109" s="91">
        <f t="shared" si="2"/>
        <v>19.850000000000001</v>
      </c>
      <c r="S109" s="91">
        <f t="shared" si="2"/>
        <v>20</v>
      </c>
      <c r="T109" s="91">
        <f t="shared" si="2"/>
        <v>20.100000000000001</v>
      </c>
      <c r="U109" s="91">
        <f t="shared" si="2"/>
        <v>20.25</v>
      </c>
      <c r="V109" s="91">
        <f t="shared" si="2"/>
        <v>20.399999999999999</v>
      </c>
      <c r="W109" s="91">
        <f t="shared" si="2"/>
        <v>20.45</v>
      </c>
      <c r="X109" s="91">
        <f t="shared" si="2"/>
        <v>-99</v>
      </c>
    </row>
    <row r="110" spans="1:24" ht="13.8" x14ac:dyDescent="0.3">
      <c r="A110" s="71"/>
      <c r="B110" s="71"/>
      <c r="C110" s="72"/>
      <c r="D110" s="258" t="s">
        <v>52</v>
      </c>
      <c r="E110" s="259"/>
      <c r="F110" s="73"/>
      <c r="G110" s="91">
        <f t="shared" si="1"/>
        <v>18</v>
      </c>
      <c r="H110" s="91">
        <f t="shared" si="2"/>
        <v>18.049999999999997</v>
      </c>
      <c r="I110" s="91">
        <f t="shared" si="2"/>
        <v>18</v>
      </c>
      <c r="J110" s="91">
        <f t="shared" si="2"/>
        <v>18.55</v>
      </c>
      <c r="K110" s="91">
        <f t="shared" si="2"/>
        <v>18.899999999999999</v>
      </c>
      <c r="L110" s="91">
        <f t="shared" si="2"/>
        <v>19.049999999999997</v>
      </c>
      <c r="M110" s="91">
        <f t="shared" si="2"/>
        <v>19.25</v>
      </c>
      <c r="N110" s="91">
        <f t="shared" si="2"/>
        <v>19.100000000000001</v>
      </c>
      <c r="O110" s="91">
        <f t="shared" si="2"/>
        <v>19.3</v>
      </c>
      <c r="P110" s="91">
        <f t="shared" si="2"/>
        <v>19.55</v>
      </c>
      <c r="Q110" s="91">
        <f t="shared" si="2"/>
        <v>19.600000000000001</v>
      </c>
      <c r="R110" s="91">
        <f t="shared" si="2"/>
        <v>19.799999999999997</v>
      </c>
      <c r="S110" s="91">
        <f t="shared" si="2"/>
        <v>19.649999999999999</v>
      </c>
      <c r="T110" s="91">
        <f t="shared" si="2"/>
        <v>19.95</v>
      </c>
      <c r="U110" s="91">
        <f t="shared" si="2"/>
        <v>20.200000000000003</v>
      </c>
      <c r="V110" s="91">
        <f t="shared" si="2"/>
        <v>20.25</v>
      </c>
      <c r="W110" s="91">
        <f t="shared" si="2"/>
        <v>20.350000000000001</v>
      </c>
      <c r="X110" s="91">
        <f t="shared" si="2"/>
        <v>-99</v>
      </c>
    </row>
    <row r="111" spans="1:24" ht="13.8" x14ac:dyDescent="0.3">
      <c r="A111" s="71"/>
      <c r="B111" s="71"/>
      <c r="C111" s="72"/>
      <c r="D111" s="258" t="s">
        <v>53</v>
      </c>
      <c r="E111" s="259"/>
      <c r="F111" s="73"/>
      <c r="G111" s="91">
        <f t="shared" si="1"/>
        <v>15.5</v>
      </c>
      <c r="H111" s="91">
        <f t="shared" si="2"/>
        <v>15.7</v>
      </c>
      <c r="I111" s="91">
        <f t="shared" si="2"/>
        <v>15.95</v>
      </c>
      <c r="J111" s="91">
        <f t="shared" si="2"/>
        <v>15.95</v>
      </c>
      <c r="K111" s="91">
        <f t="shared" si="2"/>
        <v>16.25</v>
      </c>
      <c r="L111" s="91">
        <f t="shared" si="2"/>
        <v>16.399999999999999</v>
      </c>
      <c r="M111" s="91">
        <f t="shared" si="2"/>
        <v>16.649999999999999</v>
      </c>
      <c r="N111" s="91">
        <f t="shared" si="2"/>
        <v>16.75</v>
      </c>
      <c r="O111" s="91">
        <f t="shared" si="2"/>
        <v>16.950000000000003</v>
      </c>
      <c r="P111" s="91">
        <f t="shared" si="2"/>
        <v>17</v>
      </c>
      <c r="Q111" s="91">
        <f t="shared" si="2"/>
        <v>17.3</v>
      </c>
      <c r="R111" s="91">
        <f t="shared" si="2"/>
        <v>17.649999999999999</v>
      </c>
      <c r="S111" s="91">
        <f t="shared" si="2"/>
        <v>17.600000000000001</v>
      </c>
      <c r="T111" s="91">
        <f t="shared" si="2"/>
        <v>17.7</v>
      </c>
      <c r="U111" s="91">
        <f t="shared" si="2"/>
        <v>18.149999999999999</v>
      </c>
      <c r="V111" s="91">
        <f t="shared" si="2"/>
        <v>17.899999999999999</v>
      </c>
      <c r="W111" s="91">
        <f t="shared" si="2"/>
        <v>18.25</v>
      </c>
      <c r="X111" s="91">
        <f t="shared" si="2"/>
        <v>-99</v>
      </c>
    </row>
    <row r="112" spans="1:24" ht="13.8" x14ac:dyDescent="0.3">
      <c r="A112" s="71"/>
      <c r="B112" s="71"/>
      <c r="C112" s="72"/>
      <c r="D112" s="258" t="s">
        <v>54</v>
      </c>
      <c r="E112" s="259"/>
      <c r="F112" s="73"/>
      <c r="G112" s="91">
        <f t="shared" si="1"/>
        <v>17.25</v>
      </c>
      <c r="H112" s="91">
        <f t="shared" si="2"/>
        <v>17.5</v>
      </c>
      <c r="I112" s="91">
        <f t="shared" si="2"/>
        <v>17.549999999999997</v>
      </c>
      <c r="J112" s="91">
        <f t="shared" si="2"/>
        <v>17.45</v>
      </c>
      <c r="K112" s="91">
        <f t="shared" si="2"/>
        <v>18.149999999999999</v>
      </c>
      <c r="L112" s="91">
        <f t="shared" si="2"/>
        <v>17.899999999999999</v>
      </c>
      <c r="M112" s="91">
        <f t="shared" si="2"/>
        <v>18.55</v>
      </c>
      <c r="N112" s="91">
        <f t="shared" si="2"/>
        <v>18.600000000000001</v>
      </c>
      <c r="O112" s="91">
        <f t="shared" si="2"/>
        <v>18.8</v>
      </c>
      <c r="P112" s="91">
        <f t="shared" si="2"/>
        <v>19</v>
      </c>
      <c r="Q112" s="91">
        <f t="shared" si="2"/>
        <v>19.100000000000001</v>
      </c>
      <c r="R112" s="91">
        <f t="shared" si="2"/>
        <v>19.700000000000003</v>
      </c>
      <c r="S112" s="91">
        <f t="shared" si="2"/>
        <v>19.450000000000003</v>
      </c>
      <c r="T112" s="91">
        <f t="shared" si="2"/>
        <v>19.700000000000003</v>
      </c>
      <c r="U112" s="91">
        <f t="shared" si="2"/>
        <v>20</v>
      </c>
      <c r="V112" s="91">
        <f t="shared" si="2"/>
        <v>19.850000000000001</v>
      </c>
      <c r="W112" s="91">
        <f t="shared" si="2"/>
        <v>19.899999999999999</v>
      </c>
      <c r="X112" s="91">
        <f t="shared" si="2"/>
        <v>-99</v>
      </c>
    </row>
    <row r="113" spans="1:24" ht="13.8" x14ac:dyDescent="0.3">
      <c r="A113" s="71"/>
      <c r="B113" s="71"/>
      <c r="C113" s="72"/>
      <c r="D113" s="258" t="s">
        <v>55</v>
      </c>
      <c r="E113" s="259"/>
      <c r="F113" s="73"/>
      <c r="G113" s="91">
        <f t="shared" si="1"/>
        <v>14.8</v>
      </c>
      <c r="H113" s="91">
        <f t="shared" si="2"/>
        <v>14.9</v>
      </c>
      <c r="I113" s="91">
        <f t="shared" si="2"/>
        <v>15.049999999999999</v>
      </c>
      <c r="J113" s="91">
        <f t="shared" si="2"/>
        <v>15.049999999999999</v>
      </c>
      <c r="K113" s="91">
        <f t="shared" si="2"/>
        <v>15.200000000000001</v>
      </c>
      <c r="L113" s="91">
        <f t="shared" si="2"/>
        <v>15.200000000000001</v>
      </c>
      <c r="M113" s="91">
        <f t="shared" si="2"/>
        <v>15.350000000000001</v>
      </c>
      <c r="N113" s="91">
        <f t="shared" si="2"/>
        <v>15.55</v>
      </c>
      <c r="O113" s="91">
        <f t="shared" si="2"/>
        <v>15.8</v>
      </c>
      <c r="P113" s="91">
        <f t="shared" si="2"/>
        <v>16.05</v>
      </c>
      <c r="Q113" s="91">
        <f t="shared" si="2"/>
        <v>16.05</v>
      </c>
      <c r="R113" s="91">
        <f t="shared" si="2"/>
        <v>16.45</v>
      </c>
      <c r="S113" s="91">
        <f t="shared" si="2"/>
        <v>16.55</v>
      </c>
      <c r="T113" s="91">
        <f t="shared" si="2"/>
        <v>16.75</v>
      </c>
      <c r="U113" s="91">
        <f t="shared" si="2"/>
        <v>17.100000000000001</v>
      </c>
      <c r="V113" s="91">
        <f t="shared" si="2"/>
        <v>16.899999999999999</v>
      </c>
      <c r="W113" s="91">
        <f t="shared" si="2"/>
        <v>17.25</v>
      </c>
      <c r="X113" s="91">
        <f t="shared" si="2"/>
        <v>-99</v>
      </c>
    </row>
    <row r="114" spans="1:24" ht="13.8" x14ac:dyDescent="0.3">
      <c r="A114" s="71"/>
      <c r="B114" s="71"/>
      <c r="C114" s="72"/>
      <c r="D114" s="258" t="s">
        <v>56</v>
      </c>
      <c r="E114" s="259"/>
      <c r="F114" s="73"/>
      <c r="G114" s="91">
        <f t="shared" si="1"/>
        <v>16.45</v>
      </c>
      <c r="H114" s="91">
        <f t="shared" si="2"/>
        <v>16.75</v>
      </c>
      <c r="I114" s="91">
        <f t="shared" si="2"/>
        <v>16.75</v>
      </c>
      <c r="J114" s="91">
        <f t="shared" si="2"/>
        <v>16.5</v>
      </c>
      <c r="K114" s="91">
        <f t="shared" si="2"/>
        <v>17.2</v>
      </c>
      <c r="L114" s="91">
        <f t="shared" si="2"/>
        <v>17.25</v>
      </c>
      <c r="M114" s="91">
        <f t="shared" si="2"/>
        <v>17.899999999999999</v>
      </c>
      <c r="N114" s="91">
        <f t="shared" si="2"/>
        <v>18.05</v>
      </c>
      <c r="O114" s="91">
        <f t="shared" si="2"/>
        <v>18.45</v>
      </c>
      <c r="P114" s="91">
        <f t="shared" si="2"/>
        <v>18.45</v>
      </c>
      <c r="Q114" s="91">
        <f t="shared" si="2"/>
        <v>18.899999999999999</v>
      </c>
      <c r="R114" s="91">
        <f t="shared" si="2"/>
        <v>19</v>
      </c>
      <c r="S114" s="91">
        <f t="shared" si="2"/>
        <v>19.100000000000001</v>
      </c>
      <c r="T114" s="91">
        <f t="shared" si="2"/>
        <v>19.299999999999997</v>
      </c>
      <c r="U114" s="91">
        <f t="shared" si="2"/>
        <v>19.649999999999999</v>
      </c>
      <c r="V114" s="91">
        <f t="shared" si="2"/>
        <v>19.5</v>
      </c>
      <c r="W114" s="91">
        <f t="shared" si="2"/>
        <v>19.850000000000001</v>
      </c>
      <c r="X114" s="91">
        <f t="shared" si="2"/>
        <v>-99</v>
      </c>
    </row>
    <row r="115" spans="1:24" ht="13.8" x14ac:dyDescent="0.3">
      <c r="A115" s="71"/>
      <c r="B115" s="71"/>
      <c r="C115" s="72"/>
      <c r="D115" s="258" t="s">
        <v>57</v>
      </c>
      <c r="E115" s="259"/>
      <c r="F115" s="73"/>
      <c r="G115" s="91">
        <f t="shared" si="1"/>
        <v>18.649999999999999</v>
      </c>
      <c r="H115" s="91">
        <f t="shared" si="2"/>
        <v>18.899999999999999</v>
      </c>
      <c r="I115" s="91">
        <f t="shared" si="2"/>
        <v>18.95</v>
      </c>
      <c r="J115" s="91">
        <f t="shared" si="2"/>
        <v>18.8</v>
      </c>
      <c r="K115" s="91">
        <f t="shared" si="2"/>
        <v>19.299999999999997</v>
      </c>
      <c r="L115" s="91">
        <f t="shared" si="2"/>
        <v>19.2</v>
      </c>
      <c r="M115" s="91">
        <f t="shared" si="2"/>
        <v>19.850000000000001</v>
      </c>
      <c r="N115" s="91">
        <f t="shared" si="2"/>
        <v>19.799999999999997</v>
      </c>
      <c r="O115" s="91">
        <f t="shared" si="2"/>
        <v>20.100000000000001</v>
      </c>
      <c r="P115" s="91">
        <f t="shared" si="2"/>
        <v>20.399999999999999</v>
      </c>
      <c r="Q115" s="91">
        <f t="shared" si="2"/>
        <v>20.75</v>
      </c>
      <c r="R115" s="91">
        <f t="shared" si="2"/>
        <v>20.9</v>
      </c>
      <c r="S115" s="91">
        <f t="shared" si="2"/>
        <v>20.75</v>
      </c>
      <c r="T115" s="91">
        <f t="shared" si="2"/>
        <v>21.299999999999997</v>
      </c>
      <c r="U115" s="91">
        <f t="shared" si="2"/>
        <v>21.4</v>
      </c>
      <c r="V115" s="91">
        <f t="shared" si="2"/>
        <v>21</v>
      </c>
      <c r="W115" s="91">
        <f t="shared" ref="H115:X120" si="3">(W35+W75)/2</f>
        <v>21.5</v>
      </c>
      <c r="X115" s="91">
        <f t="shared" si="3"/>
        <v>-99</v>
      </c>
    </row>
    <row r="116" spans="1:24" ht="13.8" x14ac:dyDescent="0.3">
      <c r="A116" s="71"/>
      <c r="B116" s="71"/>
      <c r="C116" s="72"/>
      <c r="D116" s="258" t="s">
        <v>58</v>
      </c>
      <c r="E116" s="259"/>
      <c r="F116" s="73"/>
      <c r="G116" s="91">
        <f t="shared" si="1"/>
        <v>18.45</v>
      </c>
      <c r="H116" s="91">
        <f t="shared" si="3"/>
        <v>18.549999999999997</v>
      </c>
      <c r="I116" s="91">
        <f t="shared" si="3"/>
        <v>18.5</v>
      </c>
      <c r="J116" s="91">
        <f t="shared" si="3"/>
        <v>18.75</v>
      </c>
      <c r="K116" s="91">
        <f t="shared" si="3"/>
        <v>19.100000000000001</v>
      </c>
      <c r="L116" s="91">
        <f t="shared" si="3"/>
        <v>19.049999999999997</v>
      </c>
      <c r="M116" s="91">
        <f t="shared" si="3"/>
        <v>19.299999999999997</v>
      </c>
      <c r="N116" s="91">
        <f t="shared" si="3"/>
        <v>19.350000000000001</v>
      </c>
      <c r="O116" s="91">
        <f t="shared" si="3"/>
        <v>19.45</v>
      </c>
      <c r="P116" s="91">
        <f t="shared" si="3"/>
        <v>19.7</v>
      </c>
      <c r="Q116" s="91">
        <f t="shared" si="3"/>
        <v>19.75</v>
      </c>
      <c r="R116" s="91">
        <f t="shared" si="3"/>
        <v>19.899999999999999</v>
      </c>
      <c r="S116" s="91">
        <f t="shared" si="3"/>
        <v>19.8</v>
      </c>
      <c r="T116" s="91">
        <f t="shared" si="3"/>
        <v>20.05</v>
      </c>
      <c r="U116" s="91">
        <f t="shared" si="3"/>
        <v>20.25</v>
      </c>
      <c r="V116" s="91">
        <f t="shared" si="3"/>
        <v>20.2</v>
      </c>
      <c r="W116" s="91">
        <f t="shared" si="3"/>
        <v>20.3</v>
      </c>
      <c r="X116" s="91">
        <f t="shared" si="3"/>
        <v>-99</v>
      </c>
    </row>
    <row r="117" spans="1:24" ht="13.8" x14ac:dyDescent="0.3">
      <c r="A117" s="71"/>
      <c r="B117" s="71"/>
      <c r="C117" s="72"/>
      <c r="D117" s="258" t="s">
        <v>59</v>
      </c>
      <c r="E117" s="259"/>
      <c r="F117" s="73"/>
      <c r="G117" s="91">
        <f t="shared" si="1"/>
        <v>18.95</v>
      </c>
      <c r="H117" s="91">
        <f t="shared" si="3"/>
        <v>19.3</v>
      </c>
      <c r="I117" s="91">
        <f t="shared" si="3"/>
        <v>19.450000000000003</v>
      </c>
      <c r="J117" s="91">
        <f t="shared" si="3"/>
        <v>19.350000000000001</v>
      </c>
      <c r="K117" s="91">
        <f t="shared" si="3"/>
        <v>19.899999999999999</v>
      </c>
      <c r="L117" s="91">
        <f t="shared" si="3"/>
        <v>19.899999999999999</v>
      </c>
      <c r="M117" s="91">
        <f t="shared" si="3"/>
        <v>20.3</v>
      </c>
      <c r="N117" s="91">
        <f t="shared" si="3"/>
        <v>20.399999999999999</v>
      </c>
      <c r="O117" s="91">
        <f t="shared" si="3"/>
        <v>20.6</v>
      </c>
      <c r="P117" s="91">
        <f t="shared" si="3"/>
        <v>20.6</v>
      </c>
      <c r="Q117" s="91">
        <f t="shared" si="3"/>
        <v>20.75</v>
      </c>
      <c r="R117" s="91">
        <f t="shared" si="3"/>
        <v>20.9</v>
      </c>
      <c r="S117" s="91">
        <f t="shared" si="3"/>
        <v>20.8</v>
      </c>
      <c r="T117" s="91">
        <f t="shared" si="3"/>
        <v>20.9</v>
      </c>
      <c r="U117" s="91">
        <f t="shared" si="3"/>
        <v>21.15</v>
      </c>
      <c r="V117" s="91">
        <f t="shared" si="3"/>
        <v>20.9</v>
      </c>
      <c r="W117" s="91">
        <f t="shared" si="3"/>
        <v>21.45</v>
      </c>
      <c r="X117" s="91">
        <f t="shared" si="3"/>
        <v>-99</v>
      </c>
    </row>
    <row r="118" spans="1:24" ht="13.8" x14ac:dyDescent="0.3">
      <c r="A118" s="71"/>
      <c r="B118" s="71"/>
      <c r="C118" s="72"/>
      <c r="D118" s="258" t="s">
        <v>60</v>
      </c>
      <c r="E118" s="259"/>
      <c r="F118" s="73"/>
      <c r="G118" s="91">
        <f t="shared" si="1"/>
        <v>14.25</v>
      </c>
      <c r="H118" s="91">
        <f t="shared" si="3"/>
        <v>14.35</v>
      </c>
      <c r="I118" s="91">
        <f t="shared" si="3"/>
        <v>14.45</v>
      </c>
      <c r="J118" s="91">
        <f t="shared" si="3"/>
        <v>14.55</v>
      </c>
      <c r="K118" s="91">
        <f t="shared" si="3"/>
        <v>14.65</v>
      </c>
      <c r="L118" s="91">
        <f t="shared" si="3"/>
        <v>14.75</v>
      </c>
      <c r="M118" s="91">
        <f t="shared" si="3"/>
        <v>14.8</v>
      </c>
      <c r="N118" s="91">
        <f t="shared" si="3"/>
        <v>14.8</v>
      </c>
      <c r="O118" s="91">
        <f t="shared" si="3"/>
        <v>14.9</v>
      </c>
      <c r="P118" s="91">
        <f t="shared" si="3"/>
        <v>14.95</v>
      </c>
      <c r="Q118" s="91">
        <f t="shared" si="3"/>
        <v>15</v>
      </c>
      <c r="R118" s="91">
        <f t="shared" si="3"/>
        <v>15.100000000000001</v>
      </c>
      <c r="S118" s="91">
        <f t="shared" si="3"/>
        <v>15.100000000000001</v>
      </c>
      <c r="T118" s="91">
        <f t="shared" si="3"/>
        <v>17.850000000000001</v>
      </c>
      <c r="U118" s="91">
        <f t="shared" si="3"/>
        <v>17.799999999999997</v>
      </c>
      <c r="V118" s="91">
        <f t="shared" si="3"/>
        <v>17.75</v>
      </c>
      <c r="W118" s="91">
        <f t="shared" si="3"/>
        <v>17.700000000000003</v>
      </c>
      <c r="X118" s="91">
        <f t="shared" si="3"/>
        <v>-99</v>
      </c>
    </row>
    <row r="119" spans="1:24" ht="13.8" x14ac:dyDescent="0.3">
      <c r="A119" s="71"/>
      <c r="B119" s="71"/>
      <c r="C119" s="72"/>
      <c r="D119" s="258" t="s">
        <v>61</v>
      </c>
      <c r="E119" s="259"/>
      <c r="F119" s="73"/>
      <c r="G119" s="91">
        <f t="shared" si="1"/>
        <v>17.399999999999999</v>
      </c>
      <c r="H119" s="91">
        <f t="shared" si="3"/>
        <v>17.649999999999999</v>
      </c>
      <c r="I119" s="91">
        <f t="shared" si="3"/>
        <v>17.649999999999999</v>
      </c>
      <c r="J119" s="91">
        <f t="shared" si="3"/>
        <v>17.700000000000003</v>
      </c>
      <c r="K119" s="91">
        <f t="shared" si="3"/>
        <v>18.149999999999999</v>
      </c>
      <c r="L119" s="91">
        <f t="shared" si="3"/>
        <v>18.350000000000001</v>
      </c>
      <c r="M119" s="91">
        <f t="shared" si="3"/>
        <v>18.700000000000003</v>
      </c>
      <c r="N119" s="91">
        <f t="shared" si="3"/>
        <v>18.850000000000001</v>
      </c>
      <c r="O119" s="91">
        <f t="shared" si="3"/>
        <v>18.899999999999999</v>
      </c>
      <c r="P119" s="91">
        <f t="shared" si="3"/>
        <v>19.350000000000001</v>
      </c>
      <c r="Q119" s="91">
        <f t="shared" si="3"/>
        <v>19.5</v>
      </c>
      <c r="R119" s="91">
        <f t="shared" si="3"/>
        <v>19.8</v>
      </c>
      <c r="S119" s="91">
        <f t="shared" si="3"/>
        <v>19.7</v>
      </c>
      <c r="T119" s="91">
        <f t="shared" si="3"/>
        <v>19.75</v>
      </c>
      <c r="U119" s="91">
        <f t="shared" si="3"/>
        <v>20.05</v>
      </c>
      <c r="V119" s="91">
        <f t="shared" si="3"/>
        <v>19.700000000000003</v>
      </c>
      <c r="W119" s="91">
        <f t="shared" si="3"/>
        <v>19.950000000000003</v>
      </c>
      <c r="X119" s="91">
        <f t="shared" si="3"/>
        <v>-99</v>
      </c>
    </row>
    <row r="120" spans="1:24" ht="13.8" x14ac:dyDescent="0.3">
      <c r="A120" s="71"/>
      <c r="B120" s="71"/>
      <c r="C120" s="72"/>
      <c r="D120" s="258" t="s">
        <v>62</v>
      </c>
      <c r="E120" s="259"/>
      <c r="F120" s="73"/>
      <c r="G120" s="91">
        <f t="shared" si="1"/>
        <v>17.5</v>
      </c>
      <c r="H120" s="91">
        <f t="shared" si="3"/>
        <v>17.7</v>
      </c>
      <c r="I120" s="91">
        <f t="shared" si="3"/>
        <v>17.75</v>
      </c>
      <c r="J120" s="91">
        <f t="shared" si="3"/>
        <v>17.899999999999999</v>
      </c>
      <c r="K120" s="91">
        <f t="shared" si="3"/>
        <v>18.25</v>
      </c>
      <c r="L120" s="91">
        <f t="shared" si="3"/>
        <v>18.25</v>
      </c>
      <c r="M120" s="91">
        <f t="shared" si="3"/>
        <v>18.549999999999997</v>
      </c>
      <c r="N120" s="91">
        <f t="shared" si="3"/>
        <v>18.7</v>
      </c>
      <c r="O120" s="91">
        <f t="shared" si="3"/>
        <v>18.7</v>
      </c>
      <c r="P120" s="91">
        <f t="shared" si="3"/>
        <v>19</v>
      </c>
      <c r="Q120" s="91">
        <f t="shared" si="3"/>
        <v>19</v>
      </c>
      <c r="R120" s="91">
        <f t="shared" si="3"/>
        <v>19.100000000000001</v>
      </c>
      <c r="S120" s="91">
        <f t="shared" si="3"/>
        <v>19.2</v>
      </c>
      <c r="T120" s="91">
        <f t="shared" si="3"/>
        <v>19.2</v>
      </c>
      <c r="U120" s="91">
        <f t="shared" si="3"/>
        <v>19.3</v>
      </c>
      <c r="V120" s="91">
        <f t="shared" si="3"/>
        <v>19.25</v>
      </c>
      <c r="W120" s="91">
        <f t="shared" si="3"/>
        <v>19.3</v>
      </c>
      <c r="X120" s="91">
        <f t="shared" si="3"/>
        <v>-99</v>
      </c>
    </row>
    <row r="121" spans="1:24" ht="13.8" x14ac:dyDescent="0.3">
      <c r="A121" s="71"/>
      <c r="B121" s="71"/>
      <c r="C121" s="72"/>
      <c r="D121" s="72"/>
      <c r="E121" s="72"/>
      <c r="F121" s="73"/>
      <c r="G121" s="91"/>
      <c r="H121" s="91"/>
      <c r="I121" s="91"/>
      <c r="J121" s="91"/>
      <c r="K121" s="91"/>
      <c r="L121" s="91"/>
      <c r="M121" s="91"/>
      <c r="N121" s="91"/>
      <c r="O121" s="91"/>
      <c r="P121" s="91"/>
      <c r="Q121" s="91"/>
      <c r="R121" s="91"/>
      <c r="S121" s="91"/>
      <c r="T121" s="91"/>
      <c r="U121" s="91"/>
      <c r="V121" s="91"/>
      <c r="W121" s="91"/>
      <c r="X121" s="91"/>
    </row>
    <row r="122" spans="1:24" ht="13.8" x14ac:dyDescent="0.3">
      <c r="A122" s="71"/>
      <c r="B122" s="71"/>
      <c r="C122" s="72"/>
      <c r="D122" s="72"/>
      <c r="E122" s="72"/>
      <c r="F122" s="73"/>
      <c r="G122" s="91"/>
      <c r="H122" s="91"/>
      <c r="I122" s="91"/>
      <c r="J122" s="91"/>
      <c r="K122" s="91"/>
      <c r="L122" s="91"/>
      <c r="M122" s="91"/>
      <c r="N122" s="91"/>
      <c r="O122" s="91"/>
      <c r="P122" s="91"/>
      <c r="Q122" s="91"/>
      <c r="R122" s="91"/>
      <c r="S122" s="91"/>
      <c r="T122" s="91"/>
      <c r="U122" s="91"/>
      <c r="V122" s="91"/>
      <c r="W122" s="91"/>
      <c r="X122" s="91"/>
    </row>
    <row r="123" spans="1:24" ht="13.8" x14ac:dyDescent="0.3">
      <c r="A123" s="71"/>
      <c r="B123" s="71"/>
      <c r="C123" s="72"/>
      <c r="D123" s="72"/>
      <c r="E123" s="72"/>
      <c r="F123" s="73"/>
      <c r="G123" s="91"/>
      <c r="H123" s="91"/>
      <c r="I123" s="91"/>
      <c r="J123" s="91"/>
      <c r="K123" s="91"/>
      <c r="L123" s="91"/>
      <c r="M123" s="91"/>
      <c r="N123" s="91"/>
      <c r="O123" s="91"/>
      <c r="P123" s="91"/>
      <c r="Q123" s="91"/>
      <c r="R123" s="91"/>
      <c r="S123" s="91"/>
      <c r="T123" s="91"/>
      <c r="U123" s="91"/>
      <c r="V123" s="91"/>
      <c r="W123" s="91"/>
      <c r="X123" s="91"/>
    </row>
    <row r="124" spans="1:24" ht="13.8" x14ac:dyDescent="0.3">
      <c r="A124" s="71"/>
      <c r="B124" s="71"/>
      <c r="C124" s="72"/>
      <c r="D124" s="72"/>
      <c r="E124" s="72"/>
      <c r="F124" s="73"/>
      <c r="G124" s="91"/>
      <c r="H124" s="91"/>
      <c r="I124" s="91"/>
      <c r="J124" s="91"/>
      <c r="K124" s="91"/>
      <c r="L124" s="91"/>
      <c r="M124" s="91"/>
      <c r="N124" s="91"/>
      <c r="O124" s="91"/>
      <c r="P124" s="91"/>
      <c r="Q124" s="91"/>
      <c r="R124" s="91"/>
      <c r="S124" s="91"/>
      <c r="T124" s="91"/>
      <c r="U124" s="91"/>
      <c r="V124" s="91"/>
      <c r="W124" s="91"/>
      <c r="X124" s="91"/>
    </row>
    <row r="125" spans="1:24" ht="13.8" x14ac:dyDescent="0.3">
      <c r="A125" s="71"/>
      <c r="B125" s="71"/>
      <c r="C125" s="72"/>
      <c r="D125" s="72"/>
      <c r="E125" s="72"/>
      <c r="F125" s="73"/>
      <c r="G125" s="91"/>
      <c r="H125" s="91"/>
      <c r="I125" s="91"/>
      <c r="J125" s="91"/>
      <c r="K125" s="91"/>
      <c r="L125" s="91"/>
      <c r="M125" s="91"/>
      <c r="N125" s="91"/>
      <c r="O125" s="91"/>
      <c r="P125" s="91"/>
      <c r="Q125" s="91"/>
      <c r="R125" s="91"/>
      <c r="S125" s="91"/>
      <c r="T125" s="91"/>
      <c r="U125" s="91"/>
      <c r="V125" s="91"/>
      <c r="W125" s="91"/>
      <c r="X125" s="91"/>
    </row>
    <row r="126" spans="1:24" ht="13.8" x14ac:dyDescent="0.3">
      <c r="A126" s="71"/>
      <c r="B126" s="71"/>
      <c r="C126" s="72"/>
      <c r="D126" s="72"/>
      <c r="E126" s="72"/>
      <c r="F126" s="73"/>
      <c r="G126" s="91"/>
      <c r="H126" s="91"/>
      <c r="I126" s="91"/>
      <c r="J126" s="91"/>
      <c r="K126" s="91"/>
      <c r="L126" s="91"/>
      <c r="M126" s="91"/>
      <c r="N126" s="91"/>
      <c r="O126" s="91"/>
      <c r="P126" s="91"/>
      <c r="Q126" s="91"/>
      <c r="R126" s="91"/>
      <c r="S126" s="91"/>
      <c r="T126" s="91"/>
      <c r="U126" s="91"/>
      <c r="V126" s="91"/>
      <c r="W126" s="91"/>
      <c r="X126" s="91"/>
    </row>
    <row r="127" spans="1:24" ht="13.8" x14ac:dyDescent="0.3">
      <c r="A127" s="71"/>
      <c r="B127" s="71"/>
      <c r="C127" s="72"/>
      <c r="D127" s="72"/>
      <c r="E127" s="72"/>
      <c r="F127" s="73"/>
      <c r="G127" s="91"/>
      <c r="H127" s="91"/>
      <c r="I127" s="91"/>
      <c r="J127" s="91"/>
      <c r="K127" s="91"/>
      <c r="L127" s="91"/>
      <c r="M127" s="91"/>
      <c r="N127" s="91"/>
      <c r="O127" s="91"/>
      <c r="P127" s="91"/>
      <c r="Q127" s="91"/>
      <c r="R127" s="91"/>
      <c r="S127" s="91"/>
      <c r="T127" s="91"/>
      <c r="U127" s="91"/>
      <c r="V127" s="91"/>
      <c r="W127" s="91"/>
      <c r="X127" s="91"/>
    </row>
    <row r="128" spans="1:24" x14ac:dyDescent="0.25">
      <c r="A128" s="30" t="s">
        <v>1946</v>
      </c>
    </row>
    <row r="129" spans="1:2" x14ac:dyDescent="0.25">
      <c r="A129" s="28" t="s">
        <v>73</v>
      </c>
    </row>
    <row r="130" spans="1:2" x14ac:dyDescent="0.25">
      <c r="A130" s="29" t="s">
        <v>74</v>
      </c>
      <c r="B130" s="28" t="s">
        <v>75</v>
      </c>
    </row>
    <row r="131" spans="1:2" x14ac:dyDescent="0.25">
      <c r="A131" s="29" t="s">
        <v>76</v>
      </c>
      <c r="B131" s="28" t="s">
        <v>77</v>
      </c>
    </row>
  </sheetData>
  <mergeCells count="117">
    <mergeCell ref="A3:F3"/>
    <mergeCell ref="A4:B4"/>
    <mergeCell ref="D4:E4"/>
    <mergeCell ref="A5:A84"/>
    <mergeCell ref="B5:B44"/>
    <mergeCell ref="C5:C84"/>
    <mergeCell ref="D5:E5"/>
    <mergeCell ref="D6:E6"/>
    <mergeCell ref="D7:E7"/>
    <mergeCell ref="D8:E8"/>
    <mergeCell ref="D15:E15"/>
    <mergeCell ref="D16:E16"/>
    <mergeCell ref="D17:E17"/>
    <mergeCell ref="D18:E18"/>
    <mergeCell ref="D19:E19"/>
    <mergeCell ref="D20:E20"/>
    <mergeCell ref="D9:E9"/>
    <mergeCell ref="D10:E10"/>
    <mergeCell ref="D11:E11"/>
    <mergeCell ref="D12:E12"/>
    <mergeCell ref="D13:E13"/>
    <mergeCell ref="D14:E14"/>
    <mergeCell ref="D27:E27"/>
    <mergeCell ref="D28:E28"/>
    <mergeCell ref="D29:E29"/>
    <mergeCell ref="D30:E30"/>
    <mergeCell ref="D31:E31"/>
    <mergeCell ref="D32:E32"/>
    <mergeCell ref="D21:E21"/>
    <mergeCell ref="D22:E22"/>
    <mergeCell ref="D23:E23"/>
    <mergeCell ref="D24:E24"/>
    <mergeCell ref="D25:E25"/>
    <mergeCell ref="D26:E26"/>
    <mergeCell ref="B45:B84"/>
    <mergeCell ref="D45:E45"/>
    <mergeCell ref="D46:E46"/>
    <mergeCell ref="D47:E47"/>
    <mergeCell ref="D48:E48"/>
    <mergeCell ref="D49:E49"/>
    <mergeCell ref="D50:E50"/>
    <mergeCell ref="D33:E33"/>
    <mergeCell ref="D34:E34"/>
    <mergeCell ref="D35:E35"/>
    <mergeCell ref="D36:E36"/>
    <mergeCell ref="D37:E37"/>
    <mergeCell ref="D38:E38"/>
    <mergeCell ref="D51:E51"/>
    <mergeCell ref="D52:E52"/>
    <mergeCell ref="D53:E53"/>
    <mergeCell ref="D54:E54"/>
    <mergeCell ref="D55:E55"/>
    <mergeCell ref="D56:E56"/>
    <mergeCell ref="D39:E39"/>
    <mergeCell ref="D40:E40"/>
    <mergeCell ref="D41:D44"/>
    <mergeCell ref="D63:E63"/>
    <mergeCell ref="D64:E64"/>
    <mergeCell ref="D65:E65"/>
    <mergeCell ref="D66:E66"/>
    <mergeCell ref="D67:E67"/>
    <mergeCell ref="D68:E68"/>
    <mergeCell ref="D57:E57"/>
    <mergeCell ref="D58:E58"/>
    <mergeCell ref="D59:E59"/>
    <mergeCell ref="D60:E60"/>
    <mergeCell ref="D61:E61"/>
    <mergeCell ref="D62:E62"/>
    <mergeCell ref="D75:E75"/>
    <mergeCell ref="D76:E76"/>
    <mergeCell ref="D77:E77"/>
    <mergeCell ref="D78:E78"/>
    <mergeCell ref="D79:E79"/>
    <mergeCell ref="D80:E80"/>
    <mergeCell ref="D69:E69"/>
    <mergeCell ref="D70:E70"/>
    <mergeCell ref="D71:E71"/>
    <mergeCell ref="D72:E72"/>
    <mergeCell ref="D73:E73"/>
    <mergeCell ref="D74:E74"/>
    <mergeCell ref="D91:E91"/>
    <mergeCell ref="D92:E92"/>
    <mergeCell ref="D93:E93"/>
    <mergeCell ref="D94:E94"/>
    <mergeCell ref="D95:E95"/>
    <mergeCell ref="D96:E96"/>
    <mergeCell ref="D81:D84"/>
    <mergeCell ref="D86:E86"/>
    <mergeCell ref="D87:E87"/>
    <mergeCell ref="D88:E88"/>
    <mergeCell ref="D89:E89"/>
    <mergeCell ref="D90:E90"/>
    <mergeCell ref="D85:E85"/>
    <mergeCell ref="D115:E115"/>
    <mergeCell ref="D116:E116"/>
    <mergeCell ref="D117:E117"/>
    <mergeCell ref="D118:E118"/>
    <mergeCell ref="D119:E119"/>
    <mergeCell ref="D120:E120"/>
    <mergeCell ref="D109:E109"/>
    <mergeCell ref="D110:E110"/>
    <mergeCell ref="D111:E111"/>
    <mergeCell ref="D112:E112"/>
    <mergeCell ref="D113:E113"/>
    <mergeCell ref="D114:E114"/>
    <mergeCell ref="D103:E103"/>
    <mergeCell ref="D104:E104"/>
    <mergeCell ref="D105:E105"/>
    <mergeCell ref="D106:E106"/>
    <mergeCell ref="D107:E107"/>
    <mergeCell ref="D108:E108"/>
    <mergeCell ref="D97:E97"/>
    <mergeCell ref="D98:E98"/>
    <mergeCell ref="D99:E99"/>
    <mergeCell ref="D100:E100"/>
    <mergeCell ref="D101:E101"/>
    <mergeCell ref="D102:E102"/>
  </mergeCells>
  <hyperlinks>
    <hyperlink ref="A2" r:id="rId1" display="http://stats.oecd.org/OECDStat_Metadata/ShowMetadata.ashx?Dataset=HEALTH_STAT&amp;ShowOnWeb=true&amp;Lang=en"/>
    <hyperlink ref="A5" r:id="rId2" display="http://stats.oecd.org/OECDStat_Metadata/ShowMetadata.ashx?Dataset=HEALTH_STAT&amp;Coords=[VAR].[EVIE]&amp;ShowOnWeb=true&amp;Lang=en"/>
    <hyperlink ref="B5" r:id="rId3" display="http://stats.oecd.org/OECDStat_Metadata/ShowMetadata.ashx?Dataset=HEALTH_STAT&amp;Coords=[VAR].[EVIEFE65]&amp;ShowOnWeb=true&amp;Lang=en"/>
    <hyperlink ref="D15" r:id="rId4" display="http://stats.oecd.org/OECDStat_Metadata/ShowMetadata.ashx?Dataset=HEALTH_STAT&amp;Coords=[COU].[DEU]&amp;ShowOnWeb=true&amp;Lang=en"/>
    <hyperlink ref="D20" r:id="rId5" display="http://stats.oecd.org/OECDStat_Metadata/ShowMetadata.ashx?Dataset=HEALTH_STAT&amp;Coords=[COU].[ISR]&amp;ShowOnWeb=true&amp;Lang=en"/>
    <hyperlink ref="B45" r:id="rId6" display="http://stats.oecd.org/OECDStat_Metadata/ShowMetadata.ashx?Dataset=HEALTH_STAT&amp;Coords=[VAR].[EVIEHO65]&amp;ShowOnWeb=true&amp;Lang=en"/>
    <hyperlink ref="D55" r:id="rId7" display="http://stats.oecd.org/OECDStat_Metadata/ShowMetadata.ashx?Dataset=HEALTH_STAT&amp;Coords=[COU].[DEU]&amp;ShowOnWeb=true&amp;Lang=en"/>
    <hyperlink ref="D60" r:id="rId8" display="http://stats.oecd.org/OECDStat_Metadata/ShowMetadata.ashx?Dataset=HEALTH_STAT&amp;Coords=[COU].[ISR]&amp;ShowOnWeb=true&amp;Lang=en"/>
    <hyperlink ref="A128" r:id="rId9" display="https://stats-2.oecd.org/index.aspx?DatasetCode=HEALTH_STAT"/>
    <hyperlink ref="D95" r:id="rId10" display="http://stats.oecd.org/OECDStat_Metadata/ShowMetadata.ashx?Dataset=HEALTH_STAT&amp;Coords=[COU].[DEU]&amp;ShowOnWeb=true&amp;Lang=en"/>
    <hyperlink ref="D100" r:id="rId11" display="http://stats.oecd.org/OECDStat_Metadata/ShowMetadata.ashx?Dataset=HEALTH_STAT&amp;Coords=[COU].[ISR]&amp;ShowOnWeb=true&amp;Lang=en"/>
  </hyperlinks>
  <pageMargins left="0.78740157499999996" right="0.78740157499999996" top="0.984251969" bottom="0.984251969" header="0.4921259845" footer="0.4921259845"/>
  <pageSetup orientation="portrait" horizontalDpi="0" verticalDpi="0"/>
  <legacyDrawing r:id="rId1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7"/>
  <sheetViews>
    <sheetView showGridLines="0" topLeftCell="A99" workbookViewId="0">
      <selection activeCell="H116" sqref="H116"/>
    </sheetView>
  </sheetViews>
  <sheetFormatPr baseColWidth="10" defaultColWidth="10.6640625" defaultRowHeight="13.2" x14ac:dyDescent="0.25"/>
  <cols>
    <col min="1" max="1" width="10.6640625" style="27"/>
    <col min="2" max="2" width="18.5546875" style="27" customWidth="1"/>
    <col min="3" max="3" width="19.5546875" style="27" customWidth="1"/>
    <col min="4" max="4" width="13.33203125" style="27" customWidth="1"/>
    <col min="5" max="5" width="14.33203125" style="27" customWidth="1"/>
    <col min="6" max="6" width="2.44140625" style="27" customWidth="1"/>
    <col min="7" max="16384" width="10.6640625" style="27"/>
  </cols>
  <sheetData>
    <row r="1" spans="2:24" hidden="1" x14ac:dyDescent="0.25">
      <c r="B1" s="39" t="e">
        <f ca="1">DotStatQuery(C1)</f>
        <v>#NAME?</v>
      </c>
      <c r="C1" s="39" t="s">
        <v>134</v>
      </c>
    </row>
    <row r="2" spans="2:24" x14ac:dyDescent="0.25">
      <c r="B2" s="1" t="s">
        <v>135</v>
      </c>
      <c r="C2" s="40"/>
    </row>
    <row r="3" spans="2:24" ht="23.4" x14ac:dyDescent="0.25">
      <c r="B3" s="38" t="s">
        <v>118</v>
      </c>
    </row>
    <row r="4" spans="2:24" x14ac:dyDescent="0.25">
      <c r="B4" s="226" t="s">
        <v>3</v>
      </c>
      <c r="C4" s="227"/>
      <c r="D4" s="227"/>
      <c r="E4" s="227"/>
      <c r="F4" s="228"/>
      <c r="G4" s="37" t="s">
        <v>4</v>
      </c>
      <c r="H4" s="37" t="s">
        <v>5</v>
      </c>
      <c r="I4" s="37" t="s">
        <v>6</v>
      </c>
      <c r="J4" s="37" t="s">
        <v>7</v>
      </c>
      <c r="K4" s="37" t="s">
        <v>8</v>
      </c>
      <c r="L4" s="37" t="s">
        <v>9</v>
      </c>
      <c r="M4" s="37" t="s">
        <v>10</v>
      </c>
      <c r="N4" s="37" t="s">
        <v>11</v>
      </c>
      <c r="O4" s="37" t="s">
        <v>12</v>
      </c>
      <c r="P4" s="37" t="s">
        <v>13</v>
      </c>
      <c r="Q4" s="37" t="s">
        <v>14</v>
      </c>
      <c r="R4" s="37" t="s">
        <v>15</v>
      </c>
      <c r="S4" s="37" t="s">
        <v>16</v>
      </c>
      <c r="T4" s="37" t="s">
        <v>17</v>
      </c>
      <c r="U4" s="37" t="s">
        <v>18</v>
      </c>
      <c r="V4" s="37" t="s">
        <v>19</v>
      </c>
      <c r="W4" s="37" t="s">
        <v>20</v>
      </c>
      <c r="X4" s="37" t="s">
        <v>21</v>
      </c>
    </row>
    <row r="5" spans="2:24" ht="13.8" x14ac:dyDescent="0.3">
      <c r="B5" s="262" t="s">
        <v>22</v>
      </c>
      <c r="C5" s="263"/>
      <c r="D5" s="36" t="s">
        <v>1</v>
      </c>
      <c r="E5" s="36" t="s">
        <v>23</v>
      </c>
      <c r="F5" s="32" t="s">
        <v>24</v>
      </c>
      <c r="G5" s="32" t="s">
        <v>24</v>
      </c>
      <c r="H5" s="32" t="s">
        <v>24</v>
      </c>
      <c r="I5" s="32" t="s">
        <v>24</v>
      </c>
      <c r="J5" s="32" t="s">
        <v>24</v>
      </c>
      <c r="K5" s="32" t="s">
        <v>24</v>
      </c>
      <c r="L5" s="32" t="s">
        <v>24</v>
      </c>
      <c r="M5" s="32" t="s">
        <v>24</v>
      </c>
      <c r="N5" s="32" t="s">
        <v>24</v>
      </c>
      <c r="O5" s="32" t="s">
        <v>24</v>
      </c>
      <c r="P5" s="32" t="s">
        <v>24</v>
      </c>
      <c r="Q5" s="32" t="s">
        <v>24</v>
      </c>
      <c r="R5" s="32" t="s">
        <v>24</v>
      </c>
      <c r="S5" s="32" t="s">
        <v>24</v>
      </c>
      <c r="T5" s="32" t="s">
        <v>24</v>
      </c>
      <c r="U5" s="32" t="s">
        <v>24</v>
      </c>
      <c r="V5" s="32" t="s">
        <v>24</v>
      </c>
      <c r="W5" s="32" t="s">
        <v>24</v>
      </c>
      <c r="X5" s="32" t="s">
        <v>24</v>
      </c>
    </row>
    <row r="6" spans="2:24" ht="13.8" x14ac:dyDescent="0.3">
      <c r="B6" s="250" t="s">
        <v>117</v>
      </c>
      <c r="C6" s="250" t="s">
        <v>115</v>
      </c>
      <c r="D6" s="253" t="s">
        <v>116</v>
      </c>
      <c r="E6" s="33" t="s">
        <v>26</v>
      </c>
      <c r="F6" s="32" t="s">
        <v>24</v>
      </c>
      <c r="G6" s="41" t="s">
        <v>27</v>
      </c>
      <c r="H6" s="41">
        <v>66.5</v>
      </c>
      <c r="I6" s="41" t="s">
        <v>27</v>
      </c>
      <c r="J6" s="41" t="s">
        <v>27</v>
      </c>
      <c r="K6" s="41">
        <v>68.599999999999994</v>
      </c>
      <c r="L6" s="41" t="s">
        <v>27</v>
      </c>
      <c r="M6" s="41" t="s">
        <v>27</v>
      </c>
      <c r="N6" s="41">
        <v>69.900000000000006</v>
      </c>
      <c r="O6" s="41" t="s">
        <v>27</v>
      </c>
      <c r="P6" s="41" t="s">
        <v>27</v>
      </c>
      <c r="Q6" s="41" t="s">
        <v>27</v>
      </c>
      <c r="R6" s="41">
        <v>71.7</v>
      </c>
      <c r="S6" s="41" t="s">
        <v>27</v>
      </c>
      <c r="T6" s="41" t="s">
        <v>27</v>
      </c>
      <c r="U6" s="41">
        <v>73.599999999999994</v>
      </c>
      <c r="V6" s="41" t="s">
        <v>27</v>
      </c>
      <c r="W6" s="41" t="s">
        <v>27</v>
      </c>
      <c r="X6" s="41" t="s">
        <v>27</v>
      </c>
    </row>
    <row r="7" spans="2:24" ht="13.8" x14ac:dyDescent="0.3">
      <c r="B7" s="251"/>
      <c r="C7" s="251"/>
      <c r="D7" s="254"/>
      <c r="E7" s="33" t="s">
        <v>28</v>
      </c>
      <c r="F7" s="32" t="s">
        <v>24</v>
      </c>
      <c r="G7" s="42" t="s">
        <v>27</v>
      </c>
      <c r="H7" s="42" t="s">
        <v>27</v>
      </c>
      <c r="I7" s="42" t="s">
        <v>27</v>
      </c>
      <c r="J7" s="42" t="s">
        <v>27</v>
      </c>
      <c r="K7" s="42">
        <v>30.2</v>
      </c>
      <c r="L7" s="42">
        <v>33.9</v>
      </c>
      <c r="M7" s="42">
        <v>36.5</v>
      </c>
      <c r="N7" s="42">
        <v>38.4</v>
      </c>
      <c r="O7" s="42">
        <v>34.700000000000003</v>
      </c>
      <c r="P7" s="42">
        <v>38.1</v>
      </c>
      <c r="Q7" s="42">
        <v>34.9</v>
      </c>
      <c r="R7" s="42">
        <v>35.4</v>
      </c>
      <c r="S7" s="42">
        <v>40.9</v>
      </c>
      <c r="T7" s="42">
        <v>39.299999999999997</v>
      </c>
      <c r="U7" s="42">
        <v>41.1</v>
      </c>
      <c r="V7" s="42">
        <v>39.4</v>
      </c>
      <c r="W7" s="42">
        <v>41.2</v>
      </c>
      <c r="X7" s="42" t="s">
        <v>27</v>
      </c>
    </row>
    <row r="8" spans="2:24" ht="13.8" x14ac:dyDescent="0.3">
      <c r="B8" s="251"/>
      <c r="C8" s="251"/>
      <c r="D8" s="254"/>
      <c r="E8" s="33" t="s">
        <v>29</v>
      </c>
      <c r="F8" s="32" t="s">
        <v>24</v>
      </c>
      <c r="G8" s="41" t="s">
        <v>27</v>
      </c>
      <c r="H8" s="41">
        <v>48</v>
      </c>
      <c r="I8" s="41" t="s">
        <v>27</v>
      </c>
      <c r="J8" s="41" t="s">
        <v>27</v>
      </c>
      <c r="K8" s="41">
        <v>45.4</v>
      </c>
      <c r="L8" s="41">
        <v>42.7</v>
      </c>
      <c r="M8" s="41">
        <v>46</v>
      </c>
      <c r="N8" s="41">
        <v>46</v>
      </c>
      <c r="O8" s="41">
        <v>47.2</v>
      </c>
      <c r="P8" s="41">
        <v>43.5</v>
      </c>
      <c r="Q8" s="41">
        <v>42.5</v>
      </c>
      <c r="R8" s="41">
        <v>45.1</v>
      </c>
      <c r="S8" s="41">
        <v>47.6</v>
      </c>
      <c r="T8" s="41">
        <v>46.5</v>
      </c>
      <c r="U8" s="41">
        <v>50.4</v>
      </c>
      <c r="V8" s="41">
        <v>49.9</v>
      </c>
      <c r="W8" s="41">
        <v>51</v>
      </c>
      <c r="X8" s="41" t="s">
        <v>27</v>
      </c>
    </row>
    <row r="9" spans="2:24" ht="13.8" x14ac:dyDescent="0.3">
      <c r="B9" s="251"/>
      <c r="C9" s="251"/>
      <c r="D9" s="254"/>
      <c r="E9" s="33" t="s">
        <v>30</v>
      </c>
      <c r="F9" s="32" t="s">
        <v>24</v>
      </c>
      <c r="G9" s="42" t="s">
        <v>27</v>
      </c>
      <c r="H9" s="42">
        <v>70.7</v>
      </c>
      <c r="I9" s="42" t="s">
        <v>27</v>
      </c>
      <c r="J9" s="42">
        <v>72.8</v>
      </c>
      <c r="K9" s="42" t="s">
        <v>27</v>
      </c>
      <c r="L9" s="42">
        <v>73.400000000000006</v>
      </c>
      <c r="M9" s="42" t="s">
        <v>27</v>
      </c>
      <c r="N9" s="42">
        <v>74.400000000000006</v>
      </c>
      <c r="O9" s="42">
        <v>75.099999999999994</v>
      </c>
      <c r="P9" s="42">
        <v>75.099999999999994</v>
      </c>
      <c r="Q9" s="42">
        <v>75.599999999999994</v>
      </c>
      <c r="R9" s="42">
        <v>76.900000000000006</v>
      </c>
      <c r="S9" s="42">
        <v>78.8</v>
      </c>
      <c r="T9" s="42">
        <v>78.8</v>
      </c>
      <c r="U9" s="42">
        <v>78.8</v>
      </c>
      <c r="V9" s="42">
        <v>78.599999999999994</v>
      </c>
      <c r="W9" s="42">
        <v>79.2</v>
      </c>
      <c r="X9" s="42" t="s">
        <v>27</v>
      </c>
    </row>
    <row r="10" spans="2:24" ht="13.8" x14ac:dyDescent="0.3">
      <c r="B10" s="251"/>
      <c r="C10" s="251"/>
      <c r="D10" s="254"/>
      <c r="E10" s="33" t="s">
        <v>31</v>
      </c>
      <c r="F10" s="32" t="s">
        <v>24</v>
      </c>
      <c r="G10" s="41">
        <v>29.5</v>
      </c>
      <c r="H10" s="41" t="s">
        <v>27</v>
      </c>
      <c r="I10" s="41" t="s">
        <v>27</v>
      </c>
      <c r="J10" s="41" t="s">
        <v>27</v>
      </c>
      <c r="K10" s="41" t="s">
        <v>27</v>
      </c>
      <c r="L10" s="41" t="s">
        <v>27</v>
      </c>
      <c r="M10" s="41">
        <v>38.4</v>
      </c>
      <c r="N10" s="41" t="s">
        <v>27</v>
      </c>
      <c r="O10" s="41" t="s">
        <v>27</v>
      </c>
      <c r="P10" s="41">
        <v>36.4</v>
      </c>
      <c r="Q10" s="41" t="s">
        <v>27</v>
      </c>
      <c r="R10" s="41" t="s">
        <v>27</v>
      </c>
      <c r="S10" s="41" t="s">
        <v>27</v>
      </c>
      <c r="T10" s="41">
        <v>33.4</v>
      </c>
      <c r="U10" s="41" t="s">
        <v>27</v>
      </c>
      <c r="V10" s="41">
        <v>30.3</v>
      </c>
      <c r="W10" s="41" t="s">
        <v>27</v>
      </c>
      <c r="X10" s="41" t="s">
        <v>27</v>
      </c>
    </row>
    <row r="11" spans="2:24" ht="13.8" x14ac:dyDescent="0.3">
      <c r="B11" s="251"/>
      <c r="C11" s="251"/>
      <c r="D11" s="254"/>
      <c r="E11" s="33" t="s">
        <v>32</v>
      </c>
      <c r="F11" s="32" t="s">
        <v>24</v>
      </c>
      <c r="G11" s="42" t="s">
        <v>27</v>
      </c>
      <c r="H11" s="42" t="s">
        <v>27</v>
      </c>
      <c r="I11" s="42">
        <v>20.9</v>
      </c>
      <c r="J11" s="42" t="s">
        <v>27</v>
      </c>
      <c r="K11" s="42" t="s">
        <v>27</v>
      </c>
      <c r="L11" s="42">
        <v>14.3</v>
      </c>
      <c r="M11" s="42">
        <v>14</v>
      </c>
      <c r="N11" s="42">
        <v>15.8</v>
      </c>
      <c r="O11" s="42">
        <v>15.5</v>
      </c>
      <c r="P11" s="42">
        <v>17.8</v>
      </c>
      <c r="Q11" s="42">
        <v>19.100000000000001</v>
      </c>
      <c r="R11" s="42">
        <v>17.100000000000001</v>
      </c>
      <c r="S11" s="42">
        <v>19.899999999999999</v>
      </c>
      <c r="T11" s="42">
        <v>19.8</v>
      </c>
      <c r="U11" s="42">
        <v>22</v>
      </c>
      <c r="V11" s="42">
        <v>23</v>
      </c>
      <c r="W11" s="42">
        <v>23</v>
      </c>
      <c r="X11" s="42" t="s">
        <v>27</v>
      </c>
    </row>
    <row r="12" spans="2:24" ht="13.8" x14ac:dyDescent="0.3">
      <c r="B12" s="251"/>
      <c r="C12" s="251"/>
      <c r="D12" s="254"/>
      <c r="E12" s="33" t="s">
        <v>33</v>
      </c>
      <c r="F12" s="32" t="s">
        <v>24</v>
      </c>
      <c r="G12" s="41" t="s">
        <v>27</v>
      </c>
      <c r="H12" s="41" t="s">
        <v>27</v>
      </c>
      <c r="I12" s="41" t="s">
        <v>27</v>
      </c>
      <c r="J12" s="41" t="s">
        <v>27</v>
      </c>
      <c r="K12" s="41">
        <v>52.2</v>
      </c>
      <c r="L12" s="41">
        <v>53.1</v>
      </c>
      <c r="M12" s="41">
        <v>54.6</v>
      </c>
      <c r="N12" s="41">
        <v>56.4</v>
      </c>
      <c r="O12" s="41">
        <v>56.8</v>
      </c>
      <c r="P12" s="41">
        <v>52.7</v>
      </c>
      <c r="Q12" s="41">
        <v>52.5</v>
      </c>
      <c r="R12" s="41">
        <v>54.4</v>
      </c>
      <c r="S12" s="41">
        <v>56.8</v>
      </c>
      <c r="T12" s="41">
        <v>57.4</v>
      </c>
      <c r="U12" s="41">
        <v>58.6</v>
      </c>
      <c r="V12" s="41">
        <v>59.5</v>
      </c>
      <c r="W12" s="41">
        <v>55.5</v>
      </c>
      <c r="X12" s="41" t="s">
        <v>27</v>
      </c>
    </row>
    <row r="13" spans="2:24" ht="13.8" x14ac:dyDescent="0.3">
      <c r="B13" s="251"/>
      <c r="C13" s="251"/>
      <c r="D13" s="254"/>
      <c r="E13" s="33" t="s">
        <v>34</v>
      </c>
      <c r="F13" s="32" t="s">
        <v>24</v>
      </c>
      <c r="G13" s="42" t="s">
        <v>27</v>
      </c>
      <c r="H13" s="42" t="s">
        <v>27</v>
      </c>
      <c r="I13" s="42" t="s">
        <v>27</v>
      </c>
      <c r="J13" s="42" t="s">
        <v>27</v>
      </c>
      <c r="K13" s="42">
        <v>10.7</v>
      </c>
      <c r="L13" s="42">
        <v>12.9</v>
      </c>
      <c r="M13" s="42">
        <v>11.6</v>
      </c>
      <c r="N13" s="42">
        <v>12.5</v>
      </c>
      <c r="O13" s="42">
        <v>12.3</v>
      </c>
      <c r="P13" s="42">
        <v>12.8</v>
      </c>
      <c r="Q13" s="42">
        <v>12.8</v>
      </c>
      <c r="R13" s="42">
        <v>12.5</v>
      </c>
      <c r="S13" s="42">
        <v>12.9</v>
      </c>
      <c r="T13" s="42">
        <v>12</v>
      </c>
      <c r="U13" s="42">
        <v>14</v>
      </c>
      <c r="V13" s="42">
        <v>14.7</v>
      </c>
      <c r="W13" s="42">
        <v>17.3</v>
      </c>
      <c r="X13" s="42" t="s">
        <v>27</v>
      </c>
    </row>
    <row r="14" spans="2:24" ht="13.8" x14ac:dyDescent="0.3">
      <c r="B14" s="251"/>
      <c r="C14" s="251"/>
      <c r="D14" s="254"/>
      <c r="E14" s="33" t="s">
        <v>35</v>
      </c>
      <c r="F14" s="32" t="s">
        <v>24</v>
      </c>
      <c r="G14" s="41" t="s">
        <v>27</v>
      </c>
      <c r="H14" s="41" t="s">
        <v>27</v>
      </c>
      <c r="I14" s="41" t="s">
        <v>27</v>
      </c>
      <c r="J14" s="41" t="s">
        <v>27</v>
      </c>
      <c r="K14" s="41">
        <v>36.4</v>
      </c>
      <c r="L14" s="41">
        <v>36.1</v>
      </c>
      <c r="M14" s="41">
        <v>37.9</v>
      </c>
      <c r="N14" s="41">
        <v>34.799999999999997</v>
      </c>
      <c r="O14" s="41">
        <v>34.200000000000003</v>
      </c>
      <c r="P14" s="41">
        <v>34.299999999999997</v>
      </c>
      <c r="Q14" s="41">
        <v>31.5</v>
      </c>
      <c r="R14" s="41">
        <v>33.9</v>
      </c>
      <c r="S14" s="41">
        <v>37.5</v>
      </c>
      <c r="T14" s="41">
        <v>35.799999999999997</v>
      </c>
      <c r="U14" s="41">
        <v>40</v>
      </c>
      <c r="V14" s="41">
        <v>45.1</v>
      </c>
      <c r="W14" s="41">
        <v>44.5</v>
      </c>
      <c r="X14" s="41" t="s">
        <v>27</v>
      </c>
    </row>
    <row r="15" spans="2:24" ht="13.8" x14ac:dyDescent="0.3">
      <c r="B15" s="251"/>
      <c r="C15" s="251"/>
      <c r="D15" s="254"/>
      <c r="E15" s="33" t="s">
        <v>36</v>
      </c>
      <c r="F15" s="32" t="s">
        <v>24</v>
      </c>
      <c r="G15" s="42" t="s">
        <v>27</v>
      </c>
      <c r="H15" s="42" t="s">
        <v>27</v>
      </c>
      <c r="I15" s="42" t="s">
        <v>27</v>
      </c>
      <c r="J15" s="42" t="s">
        <v>27</v>
      </c>
      <c r="K15" s="42">
        <v>32.200000000000003</v>
      </c>
      <c r="L15" s="42">
        <v>32.299999999999997</v>
      </c>
      <c r="M15" s="42">
        <v>32</v>
      </c>
      <c r="N15" s="42">
        <v>34.5</v>
      </c>
      <c r="O15" s="42">
        <v>34.4</v>
      </c>
      <c r="P15" s="42">
        <v>33.4</v>
      </c>
      <c r="Q15" s="42">
        <v>33.299999999999997</v>
      </c>
      <c r="R15" s="42">
        <v>33.9</v>
      </c>
      <c r="S15" s="42">
        <v>37.299999999999997</v>
      </c>
      <c r="T15" s="42">
        <v>36.700000000000003</v>
      </c>
      <c r="U15" s="42">
        <v>39.9</v>
      </c>
      <c r="V15" s="42">
        <v>40.4</v>
      </c>
      <c r="W15" s="42">
        <v>38.9</v>
      </c>
      <c r="X15" s="42" t="s">
        <v>27</v>
      </c>
    </row>
    <row r="16" spans="2:24" ht="13.8" x14ac:dyDescent="0.3">
      <c r="B16" s="251"/>
      <c r="C16" s="251"/>
      <c r="D16" s="254"/>
      <c r="E16" s="34" t="s">
        <v>37</v>
      </c>
      <c r="F16" s="32" t="s">
        <v>24</v>
      </c>
      <c r="G16" s="41" t="s">
        <v>27</v>
      </c>
      <c r="H16" s="41" t="s">
        <v>27</v>
      </c>
      <c r="I16" s="41" t="s">
        <v>27</v>
      </c>
      <c r="J16" s="41">
        <v>41.8</v>
      </c>
      <c r="K16" s="41" t="s">
        <v>27</v>
      </c>
      <c r="L16" s="41">
        <v>27.1</v>
      </c>
      <c r="M16" s="41">
        <v>30</v>
      </c>
      <c r="N16" s="41">
        <v>30.1</v>
      </c>
      <c r="O16" s="41">
        <v>34.700000000000003</v>
      </c>
      <c r="P16" s="41">
        <v>36</v>
      </c>
      <c r="Q16" s="41">
        <v>37.299999999999997</v>
      </c>
      <c r="R16" s="41">
        <v>37.200000000000003</v>
      </c>
      <c r="S16" s="41">
        <v>37.1</v>
      </c>
      <c r="T16" s="41">
        <v>39.700000000000003</v>
      </c>
      <c r="U16" s="41">
        <v>39</v>
      </c>
      <c r="V16" s="41">
        <v>39.1</v>
      </c>
      <c r="W16" s="41">
        <v>38.9</v>
      </c>
      <c r="X16" s="41" t="s">
        <v>27</v>
      </c>
    </row>
    <row r="17" spans="2:24" ht="13.8" x14ac:dyDescent="0.3">
      <c r="B17" s="251"/>
      <c r="C17" s="251"/>
      <c r="D17" s="254"/>
      <c r="E17" s="33" t="s">
        <v>38</v>
      </c>
      <c r="F17" s="32" t="s">
        <v>24</v>
      </c>
      <c r="G17" s="42" t="s">
        <v>27</v>
      </c>
      <c r="H17" s="42" t="s">
        <v>27</v>
      </c>
      <c r="I17" s="42" t="s">
        <v>27</v>
      </c>
      <c r="J17" s="42">
        <v>30.6</v>
      </c>
      <c r="K17" s="42">
        <v>31.2</v>
      </c>
      <c r="L17" s="42">
        <v>34.299999999999997</v>
      </c>
      <c r="M17" s="42">
        <v>32.799999999999997</v>
      </c>
      <c r="N17" s="42">
        <v>33.299999999999997</v>
      </c>
      <c r="O17" s="42">
        <v>32.5</v>
      </c>
      <c r="P17" s="42">
        <v>28.9</v>
      </c>
      <c r="Q17" s="42">
        <v>28.4</v>
      </c>
      <c r="R17" s="42">
        <v>32.5</v>
      </c>
      <c r="S17" s="42">
        <v>30.1</v>
      </c>
      <c r="T17" s="42">
        <v>27.1</v>
      </c>
      <c r="U17" s="42">
        <v>31.4</v>
      </c>
      <c r="V17" s="42">
        <v>33.299999999999997</v>
      </c>
      <c r="W17" s="42">
        <v>34</v>
      </c>
      <c r="X17" s="42" t="s">
        <v>27</v>
      </c>
    </row>
    <row r="18" spans="2:24" ht="13.8" x14ac:dyDescent="0.3">
      <c r="B18" s="251"/>
      <c r="C18" s="251"/>
      <c r="D18" s="254"/>
      <c r="E18" s="33" t="s">
        <v>39</v>
      </c>
      <c r="F18" s="32" t="s">
        <v>24</v>
      </c>
      <c r="G18" s="41">
        <v>15</v>
      </c>
      <c r="H18" s="41" t="s">
        <v>27</v>
      </c>
      <c r="I18" s="41" t="s">
        <v>27</v>
      </c>
      <c r="J18" s="41">
        <v>10.4</v>
      </c>
      <c r="K18" s="41" t="s">
        <v>27</v>
      </c>
      <c r="L18" s="41">
        <v>6.5</v>
      </c>
      <c r="M18" s="41">
        <v>8.9</v>
      </c>
      <c r="N18" s="41">
        <v>6.9</v>
      </c>
      <c r="O18" s="41">
        <v>13.6</v>
      </c>
      <c r="P18" s="41">
        <v>11.6</v>
      </c>
      <c r="Q18" s="41">
        <v>10.4</v>
      </c>
      <c r="R18" s="41">
        <v>10.4</v>
      </c>
      <c r="S18" s="41">
        <v>10.9</v>
      </c>
      <c r="T18" s="41">
        <v>10.9</v>
      </c>
      <c r="U18" s="41">
        <v>11.3</v>
      </c>
      <c r="V18" s="41">
        <v>13</v>
      </c>
      <c r="W18" s="41">
        <v>16.2</v>
      </c>
      <c r="X18" s="41" t="s">
        <v>27</v>
      </c>
    </row>
    <row r="19" spans="2:24" ht="13.8" x14ac:dyDescent="0.3">
      <c r="B19" s="251"/>
      <c r="C19" s="251"/>
      <c r="D19" s="254"/>
      <c r="E19" s="33" t="s">
        <v>40</v>
      </c>
      <c r="F19" s="32" t="s">
        <v>24</v>
      </c>
      <c r="G19" s="42" t="s">
        <v>27</v>
      </c>
      <c r="H19" s="42" t="s">
        <v>27</v>
      </c>
      <c r="I19" s="42">
        <v>53.9</v>
      </c>
      <c r="J19" s="42" t="s">
        <v>27</v>
      </c>
      <c r="K19" s="42">
        <v>44.2</v>
      </c>
      <c r="L19" s="42">
        <v>41.8</v>
      </c>
      <c r="M19" s="42">
        <v>51.3</v>
      </c>
      <c r="N19" s="42">
        <v>47</v>
      </c>
      <c r="O19" s="42">
        <v>49.7</v>
      </c>
      <c r="P19" s="42">
        <v>51.4</v>
      </c>
      <c r="Q19" s="42">
        <v>48.2</v>
      </c>
      <c r="R19" s="42">
        <v>46.5</v>
      </c>
      <c r="S19" s="42">
        <v>50.8</v>
      </c>
      <c r="T19" s="42">
        <v>50.1</v>
      </c>
      <c r="U19" s="42">
        <v>53.9</v>
      </c>
      <c r="V19" s="42">
        <v>50.5</v>
      </c>
      <c r="W19" s="42" t="s">
        <v>27</v>
      </c>
      <c r="X19" s="42" t="s">
        <v>27</v>
      </c>
    </row>
    <row r="20" spans="2:24" ht="13.8" x14ac:dyDescent="0.3">
      <c r="B20" s="251"/>
      <c r="C20" s="251"/>
      <c r="D20" s="254"/>
      <c r="E20" s="33" t="s">
        <v>41</v>
      </c>
      <c r="F20" s="32" t="s">
        <v>24</v>
      </c>
      <c r="G20" s="41" t="s">
        <v>27</v>
      </c>
      <c r="H20" s="41" t="s">
        <v>27</v>
      </c>
      <c r="I20" s="41">
        <v>67.2</v>
      </c>
      <c r="J20" s="41" t="s">
        <v>27</v>
      </c>
      <c r="K20" s="41">
        <v>56.4</v>
      </c>
      <c r="L20" s="41">
        <v>58.3</v>
      </c>
      <c r="M20" s="41">
        <v>58.4</v>
      </c>
      <c r="N20" s="41">
        <v>61</v>
      </c>
      <c r="O20" s="41">
        <v>61.7</v>
      </c>
      <c r="P20" s="41">
        <v>63.3</v>
      </c>
      <c r="Q20" s="41">
        <v>64.900000000000006</v>
      </c>
      <c r="R20" s="41">
        <v>63.6</v>
      </c>
      <c r="S20" s="41">
        <v>64.599999999999994</v>
      </c>
      <c r="T20" s="41">
        <v>59.9</v>
      </c>
      <c r="U20" s="41">
        <v>64.5</v>
      </c>
      <c r="V20" s="41">
        <v>63.6</v>
      </c>
      <c r="W20" s="41">
        <v>67.400000000000006</v>
      </c>
      <c r="X20" s="41" t="s">
        <v>27</v>
      </c>
    </row>
    <row r="21" spans="2:24" ht="13.8" x14ac:dyDescent="0.3">
      <c r="B21" s="251"/>
      <c r="C21" s="251"/>
      <c r="D21" s="254"/>
      <c r="E21" s="34" t="s">
        <v>42</v>
      </c>
      <c r="F21" s="32" t="s">
        <v>24</v>
      </c>
      <c r="G21" s="42" t="s">
        <v>27</v>
      </c>
      <c r="H21" s="42" t="s">
        <v>27</v>
      </c>
      <c r="I21" s="42">
        <v>36.1</v>
      </c>
      <c r="J21" s="42">
        <v>32.700000000000003</v>
      </c>
      <c r="K21" s="42">
        <v>32.200000000000003</v>
      </c>
      <c r="L21" s="42">
        <v>32.9</v>
      </c>
      <c r="M21" s="42">
        <v>36.799999999999997</v>
      </c>
      <c r="N21" s="42">
        <v>36.9</v>
      </c>
      <c r="O21" s="42">
        <v>35.299999999999997</v>
      </c>
      <c r="P21" s="42">
        <v>36.4</v>
      </c>
      <c r="Q21" s="42">
        <v>38.6</v>
      </c>
      <c r="R21" s="42">
        <v>37.700000000000003</v>
      </c>
      <c r="S21" s="42">
        <v>42.7</v>
      </c>
      <c r="T21" s="42">
        <v>39.700000000000003</v>
      </c>
      <c r="U21" s="42">
        <v>52.3</v>
      </c>
      <c r="V21" s="42">
        <v>51.9</v>
      </c>
      <c r="W21" s="42">
        <v>51.8</v>
      </c>
      <c r="X21" s="42" t="s">
        <v>27</v>
      </c>
    </row>
    <row r="22" spans="2:24" ht="13.8" x14ac:dyDescent="0.3">
      <c r="B22" s="251"/>
      <c r="C22" s="251"/>
      <c r="D22" s="254"/>
      <c r="E22" s="33" t="s">
        <v>43</v>
      </c>
      <c r="F22" s="32" t="s">
        <v>24</v>
      </c>
      <c r="G22" s="41">
        <v>17.5</v>
      </c>
      <c r="H22" s="41">
        <v>20.5</v>
      </c>
      <c r="I22" s="41">
        <v>19.100000000000001</v>
      </c>
      <c r="J22" s="41">
        <v>17.8</v>
      </c>
      <c r="K22" s="41">
        <v>14.4</v>
      </c>
      <c r="L22" s="41">
        <v>14.8</v>
      </c>
      <c r="M22" s="41">
        <v>15.6</v>
      </c>
      <c r="N22" s="41">
        <v>19.899999999999999</v>
      </c>
      <c r="O22" s="41">
        <v>19.8</v>
      </c>
      <c r="P22" s="41">
        <v>19.5</v>
      </c>
      <c r="Q22" s="41">
        <v>22.8</v>
      </c>
      <c r="R22" s="41">
        <v>23.4</v>
      </c>
      <c r="S22" s="41">
        <v>24.9</v>
      </c>
      <c r="T22" s="41">
        <v>24.1</v>
      </c>
      <c r="U22" s="41">
        <v>26.2</v>
      </c>
      <c r="V22" s="41">
        <v>24.1</v>
      </c>
      <c r="W22" s="41">
        <v>31.6</v>
      </c>
      <c r="X22" s="41" t="s">
        <v>27</v>
      </c>
    </row>
    <row r="23" spans="2:24" ht="13.8" x14ac:dyDescent="0.3">
      <c r="B23" s="251"/>
      <c r="C23" s="251"/>
      <c r="D23" s="254"/>
      <c r="E23" s="33" t="s">
        <v>44</v>
      </c>
      <c r="F23" s="32" t="s">
        <v>24</v>
      </c>
      <c r="G23" s="42" t="s">
        <v>27</v>
      </c>
      <c r="H23" s="42">
        <v>22.6</v>
      </c>
      <c r="I23" s="42" t="s">
        <v>27</v>
      </c>
      <c r="J23" s="42" t="s">
        <v>27</v>
      </c>
      <c r="K23" s="42">
        <v>23.3</v>
      </c>
      <c r="L23" s="42" t="s">
        <v>27</v>
      </c>
      <c r="M23" s="42" t="s">
        <v>27</v>
      </c>
      <c r="N23" s="42">
        <v>18.399999999999999</v>
      </c>
      <c r="O23" s="42" t="s">
        <v>27</v>
      </c>
      <c r="P23" s="42" t="s">
        <v>27</v>
      </c>
      <c r="Q23" s="42">
        <v>17</v>
      </c>
      <c r="R23" s="42" t="s">
        <v>27</v>
      </c>
      <c r="S23" s="42" t="s">
        <v>27</v>
      </c>
      <c r="T23" s="42">
        <v>23.7</v>
      </c>
      <c r="U23" s="42" t="s">
        <v>27</v>
      </c>
      <c r="V23" s="42" t="s">
        <v>27</v>
      </c>
      <c r="W23" s="42">
        <v>23.9</v>
      </c>
      <c r="X23" s="42" t="s">
        <v>27</v>
      </c>
    </row>
    <row r="24" spans="2:24" ht="13.8" x14ac:dyDescent="0.3">
      <c r="B24" s="251"/>
      <c r="C24" s="251"/>
      <c r="D24" s="254"/>
      <c r="E24" s="33" t="s">
        <v>45</v>
      </c>
      <c r="F24" s="32" t="s">
        <v>24</v>
      </c>
      <c r="G24" s="41" t="s">
        <v>27</v>
      </c>
      <c r="H24" s="41">
        <v>24.5</v>
      </c>
      <c r="I24" s="41" t="s">
        <v>27</v>
      </c>
      <c r="J24" s="41" t="s">
        <v>27</v>
      </c>
      <c r="K24" s="41" t="s">
        <v>27</v>
      </c>
      <c r="L24" s="41">
        <v>12.7</v>
      </c>
      <c r="M24" s="41" t="s">
        <v>27</v>
      </c>
      <c r="N24" s="41" t="s">
        <v>27</v>
      </c>
      <c r="O24" s="41">
        <v>28.4</v>
      </c>
      <c r="P24" s="41">
        <v>28</v>
      </c>
      <c r="Q24" s="41">
        <v>24.5</v>
      </c>
      <c r="R24" s="41">
        <v>22.3</v>
      </c>
      <c r="S24" s="41">
        <v>17.3</v>
      </c>
      <c r="T24" s="41">
        <v>14.9</v>
      </c>
      <c r="U24" s="41">
        <v>16.7</v>
      </c>
      <c r="V24" s="41">
        <v>17.100000000000001</v>
      </c>
      <c r="W24" s="41">
        <v>16.8</v>
      </c>
      <c r="X24" s="41" t="s">
        <v>27</v>
      </c>
    </row>
    <row r="25" spans="2:24" ht="13.8" x14ac:dyDescent="0.3">
      <c r="B25" s="251"/>
      <c r="C25" s="251"/>
      <c r="D25" s="254"/>
      <c r="E25" s="33" t="s">
        <v>46</v>
      </c>
      <c r="F25" s="32" t="s">
        <v>24</v>
      </c>
      <c r="G25" s="42" t="s">
        <v>27</v>
      </c>
      <c r="H25" s="42" t="s">
        <v>27</v>
      </c>
      <c r="I25" s="42" t="s">
        <v>27</v>
      </c>
      <c r="J25" s="42" t="s">
        <v>27</v>
      </c>
      <c r="K25" s="42" t="s">
        <v>27</v>
      </c>
      <c r="L25" s="42">
        <v>5</v>
      </c>
      <c r="M25" s="42">
        <v>5.7</v>
      </c>
      <c r="N25" s="42">
        <v>5.9</v>
      </c>
      <c r="O25" s="42">
        <v>8</v>
      </c>
      <c r="P25" s="42">
        <v>10.3</v>
      </c>
      <c r="Q25" s="42">
        <v>9.4</v>
      </c>
      <c r="R25" s="42">
        <v>7.7</v>
      </c>
      <c r="S25" s="42">
        <v>8.3000000000000007</v>
      </c>
      <c r="T25" s="42">
        <v>7.8</v>
      </c>
      <c r="U25" s="42">
        <v>7.8</v>
      </c>
      <c r="V25" s="42">
        <v>6.7</v>
      </c>
      <c r="W25" s="42">
        <v>8.1999999999999993</v>
      </c>
      <c r="X25" s="42" t="s">
        <v>27</v>
      </c>
    </row>
    <row r="26" spans="2:24" ht="13.8" x14ac:dyDescent="0.3">
      <c r="B26" s="251"/>
      <c r="C26" s="251"/>
      <c r="D26" s="254"/>
      <c r="E26" s="33" t="s">
        <v>47</v>
      </c>
      <c r="F26" s="32" t="s">
        <v>24</v>
      </c>
      <c r="G26" s="41" t="s">
        <v>27</v>
      </c>
      <c r="H26" s="41" t="s">
        <v>27</v>
      </c>
      <c r="I26" s="41" t="s">
        <v>27</v>
      </c>
      <c r="J26" s="41" t="s">
        <v>27</v>
      </c>
      <c r="K26" s="41" t="s">
        <v>27</v>
      </c>
      <c r="L26" s="41">
        <v>4.5999999999999996</v>
      </c>
      <c r="M26" s="41">
        <v>4.2</v>
      </c>
      <c r="N26" s="41">
        <v>4.3</v>
      </c>
      <c r="O26" s="41">
        <v>5.2</v>
      </c>
      <c r="P26" s="41">
        <v>5.4</v>
      </c>
      <c r="Q26" s="41">
        <v>5.2</v>
      </c>
      <c r="R26" s="41">
        <v>2.1</v>
      </c>
      <c r="S26" s="41">
        <v>2.5</v>
      </c>
      <c r="T26" s="41">
        <v>3.4</v>
      </c>
      <c r="U26" s="41">
        <v>3</v>
      </c>
      <c r="V26" s="41">
        <v>4.9000000000000004</v>
      </c>
      <c r="W26" s="41">
        <v>4.7</v>
      </c>
      <c r="X26" s="41" t="s">
        <v>27</v>
      </c>
    </row>
    <row r="27" spans="2:24" ht="13.8" x14ac:dyDescent="0.3">
      <c r="B27" s="251"/>
      <c r="C27" s="251"/>
      <c r="D27" s="254"/>
      <c r="E27" s="33" t="s">
        <v>48</v>
      </c>
      <c r="F27" s="32" t="s">
        <v>24</v>
      </c>
      <c r="G27" s="42" t="s">
        <v>27</v>
      </c>
      <c r="H27" s="42" t="s">
        <v>27</v>
      </c>
      <c r="I27" s="42" t="s">
        <v>27</v>
      </c>
      <c r="J27" s="42">
        <v>34.200000000000003</v>
      </c>
      <c r="K27" s="42">
        <v>39.200000000000003</v>
      </c>
      <c r="L27" s="42">
        <v>42.7</v>
      </c>
      <c r="M27" s="42">
        <v>39.6</v>
      </c>
      <c r="N27" s="42">
        <v>45.5</v>
      </c>
      <c r="O27" s="42">
        <v>42.4</v>
      </c>
      <c r="P27" s="42">
        <v>43.7</v>
      </c>
      <c r="Q27" s="42">
        <v>46.1</v>
      </c>
      <c r="R27" s="42">
        <v>42</v>
      </c>
      <c r="S27" s="42">
        <v>46.4</v>
      </c>
      <c r="T27" s="42">
        <v>45.4</v>
      </c>
      <c r="U27" s="42">
        <v>49</v>
      </c>
      <c r="V27" s="42">
        <v>42.5</v>
      </c>
      <c r="W27" s="42">
        <v>39.799999999999997</v>
      </c>
      <c r="X27" s="42" t="s">
        <v>27</v>
      </c>
    </row>
    <row r="28" spans="2:24" ht="13.8" x14ac:dyDescent="0.3">
      <c r="B28" s="251"/>
      <c r="C28" s="251"/>
      <c r="D28" s="254"/>
      <c r="E28" s="33" t="s">
        <v>49</v>
      </c>
      <c r="F28" s="32" t="s">
        <v>24</v>
      </c>
      <c r="G28" s="41">
        <v>32.6</v>
      </c>
      <c r="H28" s="41">
        <v>38</v>
      </c>
      <c r="I28" s="41">
        <v>41</v>
      </c>
      <c r="J28" s="41" t="s">
        <v>27</v>
      </c>
      <c r="K28" s="41" t="s">
        <v>27</v>
      </c>
      <c r="L28" s="41">
        <v>41.4</v>
      </c>
      <c r="M28" s="41">
        <v>41.3</v>
      </c>
      <c r="N28" s="41" t="s">
        <v>27</v>
      </c>
      <c r="O28" s="41" t="s">
        <v>27</v>
      </c>
      <c r="P28" s="41" t="s">
        <v>27</v>
      </c>
      <c r="Q28" s="41" t="s">
        <v>27</v>
      </c>
      <c r="R28" s="41" t="s">
        <v>27</v>
      </c>
      <c r="S28" s="41" t="s">
        <v>27</v>
      </c>
      <c r="T28" s="41" t="s">
        <v>27</v>
      </c>
      <c r="U28" s="41" t="s">
        <v>27</v>
      </c>
      <c r="V28" s="41" t="s">
        <v>27</v>
      </c>
      <c r="W28" s="41" t="s">
        <v>27</v>
      </c>
      <c r="X28" s="41" t="s">
        <v>27</v>
      </c>
    </row>
    <row r="29" spans="2:24" ht="13.8" x14ac:dyDescent="0.3">
      <c r="B29" s="251"/>
      <c r="C29" s="251"/>
      <c r="D29" s="254"/>
      <c r="E29" s="33" t="s">
        <v>50</v>
      </c>
      <c r="F29" s="32" t="s">
        <v>24</v>
      </c>
      <c r="G29" s="42">
        <v>52.7</v>
      </c>
      <c r="H29" s="42">
        <v>54.1</v>
      </c>
      <c r="I29" s="42">
        <v>55.6</v>
      </c>
      <c r="J29" s="42">
        <v>55.2</v>
      </c>
      <c r="K29" s="42">
        <v>53.4</v>
      </c>
      <c r="L29" s="42">
        <v>51.4</v>
      </c>
      <c r="M29" s="42">
        <v>55.4</v>
      </c>
      <c r="N29" s="42">
        <v>55.3</v>
      </c>
      <c r="O29" s="42">
        <v>54.6</v>
      </c>
      <c r="P29" s="42">
        <v>54.3</v>
      </c>
      <c r="Q29" s="42">
        <v>55.4</v>
      </c>
      <c r="R29" s="42">
        <v>51.9</v>
      </c>
      <c r="S29" s="42">
        <v>53.4</v>
      </c>
      <c r="T29" s="42">
        <v>54.5</v>
      </c>
      <c r="U29" s="42">
        <v>58</v>
      </c>
      <c r="V29" s="42">
        <v>55.6</v>
      </c>
      <c r="W29" s="42">
        <v>57.7</v>
      </c>
      <c r="X29" s="42" t="s">
        <v>27</v>
      </c>
    </row>
    <row r="30" spans="2:24" ht="13.8" x14ac:dyDescent="0.3">
      <c r="B30" s="251"/>
      <c r="C30" s="251"/>
      <c r="D30" s="254"/>
      <c r="E30" s="33" t="s">
        <v>51</v>
      </c>
      <c r="F30" s="32" t="s">
        <v>24</v>
      </c>
      <c r="G30" s="41" t="s">
        <v>27</v>
      </c>
      <c r="H30" s="41" t="s">
        <v>27</v>
      </c>
      <c r="I30" s="41" t="s">
        <v>27</v>
      </c>
      <c r="J30" s="41">
        <v>83.6</v>
      </c>
      <c r="K30" s="41" t="s">
        <v>27</v>
      </c>
      <c r="L30" s="41" t="s">
        <v>27</v>
      </c>
      <c r="M30" s="41" t="s">
        <v>27</v>
      </c>
      <c r="N30" s="41">
        <v>83.2</v>
      </c>
      <c r="O30" s="41" t="s">
        <v>27</v>
      </c>
      <c r="P30" s="41" t="s">
        <v>27</v>
      </c>
      <c r="Q30" s="41" t="s">
        <v>27</v>
      </c>
      <c r="R30" s="41" t="s">
        <v>27</v>
      </c>
      <c r="S30" s="41">
        <v>82.9</v>
      </c>
      <c r="T30" s="41">
        <v>88.6</v>
      </c>
      <c r="U30" s="41">
        <v>89</v>
      </c>
      <c r="V30" s="41">
        <v>85.1</v>
      </c>
      <c r="W30" s="41">
        <v>87.5</v>
      </c>
      <c r="X30" s="41">
        <v>87.8</v>
      </c>
    </row>
    <row r="31" spans="2:24" ht="13.8" x14ac:dyDescent="0.3">
      <c r="B31" s="251"/>
      <c r="C31" s="251"/>
      <c r="D31" s="254"/>
      <c r="E31" s="33" t="s">
        <v>52</v>
      </c>
      <c r="F31" s="32" t="s">
        <v>24</v>
      </c>
      <c r="G31" s="42" t="s">
        <v>27</v>
      </c>
      <c r="H31" s="42" t="s">
        <v>27</v>
      </c>
      <c r="I31" s="42">
        <v>58</v>
      </c>
      <c r="J31" s="42" t="s">
        <v>27</v>
      </c>
      <c r="K31" s="42">
        <v>52.3</v>
      </c>
      <c r="L31" s="42">
        <v>51.5</v>
      </c>
      <c r="M31" s="42">
        <v>52.1</v>
      </c>
      <c r="N31" s="42">
        <v>57</v>
      </c>
      <c r="O31" s="42">
        <v>59.8</v>
      </c>
      <c r="P31" s="42">
        <v>60.1</v>
      </c>
      <c r="Q31" s="42">
        <v>61.3</v>
      </c>
      <c r="R31" s="42">
        <v>54.1</v>
      </c>
      <c r="S31" s="42">
        <v>68</v>
      </c>
      <c r="T31" s="42">
        <v>60.7</v>
      </c>
      <c r="U31" s="42">
        <v>67.099999999999994</v>
      </c>
      <c r="V31" s="42">
        <v>65.5</v>
      </c>
      <c r="W31" s="42">
        <v>62.7</v>
      </c>
      <c r="X31" s="42" t="s">
        <v>27</v>
      </c>
    </row>
    <row r="32" spans="2:24" ht="13.8" x14ac:dyDescent="0.3">
      <c r="B32" s="251"/>
      <c r="C32" s="251"/>
      <c r="D32" s="254"/>
      <c r="E32" s="33" t="s">
        <v>53</v>
      </c>
      <c r="F32" s="32" t="s">
        <v>24</v>
      </c>
      <c r="G32" s="41" t="s">
        <v>27</v>
      </c>
      <c r="H32" s="41">
        <v>8.1</v>
      </c>
      <c r="I32" s="41" t="s">
        <v>27</v>
      </c>
      <c r="J32" s="41" t="s">
        <v>27</v>
      </c>
      <c r="K32" s="41">
        <v>12.3</v>
      </c>
      <c r="L32" s="41">
        <v>7.5</v>
      </c>
      <c r="M32" s="41">
        <v>7.9</v>
      </c>
      <c r="N32" s="41">
        <v>8.3000000000000007</v>
      </c>
      <c r="O32" s="41">
        <v>8.9</v>
      </c>
      <c r="P32" s="41">
        <v>8.4</v>
      </c>
      <c r="Q32" s="41">
        <v>9.4</v>
      </c>
      <c r="R32" s="41">
        <v>9.6</v>
      </c>
      <c r="S32" s="41">
        <v>9.9</v>
      </c>
      <c r="T32" s="41">
        <v>12.3</v>
      </c>
      <c r="U32" s="41">
        <v>12.5</v>
      </c>
      <c r="V32" s="41">
        <v>13.7</v>
      </c>
      <c r="W32" s="41">
        <v>15.8</v>
      </c>
      <c r="X32" s="41" t="s">
        <v>27</v>
      </c>
    </row>
    <row r="33" spans="2:24" ht="13.8" x14ac:dyDescent="0.3">
      <c r="B33" s="251"/>
      <c r="C33" s="251"/>
      <c r="D33" s="254"/>
      <c r="E33" s="33" t="s">
        <v>54</v>
      </c>
      <c r="F33" s="32" t="s">
        <v>24</v>
      </c>
      <c r="G33" s="42" t="s">
        <v>27</v>
      </c>
      <c r="H33" s="42" t="s">
        <v>27</v>
      </c>
      <c r="I33" s="42" t="s">
        <v>27</v>
      </c>
      <c r="J33" s="42" t="s">
        <v>27</v>
      </c>
      <c r="K33" s="42">
        <v>6.6</v>
      </c>
      <c r="L33" s="42">
        <v>5</v>
      </c>
      <c r="M33" s="42">
        <v>5.6</v>
      </c>
      <c r="N33" s="42">
        <v>5.5</v>
      </c>
      <c r="O33" s="42">
        <v>6.8</v>
      </c>
      <c r="P33" s="42">
        <v>7.5</v>
      </c>
      <c r="Q33" s="42">
        <v>8.6999999999999993</v>
      </c>
      <c r="R33" s="42">
        <v>7.7</v>
      </c>
      <c r="S33" s="42">
        <v>8.1999999999999993</v>
      </c>
      <c r="T33" s="42">
        <v>9.1</v>
      </c>
      <c r="U33" s="42">
        <v>8.1999999999999993</v>
      </c>
      <c r="V33" s="42">
        <v>9.3000000000000007</v>
      </c>
      <c r="W33" s="42">
        <v>9.6</v>
      </c>
      <c r="X33" s="42" t="s">
        <v>27</v>
      </c>
    </row>
    <row r="34" spans="2:24" ht="13.8" x14ac:dyDescent="0.3">
      <c r="B34" s="251"/>
      <c r="C34" s="251"/>
      <c r="D34" s="254"/>
      <c r="E34" s="33" t="s">
        <v>55</v>
      </c>
      <c r="F34" s="32" t="s">
        <v>24</v>
      </c>
      <c r="G34" s="41" t="s">
        <v>27</v>
      </c>
      <c r="H34" s="41" t="s">
        <v>27</v>
      </c>
      <c r="I34" s="41" t="s">
        <v>27</v>
      </c>
      <c r="J34" s="41" t="s">
        <v>27</v>
      </c>
      <c r="K34" s="41" t="s">
        <v>27</v>
      </c>
      <c r="L34" s="41">
        <v>7</v>
      </c>
      <c r="M34" s="41">
        <v>4.8</v>
      </c>
      <c r="N34" s="41">
        <v>6.6</v>
      </c>
      <c r="O34" s="41">
        <v>9.8000000000000007</v>
      </c>
      <c r="P34" s="41">
        <v>10.7</v>
      </c>
      <c r="Q34" s="41">
        <v>11.8</v>
      </c>
      <c r="R34" s="41">
        <v>13.4</v>
      </c>
      <c r="S34" s="41">
        <v>13.5</v>
      </c>
      <c r="T34" s="41">
        <v>15.6</v>
      </c>
      <c r="U34" s="41">
        <v>15.7</v>
      </c>
      <c r="V34" s="41">
        <v>16.7</v>
      </c>
      <c r="W34" s="41">
        <v>16.8</v>
      </c>
      <c r="X34" s="41" t="s">
        <v>27</v>
      </c>
    </row>
    <row r="35" spans="2:24" ht="13.8" x14ac:dyDescent="0.3">
      <c r="B35" s="251"/>
      <c r="C35" s="251"/>
      <c r="D35" s="254"/>
      <c r="E35" s="33" t="s">
        <v>56</v>
      </c>
      <c r="F35" s="32" t="s">
        <v>24</v>
      </c>
      <c r="G35" s="42" t="s">
        <v>27</v>
      </c>
      <c r="H35" s="42" t="s">
        <v>27</v>
      </c>
      <c r="I35" s="42" t="s">
        <v>27</v>
      </c>
      <c r="J35" s="42" t="s">
        <v>27</v>
      </c>
      <c r="K35" s="42" t="s">
        <v>27</v>
      </c>
      <c r="L35" s="42">
        <v>16.600000000000001</v>
      </c>
      <c r="M35" s="42">
        <v>19.3</v>
      </c>
      <c r="N35" s="42">
        <v>21.1</v>
      </c>
      <c r="O35" s="42">
        <v>20.5</v>
      </c>
      <c r="P35" s="42">
        <v>23.1</v>
      </c>
      <c r="Q35" s="42">
        <v>24.6</v>
      </c>
      <c r="R35" s="42">
        <v>22.4</v>
      </c>
      <c r="S35" s="42">
        <v>25.8</v>
      </c>
      <c r="T35" s="42">
        <v>25.2</v>
      </c>
      <c r="U35" s="42">
        <v>26.6</v>
      </c>
      <c r="V35" s="42">
        <v>26.1</v>
      </c>
      <c r="W35" s="42">
        <v>28.3</v>
      </c>
      <c r="X35" s="42" t="s">
        <v>27</v>
      </c>
    </row>
    <row r="36" spans="2:24" ht="13.8" x14ac:dyDescent="0.3">
      <c r="B36" s="251"/>
      <c r="C36" s="251"/>
      <c r="D36" s="254"/>
      <c r="E36" s="33" t="s">
        <v>57</v>
      </c>
      <c r="F36" s="32" t="s">
        <v>24</v>
      </c>
      <c r="G36" s="41" t="s">
        <v>27</v>
      </c>
      <c r="H36" s="41">
        <v>36.299999999999997</v>
      </c>
      <c r="I36" s="41" t="s">
        <v>27</v>
      </c>
      <c r="J36" s="41">
        <v>33</v>
      </c>
      <c r="K36" s="41">
        <v>24.5</v>
      </c>
      <c r="L36" s="41">
        <v>24.9</v>
      </c>
      <c r="M36" s="41">
        <v>26.5</v>
      </c>
      <c r="N36" s="41">
        <v>27.1</v>
      </c>
      <c r="O36" s="41">
        <v>31.5</v>
      </c>
      <c r="P36" s="41">
        <v>30.9</v>
      </c>
      <c r="Q36" s="41">
        <v>31.2</v>
      </c>
      <c r="R36" s="41">
        <v>34.1</v>
      </c>
      <c r="S36" s="41">
        <v>33.200000000000003</v>
      </c>
      <c r="T36" s="41">
        <v>33.700000000000003</v>
      </c>
      <c r="U36" s="41">
        <v>34.700000000000003</v>
      </c>
      <c r="V36" s="41">
        <v>35</v>
      </c>
      <c r="W36" s="41">
        <v>36.700000000000003</v>
      </c>
      <c r="X36" s="41" t="s">
        <v>27</v>
      </c>
    </row>
    <row r="37" spans="2:24" ht="13.8" x14ac:dyDescent="0.3">
      <c r="B37" s="251"/>
      <c r="C37" s="251"/>
      <c r="D37" s="254"/>
      <c r="E37" s="33" t="s">
        <v>58</v>
      </c>
      <c r="F37" s="32" t="s">
        <v>24</v>
      </c>
      <c r="G37" s="42">
        <v>53.6</v>
      </c>
      <c r="H37" s="42">
        <v>49.3</v>
      </c>
      <c r="I37" s="42">
        <v>53.6</v>
      </c>
      <c r="J37" s="42">
        <v>50.3</v>
      </c>
      <c r="K37" s="42">
        <v>47.9</v>
      </c>
      <c r="L37" s="42">
        <v>52.6</v>
      </c>
      <c r="M37" s="42">
        <v>56.1</v>
      </c>
      <c r="N37" s="42">
        <v>58.4</v>
      </c>
      <c r="O37" s="42">
        <v>55.6</v>
      </c>
      <c r="P37" s="42">
        <v>57</v>
      </c>
      <c r="Q37" s="42">
        <v>59.1</v>
      </c>
      <c r="R37" s="42">
        <v>60.3</v>
      </c>
      <c r="S37" s="42">
        <v>62.2</v>
      </c>
      <c r="T37" s="42">
        <v>63.5</v>
      </c>
      <c r="U37" s="42">
        <v>62.9</v>
      </c>
      <c r="V37" s="42">
        <v>59.5</v>
      </c>
      <c r="W37" s="42">
        <v>58.6</v>
      </c>
      <c r="X37" s="42" t="s">
        <v>27</v>
      </c>
    </row>
    <row r="38" spans="2:24" ht="13.8" x14ac:dyDescent="0.3">
      <c r="B38" s="251"/>
      <c r="C38" s="251"/>
      <c r="D38" s="254"/>
      <c r="E38" s="33" t="s">
        <v>59</v>
      </c>
      <c r="F38" s="32" t="s">
        <v>24</v>
      </c>
      <c r="G38" s="41" t="s">
        <v>27</v>
      </c>
      <c r="H38" s="41" t="s">
        <v>27</v>
      </c>
      <c r="I38" s="41">
        <v>71.8</v>
      </c>
      <c r="J38" s="41" t="s">
        <v>27</v>
      </c>
      <c r="K38" s="41" t="s">
        <v>27</v>
      </c>
      <c r="L38" s="41" t="s">
        <v>27</v>
      </c>
      <c r="M38" s="41" t="s">
        <v>27</v>
      </c>
      <c r="N38" s="41">
        <v>64.599999999999994</v>
      </c>
      <c r="O38" s="41">
        <v>60.6</v>
      </c>
      <c r="P38" s="41">
        <v>63.5</v>
      </c>
      <c r="Q38" s="41">
        <v>61.2</v>
      </c>
      <c r="R38" s="41">
        <v>61.6</v>
      </c>
      <c r="S38" s="41">
        <v>65</v>
      </c>
      <c r="T38" s="41">
        <v>63.3</v>
      </c>
      <c r="U38" s="41">
        <v>61.2</v>
      </c>
      <c r="V38" s="41">
        <v>62.5</v>
      </c>
      <c r="W38" s="41">
        <v>61.3</v>
      </c>
      <c r="X38" s="41" t="s">
        <v>27</v>
      </c>
    </row>
    <row r="39" spans="2:24" ht="13.8" x14ac:dyDescent="0.3">
      <c r="B39" s="251"/>
      <c r="C39" s="251"/>
      <c r="D39" s="254"/>
      <c r="E39" s="33" t="s">
        <v>60</v>
      </c>
      <c r="F39" s="32" t="s">
        <v>24</v>
      </c>
      <c r="G39" s="42" t="s">
        <v>27</v>
      </c>
      <c r="H39" s="42" t="s">
        <v>27</v>
      </c>
      <c r="I39" s="42" t="s">
        <v>27</v>
      </c>
      <c r="J39" s="42">
        <v>27</v>
      </c>
      <c r="K39" s="42" t="s">
        <v>27</v>
      </c>
      <c r="L39" s="42" t="s">
        <v>27</v>
      </c>
      <c r="M39" s="42">
        <v>13.2</v>
      </c>
      <c r="N39" s="42">
        <v>15.7</v>
      </c>
      <c r="O39" s="42">
        <v>14.5</v>
      </c>
      <c r="P39" s="42">
        <v>13</v>
      </c>
      <c r="Q39" s="42">
        <v>12.2</v>
      </c>
      <c r="R39" s="42">
        <v>11.8</v>
      </c>
      <c r="S39" s="42">
        <v>13.2</v>
      </c>
      <c r="T39" s="42">
        <v>12.6</v>
      </c>
      <c r="U39" s="42">
        <v>12.6</v>
      </c>
      <c r="V39" s="42">
        <v>13.3</v>
      </c>
      <c r="W39" s="42">
        <v>15.9</v>
      </c>
      <c r="X39" s="42" t="s">
        <v>27</v>
      </c>
    </row>
    <row r="40" spans="2:24" ht="13.8" x14ac:dyDescent="0.3">
      <c r="B40" s="251"/>
      <c r="C40" s="251"/>
      <c r="D40" s="254"/>
      <c r="E40" s="33" t="s">
        <v>61</v>
      </c>
      <c r="F40" s="32" t="s">
        <v>24</v>
      </c>
      <c r="G40" s="41">
        <v>55.6</v>
      </c>
      <c r="H40" s="41">
        <v>53.4</v>
      </c>
      <c r="I40" s="41">
        <v>57.2</v>
      </c>
      <c r="J40" s="41">
        <v>55.7</v>
      </c>
      <c r="K40" s="41">
        <v>56.3</v>
      </c>
      <c r="L40" s="41">
        <v>53.5</v>
      </c>
      <c r="M40" s="41">
        <v>57</v>
      </c>
      <c r="N40" s="41">
        <v>58.6</v>
      </c>
      <c r="O40" s="41">
        <v>58.3</v>
      </c>
      <c r="P40" s="41">
        <v>59.1</v>
      </c>
      <c r="Q40" s="41">
        <v>60.9</v>
      </c>
      <c r="R40" s="41">
        <v>59.4</v>
      </c>
      <c r="S40" s="41">
        <v>51.8</v>
      </c>
      <c r="T40" s="41">
        <v>54.3</v>
      </c>
      <c r="U40" s="41">
        <v>52</v>
      </c>
      <c r="V40" s="41">
        <v>53.5</v>
      </c>
      <c r="W40" s="41">
        <v>54.3</v>
      </c>
      <c r="X40" s="41" t="s">
        <v>27</v>
      </c>
    </row>
    <row r="41" spans="2:24" ht="13.8" x14ac:dyDescent="0.3">
      <c r="B41" s="251"/>
      <c r="C41" s="252"/>
      <c r="D41" s="254"/>
      <c r="E41" s="33" t="s">
        <v>62</v>
      </c>
      <c r="F41" s="32" t="s">
        <v>24</v>
      </c>
      <c r="G41" s="42">
        <v>72.5</v>
      </c>
      <c r="H41" s="42">
        <v>73.8</v>
      </c>
      <c r="I41" s="42">
        <v>73.900000000000006</v>
      </c>
      <c r="J41" s="42">
        <v>74.3</v>
      </c>
      <c r="K41" s="42">
        <v>73.400000000000006</v>
      </c>
      <c r="L41" s="42">
        <v>72.5</v>
      </c>
      <c r="M41" s="42">
        <v>75.3</v>
      </c>
      <c r="N41" s="42">
        <v>72.900000000000006</v>
      </c>
      <c r="O41" s="42">
        <v>74.900000000000006</v>
      </c>
      <c r="P41" s="42">
        <v>75.900000000000006</v>
      </c>
      <c r="Q41" s="42">
        <v>75.7</v>
      </c>
      <c r="R41" s="42">
        <v>74.7</v>
      </c>
      <c r="S41" s="42">
        <v>77.3</v>
      </c>
      <c r="T41" s="42">
        <v>76.400000000000006</v>
      </c>
      <c r="U41" s="42">
        <v>78.400000000000006</v>
      </c>
      <c r="V41" s="42">
        <v>77.900000000000006</v>
      </c>
      <c r="W41" s="42">
        <v>78.3</v>
      </c>
      <c r="X41" s="42" t="s">
        <v>27</v>
      </c>
    </row>
    <row r="42" spans="2:24" ht="13.8" x14ac:dyDescent="0.3">
      <c r="B42" s="251"/>
      <c r="C42" s="250" t="s">
        <v>114</v>
      </c>
      <c r="D42" s="254"/>
      <c r="E42" s="33" t="s">
        <v>26</v>
      </c>
      <c r="F42" s="32" t="s">
        <v>24</v>
      </c>
      <c r="G42" s="41" t="s">
        <v>27</v>
      </c>
      <c r="H42" s="41">
        <v>66.099999999999994</v>
      </c>
      <c r="I42" s="41" t="s">
        <v>27</v>
      </c>
      <c r="J42" s="41" t="s">
        <v>27</v>
      </c>
      <c r="K42" s="41">
        <v>65.599999999999994</v>
      </c>
      <c r="L42" s="41" t="s">
        <v>27</v>
      </c>
      <c r="M42" s="41" t="s">
        <v>27</v>
      </c>
      <c r="N42" s="41">
        <v>66.599999999999994</v>
      </c>
      <c r="O42" s="41" t="s">
        <v>27</v>
      </c>
      <c r="P42" s="41" t="s">
        <v>27</v>
      </c>
      <c r="Q42" s="41" t="s">
        <v>27</v>
      </c>
      <c r="R42" s="41">
        <v>72.5</v>
      </c>
      <c r="S42" s="41" t="s">
        <v>27</v>
      </c>
      <c r="T42" s="41" t="s">
        <v>27</v>
      </c>
      <c r="U42" s="41">
        <v>71.7</v>
      </c>
      <c r="V42" s="41" t="s">
        <v>27</v>
      </c>
      <c r="W42" s="41" t="s">
        <v>27</v>
      </c>
      <c r="X42" s="41" t="s">
        <v>27</v>
      </c>
    </row>
    <row r="43" spans="2:24" ht="13.8" x14ac:dyDescent="0.3">
      <c r="B43" s="251"/>
      <c r="C43" s="251"/>
      <c r="D43" s="254"/>
      <c r="E43" s="33" t="s">
        <v>28</v>
      </c>
      <c r="F43" s="32" t="s">
        <v>24</v>
      </c>
      <c r="G43" s="42" t="s">
        <v>27</v>
      </c>
      <c r="H43" s="42" t="s">
        <v>27</v>
      </c>
      <c r="I43" s="42" t="s">
        <v>27</v>
      </c>
      <c r="J43" s="42" t="s">
        <v>27</v>
      </c>
      <c r="K43" s="42">
        <v>39.700000000000003</v>
      </c>
      <c r="L43" s="42">
        <v>42</v>
      </c>
      <c r="M43" s="42">
        <v>43</v>
      </c>
      <c r="N43" s="42">
        <v>45.2</v>
      </c>
      <c r="O43" s="42">
        <v>42.4</v>
      </c>
      <c r="P43" s="42">
        <v>46.7</v>
      </c>
      <c r="Q43" s="42">
        <v>43.2</v>
      </c>
      <c r="R43" s="42">
        <v>44.2</v>
      </c>
      <c r="S43" s="42">
        <v>45.1</v>
      </c>
      <c r="T43" s="42">
        <v>45.9</v>
      </c>
      <c r="U43" s="42">
        <v>48.9</v>
      </c>
      <c r="V43" s="42">
        <v>47.5</v>
      </c>
      <c r="W43" s="42">
        <v>48.9</v>
      </c>
      <c r="X43" s="42" t="s">
        <v>27</v>
      </c>
    </row>
    <row r="44" spans="2:24" ht="13.8" x14ac:dyDescent="0.3">
      <c r="B44" s="251"/>
      <c r="C44" s="251"/>
      <c r="D44" s="254"/>
      <c r="E44" s="33" t="s">
        <v>29</v>
      </c>
      <c r="F44" s="32" t="s">
        <v>24</v>
      </c>
      <c r="G44" s="41" t="s">
        <v>27</v>
      </c>
      <c r="H44" s="41">
        <v>55.3</v>
      </c>
      <c r="I44" s="41" t="s">
        <v>27</v>
      </c>
      <c r="J44" s="41" t="s">
        <v>27</v>
      </c>
      <c r="K44" s="41">
        <v>52.2</v>
      </c>
      <c r="L44" s="41">
        <v>52.9</v>
      </c>
      <c r="M44" s="41">
        <v>55.8</v>
      </c>
      <c r="N44" s="41">
        <v>56.2</v>
      </c>
      <c r="O44" s="41">
        <v>53.2</v>
      </c>
      <c r="P44" s="41">
        <v>54.1</v>
      </c>
      <c r="Q44" s="41">
        <v>53.7</v>
      </c>
      <c r="R44" s="41">
        <v>52.1</v>
      </c>
      <c r="S44" s="41">
        <v>54.3</v>
      </c>
      <c r="T44" s="41">
        <v>57.9</v>
      </c>
      <c r="U44" s="41">
        <v>53.5</v>
      </c>
      <c r="V44" s="41">
        <v>55.9</v>
      </c>
      <c r="W44" s="41">
        <v>54.3</v>
      </c>
      <c r="X44" s="41" t="s">
        <v>27</v>
      </c>
    </row>
    <row r="45" spans="2:24" ht="13.8" x14ac:dyDescent="0.3">
      <c r="B45" s="251"/>
      <c r="C45" s="251"/>
      <c r="D45" s="254"/>
      <c r="E45" s="33" t="s">
        <v>30</v>
      </c>
      <c r="F45" s="32" t="s">
        <v>24</v>
      </c>
      <c r="G45" s="42" t="s">
        <v>27</v>
      </c>
      <c r="H45" s="42">
        <v>69.7</v>
      </c>
      <c r="I45" s="42" t="s">
        <v>27</v>
      </c>
      <c r="J45" s="42">
        <v>73.8</v>
      </c>
      <c r="K45" s="42" t="s">
        <v>27</v>
      </c>
      <c r="L45" s="42">
        <v>73.5</v>
      </c>
      <c r="M45" s="42" t="s">
        <v>27</v>
      </c>
      <c r="N45" s="42">
        <v>74.599999999999994</v>
      </c>
      <c r="O45" s="42">
        <v>74.400000000000006</v>
      </c>
      <c r="P45" s="42">
        <v>75.900000000000006</v>
      </c>
      <c r="Q45" s="42">
        <v>75.7</v>
      </c>
      <c r="R45" s="42">
        <v>77.3</v>
      </c>
      <c r="S45" s="42">
        <v>76.7</v>
      </c>
      <c r="T45" s="42">
        <v>78.900000000000006</v>
      </c>
      <c r="U45" s="42">
        <v>78.3</v>
      </c>
      <c r="V45" s="42">
        <v>80.099999999999994</v>
      </c>
      <c r="W45" s="42">
        <v>79</v>
      </c>
      <c r="X45" s="42" t="s">
        <v>27</v>
      </c>
    </row>
    <row r="46" spans="2:24" ht="13.8" x14ac:dyDescent="0.3">
      <c r="B46" s="251"/>
      <c r="C46" s="251"/>
      <c r="D46" s="254"/>
      <c r="E46" s="33" t="s">
        <v>31</v>
      </c>
      <c r="F46" s="32" t="s">
        <v>24</v>
      </c>
      <c r="G46" s="41">
        <v>39</v>
      </c>
      <c r="H46" s="41" t="s">
        <v>27</v>
      </c>
      <c r="I46" s="41" t="s">
        <v>27</v>
      </c>
      <c r="J46" s="41" t="s">
        <v>27</v>
      </c>
      <c r="K46" s="41" t="s">
        <v>27</v>
      </c>
      <c r="L46" s="41" t="s">
        <v>27</v>
      </c>
      <c r="M46" s="41">
        <v>37.1</v>
      </c>
      <c r="N46" s="41" t="s">
        <v>27</v>
      </c>
      <c r="O46" s="41" t="s">
        <v>27</v>
      </c>
      <c r="P46" s="41">
        <v>46.8</v>
      </c>
      <c r="Q46" s="41" t="s">
        <v>27</v>
      </c>
      <c r="R46" s="41" t="s">
        <v>27</v>
      </c>
      <c r="S46" s="41" t="s">
        <v>27</v>
      </c>
      <c r="T46" s="41">
        <v>36.799999999999997</v>
      </c>
      <c r="U46" s="41" t="s">
        <v>27</v>
      </c>
      <c r="V46" s="41">
        <v>33.4</v>
      </c>
      <c r="W46" s="41" t="s">
        <v>27</v>
      </c>
      <c r="X46" s="41" t="s">
        <v>27</v>
      </c>
    </row>
    <row r="47" spans="2:24" ht="13.8" x14ac:dyDescent="0.3">
      <c r="B47" s="251"/>
      <c r="C47" s="251"/>
      <c r="D47" s="254"/>
      <c r="E47" s="33" t="s">
        <v>32</v>
      </c>
      <c r="F47" s="32" t="s">
        <v>24</v>
      </c>
      <c r="G47" s="42" t="s">
        <v>27</v>
      </c>
      <c r="H47" s="42" t="s">
        <v>27</v>
      </c>
      <c r="I47" s="42">
        <v>37.6</v>
      </c>
      <c r="J47" s="42" t="s">
        <v>27</v>
      </c>
      <c r="K47" s="42" t="s">
        <v>27</v>
      </c>
      <c r="L47" s="42">
        <v>16</v>
      </c>
      <c r="M47" s="42">
        <v>19.2</v>
      </c>
      <c r="N47" s="42">
        <v>20.9</v>
      </c>
      <c r="O47" s="42">
        <v>20.3</v>
      </c>
      <c r="P47" s="42">
        <v>21.5</v>
      </c>
      <c r="Q47" s="42">
        <v>22</v>
      </c>
      <c r="R47" s="42">
        <v>23</v>
      </c>
      <c r="S47" s="42">
        <v>22.7</v>
      </c>
      <c r="T47" s="42">
        <v>24.3</v>
      </c>
      <c r="U47" s="42">
        <v>24.7</v>
      </c>
      <c r="V47" s="42">
        <v>24.6</v>
      </c>
      <c r="W47" s="42">
        <v>25.5</v>
      </c>
      <c r="X47" s="42" t="s">
        <v>27</v>
      </c>
    </row>
    <row r="48" spans="2:24" ht="13.8" x14ac:dyDescent="0.3">
      <c r="B48" s="251"/>
      <c r="C48" s="251"/>
      <c r="D48" s="254"/>
      <c r="E48" s="33" t="s">
        <v>33</v>
      </c>
      <c r="F48" s="32" t="s">
        <v>24</v>
      </c>
      <c r="G48" s="41" t="s">
        <v>27</v>
      </c>
      <c r="H48" s="41" t="s">
        <v>27</v>
      </c>
      <c r="I48" s="41" t="s">
        <v>27</v>
      </c>
      <c r="J48" s="41" t="s">
        <v>27</v>
      </c>
      <c r="K48" s="41">
        <v>61.7</v>
      </c>
      <c r="L48" s="41">
        <v>61.1</v>
      </c>
      <c r="M48" s="41">
        <v>60.3</v>
      </c>
      <c r="N48" s="41">
        <v>60.8</v>
      </c>
      <c r="O48" s="41">
        <v>63.3</v>
      </c>
      <c r="P48" s="41">
        <v>59.2</v>
      </c>
      <c r="Q48" s="41">
        <v>60.8</v>
      </c>
      <c r="R48" s="41">
        <v>58.2</v>
      </c>
      <c r="S48" s="41">
        <v>56.4</v>
      </c>
      <c r="T48" s="41">
        <v>60.5</v>
      </c>
      <c r="U48" s="41">
        <v>60.5</v>
      </c>
      <c r="V48" s="41">
        <v>59.7</v>
      </c>
      <c r="W48" s="41">
        <v>58</v>
      </c>
      <c r="X48" s="41" t="s">
        <v>27</v>
      </c>
    </row>
    <row r="49" spans="2:24" ht="13.8" x14ac:dyDescent="0.3">
      <c r="B49" s="251"/>
      <c r="C49" s="251"/>
      <c r="D49" s="254"/>
      <c r="E49" s="33" t="s">
        <v>34</v>
      </c>
      <c r="F49" s="32" t="s">
        <v>24</v>
      </c>
      <c r="G49" s="42" t="s">
        <v>27</v>
      </c>
      <c r="H49" s="42" t="s">
        <v>27</v>
      </c>
      <c r="I49" s="42" t="s">
        <v>27</v>
      </c>
      <c r="J49" s="42" t="s">
        <v>27</v>
      </c>
      <c r="K49" s="42">
        <v>17.3</v>
      </c>
      <c r="L49" s="42">
        <v>16.899999999999999</v>
      </c>
      <c r="M49" s="42">
        <v>14.9</v>
      </c>
      <c r="N49" s="42">
        <v>14.9</v>
      </c>
      <c r="O49" s="42">
        <v>14</v>
      </c>
      <c r="P49" s="42">
        <v>14.9</v>
      </c>
      <c r="Q49" s="42">
        <v>19</v>
      </c>
      <c r="R49" s="42">
        <v>15</v>
      </c>
      <c r="S49" s="42">
        <v>17.8</v>
      </c>
      <c r="T49" s="42">
        <v>16.2</v>
      </c>
      <c r="U49" s="42">
        <v>19.100000000000001</v>
      </c>
      <c r="V49" s="42">
        <v>16</v>
      </c>
      <c r="W49" s="42">
        <v>15.9</v>
      </c>
      <c r="X49" s="42" t="s">
        <v>27</v>
      </c>
    </row>
    <row r="50" spans="2:24" ht="13.8" x14ac:dyDescent="0.3">
      <c r="B50" s="251"/>
      <c r="C50" s="251"/>
      <c r="D50" s="254"/>
      <c r="E50" s="33" t="s">
        <v>35</v>
      </c>
      <c r="F50" s="32" t="s">
        <v>24</v>
      </c>
      <c r="G50" s="41" t="s">
        <v>27</v>
      </c>
      <c r="H50" s="41" t="s">
        <v>27</v>
      </c>
      <c r="I50" s="41" t="s">
        <v>27</v>
      </c>
      <c r="J50" s="41" t="s">
        <v>27</v>
      </c>
      <c r="K50" s="41">
        <v>39.6</v>
      </c>
      <c r="L50" s="41">
        <v>40.9</v>
      </c>
      <c r="M50" s="41">
        <v>42.1</v>
      </c>
      <c r="N50" s="41">
        <v>38.9</v>
      </c>
      <c r="O50" s="41">
        <v>40.700000000000003</v>
      </c>
      <c r="P50" s="41">
        <v>37.9</v>
      </c>
      <c r="Q50" s="41">
        <v>37.9</v>
      </c>
      <c r="R50" s="41">
        <v>39</v>
      </c>
      <c r="S50" s="41">
        <v>44.2</v>
      </c>
      <c r="T50" s="41">
        <v>42.1</v>
      </c>
      <c r="U50" s="41">
        <v>41</v>
      </c>
      <c r="V50" s="41">
        <v>50.3</v>
      </c>
      <c r="W50" s="41">
        <v>50.1</v>
      </c>
      <c r="X50" s="41" t="s">
        <v>27</v>
      </c>
    </row>
    <row r="51" spans="2:24" ht="13.8" x14ac:dyDescent="0.3">
      <c r="B51" s="251"/>
      <c r="C51" s="251"/>
      <c r="D51" s="254"/>
      <c r="E51" s="33" t="s">
        <v>36</v>
      </c>
      <c r="F51" s="32" t="s">
        <v>24</v>
      </c>
      <c r="G51" s="42" t="s">
        <v>27</v>
      </c>
      <c r="H51" s="42" t="s">
        <v>27</v>
      </c>
      <c r="I51" s="42" t="s">
        <v>27</v>
      </c>
      <c r="J51" s="42" t="s">
        <v>27</v>
      </c>
      <c r="K51" s="42">
        <v>36.1</v>
      </c>
      <c r="L51" s="42">
        <v>35.200000000000003</v>
      </c>
      <c r="M51" s="42">
        <v>35.4</v>
      </c>
      <c r="N51" s="42">
        <v>37.700000000000003</v>
      </c>
      <c r="O51" s="42">
        <v>37.5</v>
      </c>
      <c r="P51" s="42">
        <v>38.299999999999997</v>
      </c>
      <c r="Q51" s="42">
        <v>37.6</v>
      </c>
      <c r="R51" s="42">
        <v>40.4</v>
      </c>
      <c r="S51" s="42">
        <v>38.9</v>
      </c>
      <c r="T51" s="42">
        <v>41.9</v>
      </c>
      <c r="U51" s="42">
        <v>44</v>
      </c>
      <c r="V51" s="42">
        <v>43.9</v>
      </c>
      <c r="W51" s="42">
        <v>40.4</v>
      </c>
      <c r="X51" s="42" t="s">
        <v>27</v>
      </c>
    </row>
    <row r="52" spans="2:24" ht="13.8" x14ac:dyDescent="0.3">
      <c r="B52" s="251"/>
      <c r="C52" s="251"/>
      <c r="D52" s="254"/>
      <c r="E52" s="34" t="s">
        <v>37</v>
      </c>
      <c r="F52" s="32" t="s">
        <v>24</v>
      </c>
      <c r="G52" s="41" t="s">
        <v>27</v>
      </c>
      <c r="H52" s="41" t="s">
        <v>27</v>
      </c>
      <c r="I52" s="41" t="s">
        <v>27</v>
      </c>
      <c r="J52" s="41">
        <v>51.5</v>
      </c>
      <c r="K52" s="41" t="s">
        <v>27</v>
      </c>
      <c r="L52" s="41">
        <v>33.299999999999997</v>
      </c>
      <c r="M52" s="41">
        <v>33.299999999999997</v>
      </c>
      <c r="N52" s="41">
        <v>34</v>
      </c>
      <c r="O52" s="41">
        <v>38.799999999999997</v>
      </c>
      <c r="P52" s="41">
        <v>40.6</v>
      </c>
      <c r="Q52" s="41">
        <v>38.799999999999997</v>
      </c>
      <c r="R52" s="41">
        <v>39.700000000000003</v>
      </c>
      <c r="S52" s="41">
        <v>40.6</v>
      </c>
      <c r="T52" s="41">
        <v>43.3</v>
      </c>
      <c r="U52" s="41">
        <v>42.3</v>
      </c>
      <c r="V52" s="41">
        <v>42.9</v>
      </c>
      <c r="W52" s="41">
        <v>42.1</v>
      </c>
      <c r="X52" s="41" t="s">
        <v>27</v>
      </c>
    </row>
    <row r="53" spans="2:24" ht="13.8" x14ac:dyDescent="0.3">
      <c r="B53" s="251"/>
      <c r="C53" s="251"/>
      <c r="D53" s="254"/>
      <c r="E53" s="33" t="s">
        <v>38</v>
      </c>
      <c r="F53" s="32" t="s">
        <v>24</v>
      </c>
      <c r="G53" s="42" t="s">
        <v>27</v>
      </c>
      <c r="H53" s="42" t="s">
        <v>27</v>
      </c>
      <c r="I53" s="42" t="s">
        <v>27</v>
      </c>
      <c r="J53" s="42">
        <v>44.3</v>
      </c>
      <c r="K53" s="42">
        <v>43.3</v>
      </c>
      <c r="L53" s="42">
        <v>43.3</v>
      </c>
      <c r="M53" s="42">
        <v>43.9</v>
      </c>
      <c r="N53" s="42">
        <v>41.9</v>
      </c>
      <c r="O53" s="42">
        <v>42.9</v>
      </c>
      <c r="P53" s="42">
        <v>40</v>
      </c>
      <c r="Q53" s="42">
        <v>39</v>
      </c>
      <c r="R53" s="42">
        <v>43.3</v>
      </c>
      <c r="S53" s="42">
        <v>40.6</v>
      </c>
      <c r="T53" s="42">
        <v>38.299999999999997</v>
      </c>
      <c r="U53" s="42">
        <v>38.9</v>
      </c>
      <c r="V53" s="42">
        <v>42.6</v>
      </c>
      <c r="W53" s="42">
        <v>40.4</v>
      </c>
      <c r="X53" s="42" t="s">
        <v>27</v>
      </c>
    </row>
    <row r="54" spans="2:24" ht="13.8" x14ac:dyDescent="0.3">
      <c r="B54" s="251"/>
      <c r="C54" s="251"/>
      <c r="D54" s="254"/>
      <c r="E54" s="33" t="s">
        <v>39</v>
      </c>
      <c r="F54" s="32" t="s">
        <v>24</v>
      </c>
      <c r="G54" s="41">
        <v>21.8</v>
      </c>
      <c r="H54" s="41" t="s">
        <v>27</v>
      </c>
      <c r="I54" s="41" t="s">
        <v>27</v>
      </c>
      <c r="J54" s="41">
        <v>18.600000000000001</v>
      </c>
      <c r="K54" s="41" t="s">
        <v>27</v>
      </c>
      <c r="L54" s="41">
        <v>11.3</v>
      </c>
      <c r="M54" s="41">
        <v>13.2</v>
      </c>
      <c r="N54" s="41">
        <v>9.6</v>
      </c>
      <c r="O54" s="41">
        <v>16.600000000000001</v>
      </c>
      <c r="P54" s="41">
        <v>17.3</v>
      </c>
      <c r="Q54" s="41">
        <v>13.2</v>
      </c>
      <c r="R54" s="41">
        <v>15.5</v>
      </c>
      <c r="S54" s="41">
        <v>15.2</v>
      </c>
      <c r="T54" s="41">
        <v>15.6</v>
      </c>
      <c r="U54" s="41">
        <v>15.6</v>
      </c>
      <c r="V54" s="41">
        <v>18.399999999999999</v>
      </c>
      <c r="W54" s="41">
        <v>22.5</v>
      </c>
      <c r="X54" s="41" t="s">
        <v>27</v>
      </c>
    </row>
    <row r="55" spans="2:24" ht="13.8" x14ac:dyDescent="0.3">
      <c r="B55" s="251"/>
      <c r="C55" s="251"/>
      <c r="D55" s="254"/>
      <c r="E55" s="33" t="s">
        <v>40</v>
      </c>
      <c r="F55" s="32" t="s">
        <v>24</v>
      </c>
      <c r="G55" s="42" t="s">
        <v>27</v>
      </c>
      <c r="H55" s="42" t="s">
        <v>27</v>
      </c>
      <c r="I55" s="42">
        <v>76.5</v>
      </c>
      <c r="J55" s="42" t="s">
        <v>27</v>
      </c>
      <c r="K55" s="42">
        <v>54.3</v>
      </c>
      <c r="L55" s="42">
        <v>53.4</v>
      </c>
      <c r="M55" s="42">
        <v>57.4</v>
      </c>
      <c r="N55" s="42">
        <v>60.8</v>
      </c>
      <c r="O55" s="42">
        <v>55.8</v>
      </c>
      <c r="P55" s="42">
        <v>58.3</v>
      </c>
      <c r="Q55" s="42">
        <v>52.9</v>
      </c>
      <c r="R55" s="42">
        <v>58.5</v>
      </c>
      <c r="S55" s="42">
        <v>57.7</v>
      </c>
      <c r="T55" s="42">
        <v>58.4</v>
      </c>
      <c r="U55" s="42">
        <v>58.8</v>
      </c>
      <c r="V55" s="42">
        <v>63.3</v>
      </c>
      <c r="W55" s="42" t="s">
        <v>27</v>
      </c>
      <c r="X55" s="42" t="s">
        <v>27</v>
      </c>
    </row>
    <row r="56" spans="2:24" ht="13.8" x14ac:dyDescent="0.3">
      <c r="B56" s="251"/>
      <c r="C56" s="251"/>
      <c r="D56" s="254"/>
      <c r="E56" s="33" t="s">
        <v>41</v>
      </c>
      <c r="F56" s="32" t="s">
        <v>24</v>
      </c>
      <c r="G56" s="41" t="s">
        <v>27</v>
      </c>
      <c r="H56" s="41" t="s">
        <v>27</v>
      </c>
      <c r="I56" s="41">
        <v>66.5</v>
      </c>
      <c r="J56" s="41" t="s">
        <v>27</v>
      </c>
      <c r="K56" s="41">
        <v>59.9</v>
      </c>
      <c r="L56" s="41">
        <v>59.3</v>
      </c>
      <c r="M56" s="41">
        <v>59.8</v>
      </c>
      <c r="N56" s="41">
        <v>61.1</v>
      </c>
      <c r="O56" s="41">
        <v>63.3</v>
      </c>
      <c r="P56" s="41">
        <v>63.1</v>
      </c>
      <c r="Q56" s="41">
        <v>64.599999999999994</v>
      </c>
      <c r="R56" s="41">
        <v>63.9</v>
      </c>
      <c r="S56" s="41">
        <v>63.7</v>
      </c>
      <c r="T56" s="41">
        <v>62.9</v>
      </c>
      <c r="U56" s="41">
        <v>66.5</v>
      </c>
      <c r="V56" s="41">
        <v>66.900000000000006</v>
      </c>
      <c r="W56" s="41">
        <v>64.099999999999994</v>
      </c>
      <c r="X56" s="41" t="s">
        <v>27</v>
      </c>
    </row>
    <row r="57" spans="2:24" ht="13.8" x14ac:dyDescent="0.3">
      <c r="B57" s="251"/>
      <c r="C57" s="251"/>
      <c r="D57" s="254"/>
      <c r="E57" s="34" t="s">
        <v>42</v>
      </c>
      <c r="F57" s="32" t="s">
        <v>24</v>
      </c>
      <c r="G57" s="42" t="s">
        <v>27</v>
      </c>
      <c r="H57" s="42" t="s">
        <v>27</v>
      </c>
      <c r="I57" s="42">
        <v>44.7</v>
      </c>
      <c r="J57" s="42">
        <v>47.3</v>
      </c>
      <c r="K57" s="42">
        <v>43.8</v>
      </c>
      <c r="L57" s="42">
        <v>43.3</v>
      </c>
      <c r="M57" s="42">
        <v>43.4</v>
      </c>
      <c r="N57" s="42">
        <v>46.5</v>
      </c>
      <c r="O57" s="42">
        <v>44.3</v>
      </c>
      <c r="P57" s="42">
        <v>48.8</v>
      </c>
      <c r="Q57" s="42">
        <v>51.3</v>
      </c>
      <c r="R57" s="42">
        <v>50.1</v>
      </c>
      <c r="S57" s="42">
        <v>59.1</v>
      </c>
      <c r="T57" s="42">
        <v>52</v>
      </c>
      <c r="U57" s="42">
        <v>59.8</v>
      </c>
      <c r="V57" s="42">
        <v>60.7</v>
      </c>
      <c r="W57" s="42">
        <v>59.2</v>
      </c>
      <c r="X57" s="42" t="s">
        <v>27</v>
      </c>
    </row>
    <row r="58" spans="2:24" ht="13.8" x14ac:dyDescent="0.3">
      <c r="B58" s="251"/>
      <c r="C58" s="251"/>
      <c r="D58" s="254"/>
      <c r="E58" s="33" t="s">
        <v>43</v>
      </c>
      <c r="F58" s="32" t="s">
        <v>24</v>
      </c>
      <c r="G58" s="41">
        <v>24.7</v>
      </c>
      <c r="H58" s="41">
        <v>29.7</v>
      </c>
      <c r="I58" s="41">
        <v>26.7</v>
      </c>
      <c r="J58" s="41">
        <v>27.4</v>
      </c>
      <c r="K58" s="41">
        <v>22.4</v>
      </c>
      <c r="L58" s="41">
        <v>22.6</v>
      </c>
      <c r="M58" s="41">
        <v>21.7</v>
      </c>
      <c r="N58" s="41">
        <v>28.9</v>
      </c>
      <c r="O58" s="41">
        <v>28.1</v>
      </c>
      <c r="P58" s="41">
        <v>28.2</v>
      </c>
      <c r="Q58" s="41">
        <v>31.5</v>
      </c>
      <c r="R58" s="41">
        <v>31.9</v>
      </c>
      <c r="S58" s="41">
        <v>35.1</v>
      </c>
      <c r="T58" s="41">
        <v>33.9</v>
      </c>
      <c r="U58" s="41">
        <v>35.6</v>
      </c>
      <c r="V58" s="41">
        <v>32.4</v>
      </c>
      <c r="W58" s="41">
        <v>41.2</v>
      </c>
      <c r="X58" s="41" t="s">
        <v>27</v>
      </c>
    </row>
    <row r="59" spans="2:24" ht="13.8" x14ac:dyDescent="0.3">
      <c r="B59" s="251"/>
      <c r="C59" s="251"/>
      <c r="D59" s="254"/>
      <c r="E59" s="33" t="s">
        <v>44</v>
      </c>
      <c r="F59" s="32" t="s">
        <v>24</v>
      </c>
      <c r="G59" s="42" t="s">
        <v>27</v>
      </c>
      <c r="H59" s="42">
        <v>27.4</v>
      </c>
      <c r="I59" s="42" t="s">
        <v>27</v>
      </c>
      <c r="J59" s="42" t="s">
        <v>27</v>
      </c>
      <c r="K59" s="42">
        <v>28.2</v>
      </c>
      <c r="L59" s="42" t="s">
        <v>27</v>
      </c>
      <c r="M59" s="42" t="s">
        <v>27</v>
      </c>
      <c r="N59" s="42">
        <v>22.1</v>
      </c>
      <c r="O59" s="42" t="s">
        <v>27</v>
      </c>
      <c r="P59" s="42" t="s">
        <v>27</v>
      </c>
      <c r="Q59" s="42">
        <v>20.100000000000001</v>
      </c>
      <c r="R59" s="42" t="s">
        <v>27</v>
      </c>
      <c r="S59" s="42" t="s">
        <v>27</v>
      </c>
      <c r="T59" s="42">
        <v>27</v>
      </c>
      <c r="U59" s="42" t="s">
        <v>27</v>
      </c>
      <c r="V59" s="42" t="s">
        <v>27</v>
      </c>
      <c r="W59" s="42">
        <v>26.7</v>
      </c>
      <c r="X59" s="42" t="s">
        <v>27</v>
      </c>
    </row>
    <row r="60" spans="2:24" ht="13.8" x14ac:dyDescent="0.3">
      <c r="B60" s="251"/>
      <c r="C60" s="251"/>
      <c r="D60" s="254"/>
      <c r="E60" s="33" t="s">
        <v>45</v>
      </c>
      <c r="F60" s="32" t="s">
        <v>24</v>
      </c>
      <c r="G60" s="41" t="s">
        <v>27</v>
      </c>
      <c r="H60" s="41">
        <v>33.4</v>
      </c>
      <c r="I60" s="41" t="s">
        <v>27</v>
      </c>
      <c r="J60" s="41" t="s">
        <v>27</v>
      </c>
      <c r="K60" s="41" t="s">
        <v>27</v>
      </c>
      <c r="L60" s="41">
        <v>29.8</v>
      </c>
      <c r="M60" s="41" t="s">
        <v>27</v>
      </c>
      <c r="N60" s="41" t="s">
        <v>27</v>
      </c>
      <c r="O60" s="41">
        <v>43.1</v>
      </c>
      <c r="P60" s="41">
        <v>39.6</v>
      </c>
      <c r="Q60" s="41">
        <v>37.1</v>
      </c>
      <c r="R60" s="41">
        <v>31.9</v>
      </c>
      <c r="S60" s="41">
        <v>25.8</v>
      </c>
      <c r="T60" s="41">
        <v>24.5</v>
      </c>
      <c r="U60" s="41">
        <v>27.3</v>
      </c>
      <c r="V60" s="41">
        <v>26.6</v>
      </c>
      <c r="W60" s="41">
        <v>28.9</v>
      </c>
      <c r="X60" s="41" t="s">
        <v>27</v>
      </c>
    </row>
    <row r="61" spans="2:24" ht="13.8" x14ac:dyDescent="0.3">
      <c r="B61" s="251"/>
      <c r="C61" s="251"/>
      <c r="D61" s="254"/>
      <c r="E61" s="33" t="s">
        <v>46</v>
      </c>
      <c r="F61" s="32" t="s">
        <v>24</v>
      </c>
      <c r="G61" s="42" t="s">
        <v>27</v>
      </c>
      <c r="H61" s="42" t="s">
        <v>27</v>
      </c>
      <c r="I61" s="42" t="s">
        <v>27</v>
      </c>
      <c r="J61" s="42" t="s">
        <v>27</v>
      </c>
      <c r="K61" s="42" t="s">
        <v>27</v>
      </c>
      <c r="L61" s="42">
        <v>7.9</v>
      </c>
      <c r="M61" s="42">
        <v>7</v>
      </c>
      <c r="N61" s="42">
        <v>9.3000000000000007</v>
      </c>
      <c r="O61" s="42">
        <v>11</v>
      </c>
      <c r="P61" s="42">
        <v>13.2</v>
      </c>
      <c r="Q61" s="42">
        <v>12.6</v>
      </c>
      <c r="R61" s="42">
        <v>11.4</v>
      </c>
      <c r="S61" s="42">
        <v>10.7</v>
      </c>
      <c r="T61" s="42">
        <v>9.4</v>
      </c>
      <c r="U61" s="42">
        <v>9</v>
      </c>
      <c r="V61" s="42">
        <v>11.8</v>
      </c>
      <c r="W61" s="42">
        <v>11.5</v>
      </c>
      <c r="X61" s="42" t="s">
        <v>27</v>
      </c>
    </row>
    <row r="62" spans="2:24" ht="13.8" x14ac:dyDescent="0.3">
      <c r="B62" s="251"/>
      <c r="C62" s="251"/>
      <c r="D62" s="254"/>
      <c r="E62" s="33" t="s">
        <v>47</v>
      </c>
      <c r="F62" s="32" t="s">
        <v>24</v>
      </c>
      <c r="G62" s="41" t="s">
        <v>27</v>
      </c>
      <c r="H62" s="41" t="s">
        <v>27</v>
      </c>
      <c r="I62" s="41" t="s">
        <v>27</v>
      </c>
      <c r="J62" s="41" t="s">
        <v>27</v>
      </c>
      <c r="K62" s="41" t="s">
        <v>27</v>
      </c>
      <c r="L62" s="41">
        <v>11.9</v>
      </c>
      <c r="M62" s="41">
        <v>10.199999999999999</v>
      </c>
      <c r="N62" s="41">
        <v>9.8000000000000007</v>
      </c>
      <c r="O62" s="41">
        <v>8.5</v>
      </c>
      <c r="P62" s="41">
        <v>10.5</v>
      </c>
      <c r="Q62" s="41">
        <v>7.5</v>
      </c>
      <c r="R62" s="41">
        <v>4.5</v>
      </c>
      <c r="S62" s="41">
        <v>5</v>
      </c>
      <c r="T62" s="41">
        <v>9.4</v>
      </c>
      <c r="U62" s="41">
        <v>6.2</v>
      </c>
      <c r="V62" s="41">
        <v>7.7</v>
      </c>
      <c r="W62" s="41">
        <v>8.1999999999999993</v>
      </c>
      <c r="X62" s="41" t="s">
        <v>27</v>
      </c>
    </row>
    <row r="63" spans="2:24" ht="13.8" x14ac:dyDescent="0.3">
      <c r="B63" s="251"/>
      <c r="C63" s="251"/>
      <c r="D63" s="254"/>
      <c r="E63" s="33" t="s">
        <v>48</v>
      </c>
      <c r="F63" s="32" t="s">
        <v>24</v>
      </c>
      <c r="G63" s="42" t="s">
        <v>27</v>
      </c>
      <c r="H63" s="42" t="s">
        <v>27</v>
      </c>
      <c r="I63" s="42" t="s">
        <v>27</v>
      </c>
      <c r="J63" s="42">
        <v>44.5</v>
      </c>
      <c r="K63" s="42">
        <v>44.6</v>
      </c>
      <c r="L63" s="42">
        <v>47.5</v>
      </c>
      <c r="M63" s="42">
        <v>45</v>
      </c>
      <c r="N63" s="42">
        <v>44.3</v>
      </c>
      <c r="O63" s="42">
        <v>47.7</v>
      </c>
      <c r="P63" s="42">
        <v>46.1</v>
      </c>
      <c r="Q63" s="42">
        <v>50.4</v>
      </c>
      <c r="R63" s="42">
        <v>53.3</v>
      </c>
      <c r="S63" s="42">
        <v>53.6</v>
      </c>
      <c r="T63" s="42">
        <v>49</v>
      </c>
      <c r="U63" s="42">
        <v>53.8</v>
      </c>
      <c r="V63" s="42">
        <v>51.4</v>
      </c>
      <c r="W63" s="42">
        <v>48</v>
      </c>
      <c r="X63" s="42" t="s">
        <v>27</v>
      </c>
    </row>
    <row r="64" spans="2:24" ht="13.8" x14ac:dyDescent="0.3">
      <c r="B64" s="251"/>
      <c r="C64" s="251"/>
      <c r="D64" s="254"/>
      <c r="E64" s="33" t="s">
        <v>49</v>
      </c>
      <c r="F64" s="32" t="s">
        <v>24</v>
      </c>
      <c r="G64" s="41">
        <v>36.299999999999997</v>
      </c>
      <c r="H64" s="41">
        <v>41.4</v>
      </c>
      <c r="I64" s="41">
        <v>46.4</v>
      </c>
      <c r="J64" s="41" t="s">
        <v>27</v>
      </c>
      <c r="K64" s="41" t="s">
        <v>27</v>
      </c>
      <c r="L64" s="41">
        <v>44.4</v>
      </c>
      <c r="M64" s="41">
        <v>44.2</v>
      </c>
      <c r="N64" s="41" t="s">
        <v>27</v>
      </c>
      <c r="O64" s="41" t="s">
        <v>27</v>
      </c>
      <c r="P64" s="41" t="s">
        <v>27</v>
      </c>
      <c r="Q64" s="41" t="s">
        <v>27</v>
      </c>
      <c r="R64" s="41" t="s">
        <v>27</v>
      </c>
      <c r="S64" s="41" t="s">
        <v>27</v>
      </c>
      <c r="T64" s="41" t="s">
        <v>27</v>
      </c>
      <c r="U64" s="41" t="s">
        <v>27</v>
      </c>
      <c r="V64" s="41" t="s">
        <v>27</v>
      </c>
      <c r="W64" s="41" t="s">
        <v>27</v>
      </c>
      <c r="X64" s="41" t="s">
        <v>27</v>
      </c>
    </row>
    <row r="65" spans="1:24" ht="13.8" x14ac:dyDescent="0.3">
      <c r="B65" s="251"/>
      <c r="C65" s="251"/>
      <c r="D65" s="254"/>
      <c r="E65" s="33" t="s">
        <v>50</v>
      </c>
      <c r="F65" s="32" t="s">
        <v>24</v>
      </c>
      <c r="G65" s="42">
        <v>61.6</v>
      </c>
      <c r="H65" s="42">
        <v>60.7</v>
      </c>
      <c r="I65" s="42">
        <v>61.8</v>
      </c>
      <c r="J65" s="42">
        <v>62.2</v>
      </c>
      <c r="K65" s="42">
        <v>60.4</v>
      </c>
      <c r="L65" s="42">
        <v>53.5</v>
      </c>
      <c r="M65" s="42">
        <v>58.2</v>
      </c>
      <c r="N65" s="42">
        <v>57.9</v>
      </c>
      <c r="O65" s="42">
        <v>62.9</v>
      </c>
      <c r="P65" s="42">
        <v>61.2</v>
      </c>
      <c r="Q65" s="42">
        <v>61.5</v>
      </c>
      <c r="R65" s="42">
        <v>63</v>
      </c>
      <c r="S65" s="42">
        <v>60.9</v>
      </c>
      <c r="T65" s="42">
        <v>64.5</v>
      </c>
      <c r="U65" s="42">
        <v>64.3</v>
      </c>
      <c r="V65" s="42">
        <v>64</v>
      </c>
      <c r="W65" s="42">
        <v>65</v>
      </c>
      <c r="X65" s="42" t="s">
        <v>27</v>
      </c>
    </row>
    <row r="66" spans="1:24" ht="13.8" x14ac:dyDescent="0.3">
      <c r="B66" s="251"/>
      <c r="C66" s="251"/>
      <c r="D66" s="254"/>
      <c r="E66" s="33" t="s">
        <v>51</v>
      </c>
      <c r="F66" s="32" t="s">
        <v>24</v>
      </c>
      <c r="G66" s="41" t="s">
        <v>27</v>
      </c>
      <c r="H66" s="41" t="s">
        <v>27</v>
      </c>
      <c r="I66" s="41" t="s">
        <v>27</v>
      </c>
      <c r="J66" s="41">
        <v>81</v>
      </c>
      <c r="K66" s="41" t="s">
        <v>27</v>
      </c>
      <c r="L66" s="41" t="s">
        <v>27</v>
      </c>
      <c r="M66" s="41" t="s">
        <v>27</v>
      </c>
      <c r="N66" s="41">
        <v>83.2</v>
      </c>
      <c r="O66" s="41" t="s">
        <v>27</v>
      </c>
      <c r="P66" s="41" t="s">
        <v>27</v>
      </c>
      <c r="Q66" s="41" t="s">
        <v>27</v>
      </c>
      <c r="R66" s="41" t="s">
        <v>27</v>
      </c>
      <c r="S66" s="41">
        <v>85.5</v>
      </c>
      <c r="T66" s="41">
        <v>85.5</v>
      </c>
      <c r="U66" s="41">
        <v>87.6</v>
      </c>
      <c r="V66" s="41">
        <v>85.8</v>
      </c>
      <c r="W66" s="41">
        <v>86.5</v>
      </c>
      <c r="X66" s="41">
        <v>85.3</v>
      </c>
    </row>
    <row r="67" spans="1:24" ht="13.8" x14ac:dyDescent="0.3">
      <c r="B67" s="251"/>
      <c r="C67" s="251"/>
      <c r="D67" s="254"/>
      <c r="E67" s="33" t="s">
        <v>52</v>
      </c>
      <c r="F67" s="32" t="s">
        <v>24</v>
      </c>
      <c r="G67" s="42" t="s">
        <v>27</v>
      </c>
      <c r="H67" s="42" t="s">
        <v>27</v>
      </c>
      <c r="I67" s="42">
        <v>71</v>
      </c>
      <c r="J67" s="42" t="s">
        <v>27</v>
      </c>
      <c r="K67" s="42">
        <v>64</v>
      </c>
      <c r="L67" s="42">
        <v>61</v>
      </c>
      <c r="M67" s="42">
        <v>59.6</v>
      </c>
      <c r="N67" s="42">
        <v>62.9</v>
      </c>
      <c r="O67" s="42">
        <v>69.5</v>
      </c>
      <c r="P67" s="42">
        <v>64.7</v>
      </c>
      <c r="Q67" s="42">
        <v>70.900000000000006</v>
      </c>
      <c r="R67" s="42">
        <v>64.8</v>
      </c>
      <c r="S67" s="42">
        <v>66.400000000000006</v>
      </c>
      <c r="T67" s="42">
        <v>63.4</v>
      </c>
      <c r="U67" s="42">
        <v>67.400000000000006</v>
      </c>
      <c r="V67" s="42">
        <v>67.900000000000006</v>
      </c>
      <c r="W67" s="42">
        <v>68.2</v>
      </c>
      <c r="X67" s="42" t="s">
        <v>27</v>
      </c>
    </row>
    <row r="68" spans="1:24" ht="13.8" x14ac:dyDescent="0.3">
      <c r="B68" s="251"/>
      <c r="C68" s="251"/>
      <c r="D68" s="254"/>
      <c r="E68" s="33" t="s">
        <v>53</v>
      </c>
      <c r="F68" s="32" t="s">
        <v>24</v>
      </c>
      <c r="G68" s="41" t="s">
        <v>27</v>
      </c>
      <c r="H68" s="41">
        <v>13.4</v>
      </c>
      <c r="I68" s="41" t="s">
        <v>27</v>
      </c>
      <c r="J68" s="41" t="s">
        <v>27</v>
      </c>
      <c r="K68" s="41">
        <v>17.600000000000001</v>
      </c>
      <c r="L68" s="41">
        <v>12</v>
      </c>
      <c r="M68" s="41">
        <v>12.4</v>
      </c>
      <c r="N68" s="41">
        <v>13</v>
      </c>
      <c r="O68" s="41">
        <v>12.7</v>
      </c>
      <c r="P68" s="41">
        <v>13.4</v>
      </c>
      <c r="Q68" s="41">
        <v>14.7</v>
      </c>
      <c r="R68" s="41">
        <v>16.100000000000001</v>
      </c>
      <c r="S68" s="41">
        <v>15.6</v>
      </c>
      <c r="T68" s="41">
        <v>19.2</v>
      </c>
      <c r="U68" s="41">
        <v>18.5</v>
      </c>
      <c r="V68" s="41">
        <v>18.8</v>
      </c>
      <c r="W68" s="41">
        <v>20.6</v>
      </c>
      <c r="X68" s="41" t="s">
        <v>27</v>
      </c>
    </row>
    <row r="69" spans="1:24" ht="13.8" x14ac:dyDescent="0.3">
      <c r="B69" s="251"/>
      <c r="C69" s="251"/>
      <c r="D69" s="254"/>
      <c r="E69" s="33" t="s">
        <v>54</v>
      </c>
      <c r="F69" s="32" t="s">
        <v>24</v>
      </c>
      <c r="G69" s="42" t="s">
        <v>27</v>
      </c>
      <c r="H69" s="42" t="s">
        <v>27</v>
      </c>
      <c r="I69" s="42" t="s">
        <v>27</v>
      </c>
      <c r="J69" s="42" t="s">
        <v>27</v>
      </c>
      <c r="K69" s="42">
        <v>11.4</v>
      </c>
      <c r="L69" s="42">
        <v>11.5</v>
      </c>
      <c r="M69" s="42">
        <v>12.3</v>
      </c>
      <c r="N69" s="42">
        <v>11.5</v>
      </c>
      <c r="O69" s="42">
        <v>13.4</v>
      </c>
      <c r="P69" s="42">
        <v>15.4</v>
      </c>
      <c r="Q69" s="42">
        <v>14.7</v>
      </c>
      <c r="R69" s="42">
        <v>15.8</v>
      </c>
      <c r="S69" s="42">
        <v>17.8</v>
      </c>
      <c r="T69" s="42">
        <v>14.2</v>
      </c>
      <c r="U69" s="42">
        <v>14.4</v>
      </c>
      <c r="V69" s="42">
        <v>15.8</v>
      </c>
      <c r="W69" s="42">
        <v>15.6</v>
      </c>
      <c r="X69" s="42" t="s">
        <v>27</v>
      </c>
    </row>
    <row r="70" spans="1:24" ht="13.8" x14ac:dyDescent="0.3">
      <c r="B70" s="251"/>
      <c r="C70" s="251"/>
      <c r="D70" s="254"/>
      <c r="E70" s="33" t="s">
        <v>55</v>
      </c>
      <c r="F70" s="32" t="s">
        <v>24</v>
      </c>
      <c r="G70" s="41" t="s">
        <v>27</v>
      </c>
      <c r="H70" s="41" t="s">
        <v>27</v>
      </c>
      <c r="I70" s="41" t="s">
        <v>27</v>
      </c>
      <c r="J70" s="41" t="s">
        <v>27</v>
      </c>
      <c r="K70" s="41" t="s">
        <v>27</v>
      </c>
      <c r="L70" s="41">
        <v>12.4</v>
      </c>
      <c r="M70" s="41">
        <v>9.4</v>
      </c>
      <c r="N70" s="41">
        <v>9.6</v>
      </c>
      <c r="O70" s="41">
        <v>16.100000000000001</v>
      </c>
      <c r="P70" s="41">
        <v>15.3</v>
      </c>
      <c r="Q70" s="41">
        <v>17.8</v>
      </c>
      <c r="R70" s="41">
        <v>18.3</v>
      </c>
      <c r="S70" s="41">
        <v>22.5</v>
      </c>
      <c r="T70" s="41">
        <v>22.8</v>
      </c>
      <c r="U70" s="41">
        <v>20.7</v>
      </c>
      <c r="V70" s="41">
        <v>22.9</v>
      </c>
      <c r="W70" s="41">
        <v>24.1</v>
      </c>
      <c r="X70" s="41" t="s">
        <v>27</v>
      </c>
    </row>
    <row r="71" spans="1:24" ht="13.8" x14ac:dyDescent="0.3">
      <c r="B71" s="251"/>
      <c r="C71" s="251"/>
      <c r="D71" s="254"/>
      <c r="E71" s="33" t="s">
        <v>56</v>
      </c>
      <c r="F71" s="32" t="s">
        <v>24</v>
      </c>
      <c r="G71" s="42" t="s">
        <v>27</v>
      </c>
      <c r="H71" s="42" t="s">
        <v>27</v>
      </c>
      <c r="I71" s="42" t="s">
        <v>27</v>
      </c>
      <c r="J71" s="42" t="s">
        <v>27</v>
      </c>
      <c r="K71" s="42" t="s">
        <v>27</v>
      </c>
      <c r="L71" s="42">
        <v>25.7</v>
      </c>
      <c r="M71" s="42">
        <v>26.9</v>
      </c>
      <c r="N71" s="42">
        <v>30.4</v>
      </c>
      <c r="O71" s="42">
        <v>31.8</v>
      </c>
      <c r="P71" s="42">
        <v>29.7</v>
      </c>
      <c r="Q71" s="42">
        <v>28.7</v>
      </c>
      <c r="R71" s="42">
        <v>27</v>
      </c>
      <c r="S71" s="42">
        <v>33</v>
      </c>
      <c r="T71" s="42">
        <v>34.299999999999997</v>
      </c>
      <c r="U71" s="42">
        <v>34.700000000000003</v>
      </c>
      <c r="V71" s="42">
        <v>37.700000000000003</v>
      </c>
      <c r="W71" s="42">
        <v>37.5</v>
      </c>
      <c r="X71" s="42" t="s">
        <v>27</v>
      </c>
    </row>
    <row r="72" spans="1:24" ht="13.8" x14ac:dyDescent="0.3">
      <c r="B72" s="251"/>
      <c r="C72" s="251"/>
      <c r="D72" s="254"/>
      <c r="E72" s="33" t="s">
        <v>57</v>
      </c>
      <c r="F72" s="32" t="s">
        <v>24</v>
      </c>
      <c r="G72" s="41" t="s">
        <v>27</v>
      </c>
      <c r="H72" s="41">
        <v>47.4</v>
      </c>
      <c r="I72" s="41" t="s">
        <v>27</v>
      </c>
      <c r="J72" s="41">
        <v>44.9</v>
      </c>
      <c r="K72" s="41">
        <v>32.6</v>
      </c>
      <c r="L72" s="41">
        <v>34.799999999999997</v>
      </c>
      <c r="M72" s="41">
        <v>36.299999999999997</v>
      </c>
      <c r="N72" s="41">
        <v>36.1</v>
      </c>
      <c r="O72" s="41">
        <v>43.3</v>
      </c>
      <c r="P72" s="41">
        <v>42.3</v>
      </c>
      <c r="Q72" s="41">
        <v>41.2</v>
      </c>
      <c r="R72" s="41">
        <v>44.7</v>
      </c>
      <c r="S72" s="41">
        <v>43.3</v>
      </c>
      <c r="T72" s="41">
        <v>44.1</v>
      </c>
      <c r="U72" s="41">
        <v>47.7</v>
      </c>
      <c r="V72" s="41">
        <v>45.4</v>
      </c>
      <c r="W72" s="41">
        <v>45</v>
      </c>
      <c r="X72" s="41" t="s">
        <v>27</v>
      </c>
    </row>
    <row r="73" spans="1:24" ht="13.8" x14ac:dyDescent="0.3">
      <c r="B73" s="251"/>
      <c r="C73" s="251"/>
      <c r="D73" s="254"/>
      <c r="E73" s="33" t="s">
        <v>58</v>
      </c>
      <c r="F73" s="32" t="s">
        <v>24</v>
      </c>
      <c r="G73" s="42">
        <v>58.1</v>
      </c>
      <c r="H73" s="42">
        <v>52.3</v>
      </c>
      <c r="I73" s="42">
        <v>58.6</v>
      </c>
      <c r="J73" s="42">
        <v>61.9</v>
      </c>
      <c r="K73" s="42">
        <v>57.3</v>
      </c>
      <c r="L73" s="42">
        <v>58.6</v>
      </c>
      <c r="M73" s="42">
        <v>62.2</v>
      </c>
      <c r="N73" s="42">
        <v>63</v>
      </c>
      <c r="O73" s="42">
        <v>61.2</v>
      </c>
      <c r="P73" s="42">
        <v>61.8</v>
      </c>
      <c r="Q73" s="42">
        <v>62.8</v>
      </c>
      <c r="R73" s="42">
        <v>62.6</v>
      </c>
      <c r="S73" s="42">
        <v>67.5</v>
      </c>
      <c r="T73" s="42">
        <v>69.900000000000006</v>
      </c>
      <c r="U73" s="42">
        <v>70.2</v>
      </c>
      <c r="V73" s="42">
        <v>67.099999999999994</v>
      </c>
      <c r="W73" s="42">
        <v>63</v>
      </c>
      <c r="X73" s="42" t="s">
        <v>27</v>
      </c>
    </row>
    <row r="74" spans="1:24" ht="13.8" x14ac:dyDescent="0.3">
      <c r="B74" s="251"/>
      <c r="C74" s="251"/>
      <c r="D74" s="254"/>
      <c r="E74" s="33" t="s">
        <v>59</v>
      </c>
      <c r="F74" s="32" t="s">
        <v>24</v>
      </c>
      <c r="G74" s="41" t="s">
        <v>27</v>
      </c>
      <c r="H74" s="41" t="s">
        <v>27</v>
      </c>
      <c r="I74" s="41">
        <v>76.599999999999994</v>
      </c>
      <c r="J74" s="41" t="s">
        <v>27</v>
      </c>
      <c r="K74" s="41" t="s">
        <v>27</v>
      </c>
      <c r="L74" s="41" t="s">
        <v>27</v>
      </c>
      <c r="M74" s="41" t="s">
        <v>27</v>
      </c>
      <c r="N74" s="41">
        <v>73</v>
      </c>
      <c r="O74" s="41">
        <v>68.7</v>
      </c>
      <c r="P74" s="41">
        <v>69.900000000000006</v>
      </c>
      <c r="Q74" s="41">
        <v>69.2</v>
      </c>
      <c r="R74" s="41">
        <v>69.400000000000006</v>
      </c>
      <c r="S74" s="41">
        <v>69</v>
      </c>
      <c r="T74" s="41">
        <v>71.400000000000006</v>
      </c>
      <c r="U74" s="41">
        <v>66.099999999999994</v>
      </c>
      <c r="V74" s="41">
        <v>66.2</v>
      </c>
      <c r="W74" s="41">
        <v>67</v>
      </c>
      <c r="X74" s="41" t="s">
        <v>27</v>
      </c>
    </row>
    <row r="75" spans="1:24" ht="13.8" x14ac:dyDescent="0.3">
      <c r="B75" s="251"/>
      <c r="C75" s="251"/>
      <c r="D75" s="254"/>
      <c r="E75" s="33" t="s">
        <v>60</v>
      </c>
      <c r="F75" s="32" t="s">
        <v>24</v>
      </c>
      <c r="G75" s="42" t="s">
        <v>27</v>
      </c>
      <c r="H75" s="42" t="s">
        <v>27</v>
      </c>
      <c r="I75" s="42" t="s">
        <v>27</v>
      </c>
      <c r="J75" s="42">
        <v>42</v>
      </c>
      <c r="K75" s="42" t="s">
        <v>27</v>
      </c>
      <c r="L75" s="42" t="s">
        <v>27</v>
      </c>
      <c r="M75" s="42">
        <v>26.7</v>
      </c>
      <c r="N75" s="42">
        <v>27.3</v>
      </c>
      <c r="O75" s="42">
        <v>27.6</v>
      </c>
      <c r="P75" s="42">
        <v>26.6</v>
      </c>
      <c r="Q75" s="42">
        <v>27.5</v>
      </c>
      <c r="R75" s="42">
        <v>26.1</v>
      </c>
      <c r="S75" s="42">
        <v>28.1</v>
      </c>
      <c r="T75" s="42">
        <v>26.1</v>
      </c>
      <c r="U75" s="42">
        <v>26.6</v>
      </c>
      <c r="V75" s="42">
        <v>26.3</v>
      </c>
      <c r="W75" s="42">
        <v>29.6</v>
      </c>
      <c r="X75" s="42" t="s">
        <v>27</v>
      </c>
    </row>
    <row r="76" spans="1:24" ht="13.8" x14ac:dyDescent="0.3">
      <c r="B76" s="251"/>
      <c r="C76" s="251"/>
      <c r="D76" s="254"/>
      <c r="E76" s="33" t="s">
        <v>61</v>
      </c>
      <c r="F76" s="32" t="s">
        <v>24</v>
      </c>
      <c r="G76" s="41">
        <v>57.7</v>
      </c>
      <c r="H76" s="41">
        <v>55.7</v>
      </c>
      <c r="I76" s="41">
        <v>54.3</v>
      </c>
      <c r="J76" s="41">
        <v>58.9</v>
      </c>
      <c r="K76" s="41">
        <v>57.7</v>
      </c>
      <c r="L76" s="41">
        <v>57.9</v>
      </c>
      <c r="M76" s="41">
        <v>59.1</v>
      </c>
      <c r="N76" s="41">
        <v>60.5</v>
      </c>
      <c r="O76" s="41">
        <v>60.1</v>
      </c>
      <c r="P76" s="41">
        <v>60.3</v>
      </c>
      <c r="Q76" s="41">
        <v>61.1</v>
      </c>
      <c r="R76" s="41">
        <v>60.4</v>
      </c>
      <c r="S76" s="41">
        <v>54.2</v>
      </c>
      <c r="T76" s="41">
        <v>53.4</v>
      </c>
      <c r="U76" s="41">
        <v>50.2</v>
      </c>
      <c r="V76" s="41">
        <v>52.8</v>
      </c>
      <c r="W76" s="41">
        <v>53.1</v>
      </c>
      <c r="X76" s="41" t="s">
        <v>27</v>
      </c>
    </row>
    <row r="77" spans="1:24" ht="13.8" x14ac:dyDescent="0.3">
      <c r="B77" s="251"/>
      <c r="C77" s="252"/>
      <c r="D77" s="254"/>
      <c r="E77" s="33" t="s">
        <v>62</v>
      </c>
      <c r="F77" s="32" t="s">
        <v>24</v>
      </c>
      <c r="G77" s="42">
        <v>72.8</v>
      </c>
      <c r="H77" s="42">
        <v>72.8</v>
      </c>
      <c r="I77" s="42">
        <v>73.099999999999994</v>
      </c>
      <c r="J77" s="42">
        <v>74.7</v>
      </c>
      <c r="K77" s="42">
        <v>73.2</v>
      </c>
      <c r="L77" s="42">
        <v>74.599999999999994</v>
      </c>
      <c r="M77" s="42">
        <v>75.099999999999994</v>
      </c>
      <c r="N77" s="42">
        <v>73.599999999999994</v>
      </c>
      <c r="O77" s="42">
        <v>75.5</v>
      </c>
      <c r="P77" s="42">
        <v>75.8</v>
      </c>
      <c r="Q77" s="42">
        <v>75</v>
      </c>
      <c r="R77" s="42">
        <v>75.7</v>
      </c>
      <c r="S77" s="42">
        <v>77.2</v>
      </c>
      <c r="T77" s="42">
        <v>77.2</v>
      </c>
      <c r="U77" s="42">
        <v>77.8</v>
      </c>
      <c r="V77" s="42">
        <v>78.3</v>
      </c>
      <c r="W77" s="42">
        <v>78.3</v>
      </c>
      <c r="X77" s="42" t="s">
        <v>27</v>
      </c>
    </row>
    <row r="78" spans="1:24" ht="14.4" x14ac:dyDescent="0.3">
      <c r="A78" t="s">
        <v>26</v>
      </c>
      <c r="B78" s="251"/>
      <c r="C78" s="250" t="s">
        <v>113</v>
      </c>
      <c r="D78" s="254"/>
      <c r="E78" s="33" t="s">
        <v>26</v>
      </c>
      <c r="F78" s="32" t="s">
        <v>24</v>
      </c>
      <c r="G78" s="41">
        <v>-99</v>
      </c>
      <c r="H78" s="41">
        <v>66.3</v>
      </c>
      <c r="I78" s="41">
        <v>-99</v>
      </c>
      <c r="J78" s="41">
        <v>-99</v>
      </c>
      <c r="K78" s="41">
        <v>67.3</v>
      </c>
      <c r="L78" s="41">
        <v>-99</v>
      </c>
      <c r="M78" s="41">
        <v>-99</v>
      </c>
      <c r="N78" s="41">
        <v>68.400000000000006</v>
      </c>
      <c r="O78" s="41">
        <v>-99</v>
      </c>
      <c r="P78" s="41">
        <v>-99</v>
      </c>
      <c r="Q78" s="41">
        <v>-99</v>
      </c>
      <c r="R78" s="41">
        <v>72.099999999999994</v>
      </c>
      <c r="S78" s="41">
        <v>-99</v>
      </c>
      <c r="T78" s="41">
        <v>-99</v>
      </c>
      <c r="U78" s="41">
        <v>72.8</v>
      </c>
      <c r="V78" s="41">
        <v>-99</v>
      </c>
      <c r="W78" s="41">
        <v>-99</v>
      </c>
      <c r="X78" s="41">
        <v>-99</v>
      </c>
    </row>
    <row r="79" spans="1:24" ht="14.4" x14ac:dyDescent="0.3">
      <c r="A79" t="s">
        <v>28</v>
      </c>
      <c r="B79" s="251"/>
      <c r="C79" s="251"/>
      <c r="D79" s="254"/>
      <c r="E79" s="33" t="s">
        <v>28</v>
      </c>
      <c r="F79" s="32" t="s">
        <v>24</v>
      </c>
      <c r="G79" s="42">
        <v>-99</v>
      </c>
      <c r="H79" s="42">
        <v>-99</v>
      </c>
      <c r="I79" s="42">
        <v>-99</v>
      </c>
      <c r="J79" s="42">
        <v>-99</v>
      </c>
      <c r="K79" s="42">
        <v>34</v>
      </c>
      <c r="L79" s="42">
        <v>37.200000000000003</v>
      </c>
      <c r="M79" s="42">
        <v>39.200000000000003</v>
      </c>
      <c r="N79" s="42">
        <v>41.2</v>
      </c>
      <c r="O79" s="42">
        <v>37.9</v>
      </c>
      <c r="P79" s="42">
        <v>41.7</v>
      </c>
      <c r="Q79" s="42">
        <v>38.4</v>
      </c>
      <c r="R79" s="42">
        <v>39.1</v>
      </c>
      <c r="S79" s="42">
        <v>42.7</v>
      </c>
      <c r="T79" s="42">
        <v>42.2</v>
      </c>
      <c r="U79" s="42">
        <v>44.5</v>
      </c>
      <c r="V79" s="42">
        <v>42.9</v>
      </c>
      <c r="W79" s="42">
        <v>44.6</v>
      </c>
      <c r="X79" s="42">
        <v>-99</v>
      </c>
    </row>
    <row r="80" spans="1:24" ht="14.4" x14ac:dyDescent="0.3">
      <c r="A80" t="s">
        <v>29</v>
      </c>
      <c r="B80" s="251"/>
      <c r="C80" s="251"/>
      <c r="D80" s="254"/>
      <c r="E80" s="33" t="s">
        <v>29</v>
      </c>
      <c r="F80" s="32" t="s">
        <v>24</v>
      </c>
      <c r="G80" s="41">
        <v>-99</v>
      </c>
      <c r="H80" s="41">
        <v>51.1</v>
      </c>
      <c r="I80" s="41">
        <v>-99</v>
      </c>
      <c r="J80" s="41">
        <v>-99</v>
      </c>
      <c r="K80" s="41">
        <v>48.3</v>
      </c>
      <c r="L80" s="41">
        <v>47</v>
      </c>
      <c r="M80" s="41">
        <v>50.2</v>
      </c>
      <c r="N80" s="41">
        <v>50.3</v>
      </c>
      <c r="O80" s="41">
        <v>49.8</v>
      </c>
      <c r="P80" s="41">
        <v>48</v>
      </c>
      <c r="Q80" s="41">
        <v>47.3</v>
      </c>
      <c r="R80" s="41">
        <v>48.1</v>
      </c>
      <c r="S80" s="41">
        <v>50.5</v>
      </c>
      <c r="T80" s="41">
        <v>51.5</v>
      </c>
      <c r="U80" s="41">
        <v>51.8</v>
      </c>
      <c r="V80" s="41">
        <v>52.6</v>
      </c>
      <c r="W80" s="41">
        <v>52.5</v>
      </c>
      <c r="X80" s="41">
        <v>-99</v>
      </c>
    </row>
    <row r="81" spans="1:24" ht="14.4" x14ac:dyDescent="0.3">
      <c r="A81" t="s">
        <v>30</v>
      </c>
      <c r="B81" s="251"/>
      <c r="C81" s="251"/>
      <c r="D81" s="254"/>
      <c r="E81" s="33" t="s">
        <v>30</v>
      </c>
      <c r="F81" s="32" t="s">
        <v>24</v>
      </c>
      <c r="G81" s="42">
        <v>-99</v>
      </c>
      <c r="H81" s="42">
        <v>70.3</v>
      </c>
      <c r="I81" s="42">
        <v>-99</v>
      </c>
      <c r="J81" s="42">
        <v>73.2</v>
      </c>
      <c r="K81" s="42">
        <v>-99</v>
      </c>
      <c r="L81" s="42">
        <v>73.5</v>
      </c>
      <c r="M81" s="42">
        <v>-99</v>
      </c>
      <c r="N81" s="42">
        <v>74.5</v>
      </c>
      <c r="O81" s="42">
        <v>74.8</v>
      </c>
      <c r="P81" s="42">
        <v>75.5</v>
      </c>
      <c r="Q81" s="42">
        <v>75.599999999999994</v>
      </c>
      <c r="R81" s="42">
        <v>77.099999999999994</v>
      </c>
      <c r="S81" s="42">
        <v>77.8</v>
      </c>
      <c r="T81" s="42">
        <v>78.8</v>
      </c>
      <c r="U81" s="42">
        <v>78.599999999999994</v>
      </c>
      <c r="V81" s="42">
        <v>79.3</v>
      </c>
      <c r="W81" s="42">
        <v>79.099999999999994</v>
      </c>
      <c r="X81" s="42">
        <v>-99</v>
      </c>
    </row>
    <row r="82" spans="1:24" ht="14.4" x14ac:dyDescent="0.3">
      <c r="A82" t="s">
        <v>31</v>
      </c>
      <c r="B82" s="251"/>
      <c r="C82" s="251"/>
      <c r="D82" s="254"/>
      <c r="E82" s="33" t="s">
        <v>31</v>
      </c>
      <c r="F82" s="32" t="s">
        <v>24</v>
      </c>
      <c r="G82" s="41">
        <v>33.5</v>
      </c>
      <c r="H82" s="41">
        <v>-99</v>
      </c>
      <c r="I82" s="41">
        <v>-99</v>
      </c>
      <c r="J82" s="41">
        <v>-99</v>
      </c>
      <c r="K82" s="41">
        <v>-99</v>
      </c>
      <c r="L82" s="41">
        <v>-99</v>
      </c>
      <c r="M82" s="41">
        <v>37.9</v>
      </c>
      <c r="N82" s="41">
        <v>-99</v>
      </c>
      <c r="O82" s="41">
        <v>-99</v>
      </c>
      <c r="P82" s="41">
        <v>40.799999999999997</v>
      </c>
      <c r="Q82" s="41">
        <v>-99</v>
      </c>
      <c r="R82" s="41">
        <v>-99</v>
      </c>
      <c r="S82" s="41">
        <v>-99</v>
      </c>
      <c r="T82" s="41">
        <v>34.9</v>
      </c>
      <c r="U82" s="41">
        <v>-99</v>
      </c>
      <c r="V82" s="41">
        <v>31.6</v>
      </c>
      <c r="W82" s="41">
        <v>-99</v>
      </c>
      <c r="X82" s="41">
        <v>-99</v>
      </c>
    </row>
    <row r="83" spans="1:24" ht="14.4" x14ac:dyDescent="0.3">
      <c r="A83" t="s">
        <v>32</v>
      </c>
      <c r="B83" s="251"/>
      <c r="C83" s="251"/>
      <c r="D83" s="254"/>
      <c r="E83" s="33" t="s">
        <v>32</v>
      </c>
      <c r="F83" s="32" t="s">
        <v>24</v>
      </c>
      <c r="G83" s="42">
        <v>-99</v>
      </c>
      <c r="H83" s="42">
        <v>-99</v>
      </c>
      <c r="I83" s="42">
        <v>27.4</v>
      </c>
      <c r="J83" s="42">
        <v>-99</v>
      </c>
      <c r="K83" s="42">
        <v>-99</v>
      </c>
      <c r="L83" s="42">
        <v>15</v>
      </c>
      <c r="M83" s="42">
        <v>16.100000000000001</v>
      </c>
      <c r="N83" s="42">
        <v>17.899999999999999</v>
      </c>
      <c r="O83" s="42">
        <v>17.5</v>
      </c>
      <c r="P83" s="42">
        <v>19.3</v>
      </c>
      <c r="Q83" s="42">
        <v>20.3</v>
      </c>
      <c r="R83" s="42">
        <v>19.5</v>
      </c>
      <c r="S83" s="42">
        <v>21</v>
      </c>
      <c r="T83" s="42">
        <v>21.6</v>
      </c>
      <c r="U83" s="42">
        <v>23.1</v>
      </c>
      <c r="V83" s="42">
        <v>23.7</v>
      </c>
      <c r="W83" s="42">
        <v>23.9</v>
      </c>
      <c r="X83" s="42">
        <v>-99</v>
      </c>
    </row>
    <row r="84" spans="1:24" ht="14.4" x14ac:dyDescent="0.3">
      <c r="A84" t="s">
        <v>33</v>
      </c>
      <c r="B84" s="251"/>
      <c r="C84" s="251"/>
      <c r="D84" s="254"/>
      <c r="E84" s="33" t="s">
        <v>33</v>
      </c>
      <c r="F84" s="32" t="s">
        <v>24</v>
      </c>
      <c r="G84" s="41">
        <v>-99</v>
      </c>
      <c r="H84" s="41">
        <v>-99</v>
      </c>
      <c r="I84" s="41">
        <v>-99</v>
      </c>
      <c r="J84" s="41">
        <v>-99</v>
      </c>
      <c r="K84" s="41">
        <v>56.2</v>
      </c>
      <c r="L84" s="41">
        <v>56.6</v>
      </c>
      <c r="M84" s="41">
        <v>57.1</v>
      </c>
      <c r="N84" s="41">
        <v>58.3</v>
      </c>
      <c r="O84" s="41">
        <v>59.7</v>
      </c>
      <c r="P84" s="41">
        <v>55.7</v>
      </c>
      <c r="Q84" s="41">
        <v>56.1</v>
      </c>
      <c r="R84" s="41">
        <v>56.1</v>
      </c>
      <c r="S84" s="41">
        <v>56.6</v>
      </c>
      <c r="T84" s="41">
        <v>58.8</v>
      </c>
      <c r="U84" s="41">
        <v>59.4</v>
      </c>
      <c r="V84" s="41">
        <v>59.6</v>
      </c>
      <c r="W84" s="41">
        <v>56.7</v>
      </c>
      <c r="X84" s="41">
        <v>-99</v>
      </c>
    </row>
    <row r="85" spans="1:24" ht="14.4" x14ac:dyDescent="0.3">
      <c r="A85" t="s">
        <v>34</v>
      </c>
      <c r="B85" s="251"/>
      <c r="C85" s="251"/>
      <c r="D85" s="254"/>
      <c r="E85" s="33" t="s">
        <v>34</v>
      </c>
      <c r="F85" s="32" t="s">
        <v>24</v>
      </c>
      <c r="G85" s="42">
        <v>-99</v>
      </c>
      <c r="H85" s="42">
        <v>-99</v>
      </c>
      <c r="I85" s="42">
        <v>-99</v>
      </c>
      <c r="J85" s="42">
        <v>-99</v>
      </c>
      <c r="K85" s="42">
        <v>12.9</v>
      </c>
      <c r="L85" s="42">
        <v>14.3</v>
      </c>
      <c r="M85" s="42">
        <v>12.7</v>
      </c>
      <c r="N85" s="42">
        <v>13.3</v>
      </c>
      <c r="O85" s="42">
        <v>12.9</v>
      </c>
      <c r="P85" s="42">
        <v>13.5</v>
      </c>
      <c r="Q85" s="42">
        <v>14.7</v>
      </c>
      <c r="R85" s="42">
        <v>13.3</v>
      </c>
      <c r="S85" s="42">
        <v>14.4</v>
      </c>
      <c r="T85" s="42">
        <v>13.3</v>
      </c>
      <c r="U85" s="42">
        <v>15.6</v>
      </c>
      <c r="V85" s="42">
        <v>15.1</v>
      </c>
      <c r="W85" s="42">
        <v>16.899999999999999</v>
      </c>
      <c r="X85" s="42">
        <v>-99</v>
      </c>
    </row>
    <row r="86" spans="1:24" ht="14.4" x14ac:dyDescent="0.3">
      <c r="A86" t="s">
        <v>35</v>
      </c>
      <c r="B86" s="251"/>
      <c r="C86" s="251"/>
      <c r="D86" s="254"/>
      <c r="E86" s="33" t="s">
        <v>35</v>
      </c>
      <c r="F86" s="32" t="s">
        <v>24</v>
      </c>
      <c r="G86" s="41">
        <v>-99</v>
      </c>
      <c r="H86" s="41">
        <v>-99</v>
      </c>
      <c r="I86" s="41">
        <v>-99</v>
      </c>
      <c r="J86" s="41">
        <v>-99</v>
      </c>
      <c r="K86" s="41">
        <v>37.700000000000003</v>
      </c>
      <c r="L86" s="41">
        <v>38</v>
      </c>
      <c r="M86" s="41">
        <v>39.6</v>
      </c>
      <c r="N86" s="41">
        <v>36.4</v>
      </c>
      <c r="O86" s="41">
        <v>36.9</v>
      </c>
      <c r="P86" s="41">
        <v>35.9</v>
      </c>
      <c r="Q86" s="41">
        <v>34.200000000000003</v>
      </c>
      <c r="R86" s="41">
        <v>36.1</v>
      </c>
      <c r="S86" s="41">
        <v>40.299999999999997</v>
      </c>
      <c r="T86" s="41">
        <v>38.5</v>
      </c>
      <c r="U86" s="41">
        <v>40.4</v>
      </c>
      <c r="V86" s="41">
        <v>47.3</v>
      </c>
      <c r="W86" s="41">
        <v>46.9</v>
      </c>
      <c r="X86" s="41">
        <v>-99</v>
      </c>
    </row>
    <row r="87" spans="1:24" ht="14.4" x14ac:dyDescent="0.3">
      <c r="A87" t="s">
        <v>36</v>
      </c>
      <c r="B87" s="251"/>
      <c r="C87" s="251"/>
      <c r="D87" s="254"/>
      <c r="E87" s="33" t="s">
        <v>36</v>
      </c>
      <c r="F87" s="32" t="s">
        <v>24</v>
      </c>
      <c r="G87" s="42">
        <v>-99</v>
      </c>
      <c r="H87" s="42">
        <v>-99</v>
      </c>
      <c r="I87" s="42">
        <v>-99</v>
      </c>
      <c r="J87" s="42">
        <v>-99</v>
      </c>
      <c r="K87" s="42">
        <v>33.9</v>
      </c>
      <c r="L87" s="42">
        <v>33.5</v>
      </c>
      <c r="M87" s="42">
        <v>33.5</v>
      </c>
      <c r="N87" s="42">
        <v>35.799999999999997</v>
      </c>
      <c r="O87" s="42">
        <v>35.700000000000003</v>
      </c>
      <c r="P87" s="42">
        <v>35.5</v>
      </c>
      <c r="Q87" s="42">
        <v>35.1</v>
      </c>
      <c r="R87" s="42">
        <v>36.700000000000003</v>
      </c>
      <c r="S87" s="42">
        <v>38</v>
      </c>
      <c r="T87" s="42">
        <v>38.9</v>
      </c>
      <c r="U87" s="42">
        <v>41.7</v>
      </c>
      <c r="V87" s="42">
        <v>41.9</v>
      </c>
      <c r="W87" s="42">
        <v>39.5</v>
      </c>
      <c r="X87" s="42">
        <v>-99</v>
      </c>
    </row>
    <row r="88" spans="1:24" ht="14.4" x14ac:dyDescent="0.3">
      <c r="A88" t="s">
        <v>37</v>
      </c>
      <c r="B88" s="251"/>
      <c r="C88" s="251"/>
      <c r="D88" s="254"/>
      <c r="E88" s="34" t="s">
        <v>37</v>
      </c>
      <c r="F88" s="32" t="s">
        <v>24</v>
      </c>
      <c r="G88" s="41">
        <v>-99</v>
      </c>
      <c r="H88" s="41">
        <v>-99</v>
      </c>
      <c r="I88" s="41">
        <v>-99</v>
      </c>
      <c r="J88" s="41">
        <v>48.1</v>
      </c>
      <c r="K88" s="41">
        <v>-99</v>
      </c>
      <c r="L88" s="41">
        <v>29.8</v>
      </c>
      <c r="M88" s="41">
        <v>31.4</v>
      </c>
      <c r="N88" s="41">
        <v>31.7</v>
      </c>
      <c r="O88" s="41">
        <v>36.5</v>
      </c>
      <c r="P88" s="41">
        <v>38.1</v>
      </c>
      <c r="Q88" s="41">
        <v>38</v>
      </c>
      <c r="R88" s="41">
        <v>38.4</v>
      </c>
      <c r="S88" s="41">
        <v>38.700000000000003</v>
      </c>
      <c r="T88" s="41">
        <v>41.4</v>
      </c>
      <c r="U88" s="41">
        <v>40.5</v>
      </c>
      <c r="V88" s="41">
        <v>40.9</v>
      </c>
      <c r="W88" s="41">
        <v>40.4</v>
      </c>
      <c r="X88" s="41">
        <v>-99</v>
      </c>
    </row>
    <row r="89" spans="1:24" ht="14.4" x14ac:dyDescent="0.3">
      <c r="A89" t="s">
        <v>38</v>
      </c>
      <c r="B89" s="251"/>
      <c r="C89" s="251"/>
      <c r="D89" s="254"/>
      <c r="E89" s="33" t="s">
        <v>38</v>
      </c>
      <c r="F89" s="32" t="s">
        <v>24</v>
      </c>
      <c r="G89" s="42">
        <v>-99</v>
      </c>
      <c r="H89" s="42">
        <v>-99</v>
      </c>
      <c r="I89" s="42">
        <v>-99</v>
      </c>
      <c r="J89" s="42">
        <v>36.700000000000003</v>
      </c>
      <c r="K89" s="42">
        <v>36.700000000000003</v>
      </c>
      <c r="L89" s="42">
        <v>38.4</v>
      </c>
      <c r="M89" s="42">
        <v>37.799999999999997</v>
      </c>
      <c r="N89" s="42">
        <v>37.200000000000003</v>
      </c>
      <c r="O89" s="42">
        <v>37.1</v>
      </c>
      <c r="P89" s="42">
        <v>33.799999999999997</v>
      </c>
      <c r="Q89" s="42">
        <v>33.1</v>
      </c>
      <c r="R89" s="42">
        <v>37.299999999999997</v>
      </c>
      <c r="S89" s="42">
        <v>34.799999999999997</v>
      </c>
      <c r="T89" s="42">
        <v>32.1</v>
      </c>
      <c r="U89" s="42">
        <v>34.700000000000003</v>
      </c>
      <c r="V89" s="42">
        <v>37.4</v>
      </c>
      <c r="W89" s="42">
        <v>36.9</v>
      </c>
      <c r="X89" s="42">
        <v>-99</v>
      </c>
    </row>
    <row r="90" spans="1:24" ht="14.4" x14ac:dyDescent="0.3">
      <c r="A90" t="s">
        <v>39</v>
      </c>
      <c r="B90" s="251"/>
      <c r="C90" s="251"/>
      <c r="D90" s="254"/>
      <c r="E90" s="33" t="s">
        <v>39</v>
      </c>
      <c r="F90" s="32" t="s">
        <v>24</v>
      </c>
      <c r="G90" s="41">
        <v>17.5</v>
      </c>
      <c r="H90" s="41">
        <v>-99</v>
      </c>
      <c r="I90" s="41">
        <v>-99</v>
      </c>
      <c r="J90" s="41">
        <v>13.5</v>
      </c>
      <c r="K90" s="41">
        <v>-99</v>
      </c>
      <c r="L90" s="41">
        <v>8.3000000000000007</v>
      </c>
      <c r="M90" s="41">
        <v>10.5</v>
      </c>
      <c r="N90" s="41">
        <v>7.9</v>
      </c>
      <c r="O90" s="41">
        <v>14.7</v>
      </c>
      <c r="P90" s="41">
        <v>13.7</v>
      </c>
      <c r="Q90" s="41">
        <v>11.4</v>
      </c>
      <c r="R90" s="41">
        <v>12.3</v>
      </c>
      <c r="S90" s="41">
        <v>12.5</v>
      </c>
      <c r="T90" s="41">
        <v>12.6</v>
      </c>
      <c r="U90" s="41">
        <v>12.9</v>
      </c>
      <c r="V90" s="41">
        <v>15</v>
      </c>
      <c r="W90" s="41">
        <v>18.5</v>
      </c>
      <c r="X90" s="41">
        <v>-99</v>
      </c>
    </row>
    <row r="91" spans="1:24" ht="14.4" x14ac:dyDescent="0.3">
      <c r="A91" t="s">
        <v>40</v>
      </c>
      <c r="B91" s="251"/>
      <c r="C91" s="251"/>
      <c r="D91" s="254"/>
      <c r="E91" s="33" t="s">
        <v>40</v>
      </c>
      <c r="F91" s="32" t="s">
        <v>24</v>
      </c>
      <c r="G91" s="42">
        <v>-99</v>
      </c>
      <c r="H91" s="42">
        <v>-99</v>
      </c>
      <c r="I91" s="42">
        <v>65</v>
      </c>
      <c r="J91" s="42">
        <v>-99</v>
      </c>
      <c r="K91" s="42">
        <v>48.9</v>
      </c>
      <c r="L91" s="42">
        <v>47.2</v>
      </c>
      <c r="M91" s="42">
        <v>54.2</v>
      </c>
      <c r="N91" s="42">
        <v>53.4</v>
      </c>
      <c r="O91" s="42">
        <v>52.5</v>
      </c>
      <c r="P91" s="42">
        <v>54.7</v>
      </c>
      <c r="Q91" s="42">
        <v>50.4</v>
      </c>
      <c r="R91" s="42">
        <v>52.2</v>
      </c>
      <c r="S91" s="42">
        <v>54</v>
      </c>
      <c r="T91" s="42">
        <v>54.1</v>
      </c>
      <c r="U91" s="42">
        <v>56.2</v>
      </c>
      <c r="V91" s="42">
        <v>56.7</v>
      </c>
      <c r="W91" s="42">
        <v>-99</v>
      </c>
      <c r="X91" s="42">
        <v>-99</v>
      </c>
    </row>
    <row r="92" spans="1:24" ht="14.4" x14ac:dyDescent="0.3">
      <c r="A92" t="s">
        <v>41</v>
      </c>
      <c r="B92" s="251"/>
      <c r="C92" s="251"/>
      <c r="D92" s="254"/>
      <c r="E92" s="33" t="s">
        <v>41</v>
      </c>
      <c r="F92" s="32" t="s">
        <v>24</v>
      </c>
      <c r="G92" s="41">
        <v>-99</v>
      </c>
      <c r="H92" s="41">
        <v>-99</v>
      </c>
      <c r="I92" s="41">
        <v>66.900000000000006</v>
      </c>
      <c r="J92" s="41">
        <v>-99</v>
      </c>
      <c r="K92" s="41">
        <v>57.9</v>
      </c>
      <c r="L92" s="41">
        <v>58.8</v>
      </c>
      <c r="M92" s="41">
        <v>59</v>
      </c>
      <c r="N92" s="41">
        <v>61</v>
      </c>
      <c r="O92" s="41">
        <v>62.4</v>
      </c>
      <c r="P92" s="41">
        <v>63.2</v>
      </c>
      <c r="Q92" s="41">
        <v>64.8</v>
      </c>
      <c r="R92" s="41">
        <v>63.7</v>
      </c>
      <c r="S92" s="41">
        <v>64.2</v>
      </c>
      <c r="T92" s="41">
        <v>61.3</v>
      </c>
      <c r="U92" s="41">
        <v>65.400000000000006</v>
      </c>
      <c r="V92" s="41">
        <v>65.099999999999994</v>
      </c>
      <c r="W92" s="41">
        <v>65.8</v>
      </c>
      <c r="X92" s="41">
        <v>-99</v>
      </c>
    </row>
    <row r="93" spans="1:24" ht="14.4" x14ac:dyDescent="0.3">
      <c r="A93" t="s">
        <v>42</v>
      </c>
      <c r="B93" s="251"/>
      <c r="C93" s="251"/>
      <c r="D93" s="254"/>
      <c r="E93" s="34" t="s">
        <v>42</v>
      </c>
      <c r="F93" s="32" t="s">
        <v>24</v>
      </c>
      <c r="G93" s="42">
        <v>-99</v>
      </c>
      <c r="H93" s="42">
        <v>-99</v>
      </c>
      <c r="I93" s="42">
        <v>39.799999999999997</v>
      </c>
      <c r="J93" s="42">
        <v>39</v>
      </c>
      <c r="K93" s="42">
        <v>37.299999999999997</v>
      </c>
      <c r="L93" s="42">
        <v>37.299999999999997</v>
      </c>
      <c r="M93" s="42">
        <v>39.700000000000003</v>
      </c>
      <c r="N93" s="42">
        <v>41</v>
      </c>
      <c r="O93" s="42">
        <v>39.299999999999997</v>
      </c>
      <c r="P93" s="42">
        <v>41.8</v>
      </c>
      <c r="Q93" s="42">
        <v>44.2</v>
      </c>
      <c r="R93" s="42">
        <v>43.1</v>
      </c>
      <c r="S93" s="42">
        <v>50.1</v>
      </c>
      <c r="T93" s="42">
        <v>45.2</v>
      </c>
      <c r="U93" s="42">
        <v>55.6</v>
      </c>
      <c r="V93" s="42">
        <v>55.7</v>
      </c>
      <c r="W93" s="42">
        <v>55.1</v>
      </c>
      <c r="X93" s="42">
        <v>-99</v>
      </c>
    </row>
    <row r="94" spans="1:24" ht="14.4" x14ac:dyDescent="0.3">
      <c r="A94" t="s">
        <v>43</v>
      </c>
      <c r="B94" s="251"/>
      <c r="C94" s="251"/>
      <c r="D94" s="254"/>
      <c r="E94" s="33" t="s">
        <v>43</v>
      </c>
      <c r="F94" s="32" t="s">
        <v>24</v>
      </c>
      <c r="G94" s="41">
        <v>20.5</v>
      </c>
      <c r="H94" s="41">
        <v>24.3</v>
      </c>
      <c r="I94" s="41">
        <v>22.3</v>
      </c>
      <c r="J94" s="41">
        <v>21.8</v>
      </c>
      <c r="K94" s="41">
        <v>17.8</v>
      </c>
      <c r="L94" s="41">
        <v>18.100000000000001</v>
      </c>
      <c r="M94" s="41">
        <v>18.2</v>
      </c>
      <c r="N94" s="41">
        <v>23.7</v>
      </c>
      <c r="O94" s="41">
        <v>23.3</v>
      </c>
      <c r="P94" s="41">
        <v>23.2</v>
      </c>
      <c r="Q94" s="41">
        <v>26.5</v>
      </c>
      <c r="R94" s="41">
        <v>27</v>
      </c>
      <c r="S94" s="41">
        <v>29.3</v>
      </c>
      <c r="T94" s="41">
        <v>28.3</v>
      </c>
      <c r="U94" s="41">
        <v>30.2</v>
      </c>
      <c r="V94" s="41">
        <v>27.7</v>
      </c>
      <c r="W94" s="41">
        <v>35.700000000000003</v>
      </c>
      <c r="X94" s="41">
        <v>-99</v>
      </c>
    </row>
    <row r="95" spans="1:24" ht="14.4" x14ac:dyDescent="0.3">
      <c r="A95" t="s">
        <v>44</v>
      </c>
      <c r="B95" s="251"/>
      <c r="C95" s="251"/>
      <c r="D95" s="254"/>
      <c r="E95" s="33" t="s">
        <v>44</v>
      </c>
      <c r="F95" s="32" t="s">
        <v>24</v>
      </c>
      <c r="G95" s="42">
        <v>-99</v>
      </c>
      <c r="H95" s="42">
        <v>24.6</v>
      </c>
      <c r="I95" s="42">
        <v>-99</v>
      </c>
      <c r="J95" s="42">
        <v>-99</v>
      </c>
      <c r="K95" s="42">
        <v>25.4</v>
      </c>
      <c r="L95" s="42">
        <v>-99</v>
      </c>
      <c r="M95" s="42">
        <v>-99</v>
      </c>
      <c r="N95" s="42">
        <v>20</v>
      </c>
      <c r="O95" s="42">
        <v>-99</v>
      </c>
      <c r="P95" s="42">
        <v>-99</v>
      </c>
      <c r="Q95" s="42">
        <v>18.399999999999999</v>
      </c>
      <c r="R95" s="42">
        <v>-99</v>
      </c>
      <c r="S95" s="42">
        <v>-99</v>
      </c>
      <c r="T95" s="42">
        <v>25.1</v>
      </c>
      <c r="U95" s="42">
        <v>-99</v>
      </c>
      <c r="V95" s="42">
        <v>-99</v>
      </c>
      <c r="W95" s="42">
        <v>25.2</v>
      </c>
      <c r="X95" s="42">
        <v>-99</v>
      </c>
    </row>
    <row r="96" spans="1:24" ht="14.4" x14ac:dyDescent="0.3">
      <c r="A96" t="s">
        <v>45</v>
      </c>
      <c r="B96" s="251"/>
      <c r="C96" s="251"/>
      <c r="D96" s="254"/>
      <c r="E96" s="33" t="s">
        <v>45</v>
      </c>
      <c r="F96" s="32" t="s">
        <v>24</v>
      </c>
      <c r="G96" s="41">
        <v>-99</v>
      </c>
      <c r="H96" s="41">
        <v>28</v>
      </c>
      <c r="I96" s="41">
        <v>-99</v>
      </c>
      <c r="J96" s="41">
        <v>-99</v>
      </c>
      <c r="K96" s="41">
        <v>-99</v>
      </c>
      <c r="L96" s="41">
        <v>19.5</v>
      </c>
      <c r="M96" s="41">
        <v>-99</v>
      </c>
      <c r="N96" s="41">
        <v>-99</v>
      </c>
      <c r="O96" s="41">
        <v>34.4</v>
      </c>
      <c r="P96" s="41">
        <v>32.700000000000003</v>
      </c>
      <c r="Q96" s="41">
        <v>29.7</v>
      </c>
      <c r="R96" s="41">
        <v>26.3</v>
      </c>
      <c r="S96" s="41">
        <v>20.8</v>
      </c>
      <c r="T96" s="41">
        <v>18.899999999999999</v>
      </c>
      <c r="U96" s="41">
        <v>21.1</v>
      </c>
      <c r="V96" s="41">
        <v>21.1</v>
      </c>
      <c r="W96" s="41">
        <v>21.9</v>
      </c>
      <c r="X96" s="41">
        <v>-99</v>
      </c>
    </row>
    <row r="97" spans="1:24" ht="14.4" x14ac:dyDescent="0.3">
      <c r="A97" t="s">
        <v>46</v>
      </c>
      <c r="B97" s="251"/>
      <c r="C97" s="251"/>
      <c r="D97" s="254"/>
      <c r="E97" s="33" t="s">
        <v>46</v>
      </c>
      <c r="F97" s="32" t="s">
        <v>24</v>
      </c>
      <c r="G97" s="42">
        <v>-99</v>
      </c>
      <c r="H97" s="42">
        <v>-99</v>
      </c>
      <c r="I97" s="42">
        <v>-99</v>
      </c>
      <c r="J97" s="42">
        <v>-99</v>
      </c>
      <c r="K97" s="42">
        <v>-99</v>
      </c>
      <c r="L97" s="42">
        <v>6</v>
      </c>
      <c r="M97" s="42">
        <v>6.2</v>
      </c>
      <c r="N97" s="42">
        <v>7</v>
      </c>
      <c r="O97" s="42">
        <v>9</v>
      </c>
      <c r="P97" s="42">
        <v>11.2</v>
      </c>
      <c r="Q97" s="42">
        <v>10.4</v>
      </c>
      <c r="R97" s="42">
        <v>8.9</v>
      </c>
      <c r="S97" s="42">
        <v>9.1</v>
      </c>
      <c r="T97" s="42">
        <v>8.3000000000000007</v>
      </c>
      <c r="U97" s="42">
        <v>8.1999999999999993</v>
      </c>
      <c r="V97" s="42">
        <v>8.3000000000000007</v>
      </c>
      <c r="W97" s="42">
        <v>9.3000000000000007</v>
      </c>
      <c r="X97" s="42">
        <v>-99</v>
      </c>
    </row>
    <row r="98" spans="1:24" ht="14.4" x14ac:dyDescent="0.3">
      <c r="A98" t="s">
        <v>47</v>
      </c>
      <c r="B98" s="251"/>
      <c r="C98" s="251"/>
      <c r="D98" s="254"/>
      <c r="E98" s="33" t="s">
        <v>47</v>
      </c>
      <c r="F98" s="32" t="s">
        <v>24</v>
      </c>
      <c r="G98" s="41">
        <v>-99</v>
      </c>
      <c r="H98" s="41">
        <v>-99</v>
      </c>
      <c r="I98" s="41">
        <v>-99</v>
      </c>
      <c r="J98" s="41">
        <v>-99</v>
      </c>
      <c r="K98" s="41">
        <v>-99</v>
      </c>
      <c r="L98" s="41">
        <v>7.1</v>
      </c>
      <c r="M98" s="41">
        <v>6.2</v>
      </c>
      <c r="N98" s="41">
        <v>6.2</v>
      </c>
      <c r="O98" s="41">
        <v>6.2</v>
      </c>
      <c r="P98" s="41">
        <v>7.1</v>
      </c>
      <c r="Q98" s="41">
        <v>5.9</v>
      </c>
      <c r="R98" s="41">
        <v>2.9</v>
      </c>
      <c r="S98" s="41">
        <v>3.4</v>
      </c>
      <c r="T98" s="41">
        <v>5.2</v>
      </c>
      <c r="U98" s="41">
        <v>4.0999999999999996</v>
      </c>
      <c r="V98" s="41">
        <v>5.7</v>
      </c>
      <c r="W98" s="41">
        <v>5.7</v>
      </c>
      <c r="X98" s="41">
        <v>-99</v>
      </c>
    </row>
    <row r="99" spans="1:24" ht="14.4" x14ac:dyDescent="0.3">
      <c r="A99" t="s">
        <v>48</v>
      </c>
      <c r="B99" s="251"/>
      <c r="C99" s="251"/>
      <c r="D99" s="254"/>
      <c r="E99" s="33" t="s">
        <v>48</v>
      </c>
      <c r="F99" s="32" t="s">
        <v>24</v>
      </c>
      <c r="G99" s="42">
        <v>-99</v>
      </c>
      <c r="H99" s="42">
        <v>-99</v>
      </c>
      <c r="I99" s="42">
        <v>-99</v>
      </c>
      <c r="J99" s="42">
        <v>38.6</v>
      </c>
      <c r="K99" s="42">
        <v>41.5</v>
      </c>
      <c r="L99" s="42">
        <v>44.8</v>
      </c>
      <c r="M99" s="42">
        <v>41.9</v>
      </c>
      <c r="N99" s="42">
        <v>44.9</v>
      </c>
      <c r="O99" s="42">
        <v>44.7</v>
      </c>
      <c r="P99" s="42">
        <v>44.7</v>
      </c>
      <c r="Q99" s="42">
        <v>48</v>
      </c>
      <c r="R99" s="42">
        <v>47</v>
      </c>
      <c r="S99" s="42">
        <v>49.6</v>
      </c>
      <c r="T99" s="42">
        <v>47</v>
      </c>
      <c r="U99" s="42">
        <v>51.1</v>
      </c>
      <c r="V99" s="42">
        <v>46.6</v>
      </c>
      <c r="W99" s="42">
        <v>43.6</v>
      </c>
      <c r="X99" s="42">
        <v>-99</v>
      </c>
    </row>
    <row r="100" spans="1:24" ht="14.4" x14ac:dyDescent="0.3">
      <c r="A100" t="s">
        <v>49</v>
      </c>
      <c r="B100" s="251"/>
      <c r="C100" s="251"/>
      <c r="D100" s="254"/>
      <c r="E100" s="33" t="s">
        <v>49</v>
      </c>
      <c r="F100" s="32" t="s">
        <v>24</v>
      </c>
      <c r="G100" s="41">
        <v>34.4</v>
      </c>
      <c r="H100" s="41">
        <v>39.5</v>
      </c>
      <c r="I100" s="41">
        <v>43.4</v>
      </c>
      <c r="J100" s="41">
        <v>-99</v>
      </c>
      <c r="K100" s="41">
        <v>-99</v>
      </c>
      <c r="L100" s="41">
        <v>42.8</v>
      </c>
      <c r="M100" s="41">
        <v>42.7</v>
      </c>
      <c r="N100" s="41">
        <v>-99</v>
      </c>
      <c r="O100" s="41">
        <v>-99</v>
      </c>
      <c r="P100" s="41">
        <v>-99</v>
      </c>
      <c r="Q100" s="41">
        <v>-99</v>
      </c>
      <c r="R100" s="41">
        <v>-99</v>
      </c>
      <c r="S100" s="41">
        <v>-99</v>
      </c>
      <c r="T100" s="41">
        <v>-99</v>
      </c>
      <c r="U100" s="41">
        <v>-99</v>
      </c>
      <c r="V100" s="41">
        <v>-99</v>
      </c>
      <c r="W100" s="41">
        <v>-99</v>
      </c>
      <c r="X100" s="41">
        <v>-99</v>
      </c>
    </row>
    <row r="101" spans="1:24" ht="14.4" x14ac:dyDescent="0.3">
      <c r="A101" t="s">
        <v>50</v>
      </c>
      <c r="B101" s="251"/>
      <c r="C101" s="251"/>
      <c r="D101" s="254"/>
      <c r="E101" s="33" t="s">
        <v>50</v>
      </c>
      <c r="F101" s="32" t="s">
        <v>24</v>
      </c>
      <c r="G101" s="42">
        <v>56.5</v>
      </c>
      <c r="H101" s="42">
        <v>56.9</v>
      </c>
      <c r="I101" s="42">
        <v>58.3</v>
      </c>
      <c r="J101" s="42">
        <v>58.2</v>
      </c>
      <c r="K101" s="42">
        <v>56.4</v>
      </c>
      <c r="L101" s="42">
        <v>52.2</v>
      </c>
      <c r="M101" s="42">
        <v>56.5</v>
      </c>
      <c r="N101" s="42">
        <v>56.4</v>
      </c>
      <c r="O101" s="42">
        <v>58</v>
      </c>
      <c r="P101" s="42">
        <v>57.3</v>
      </c>
      <c r="Q101" s="42">
        <v>58</v>
      </c>
      <c r="R101" s="42">
        <v>56.9</v>
      </c>
      <c r="S101" s="42">
        <v>56.8</v>
      </c>
      <c r="T101" s="42">
        <v>59.1</v>
      </c>
      <c r="U101" s="42">
        <v>60.9</v>
      </c>
      <c r="V101" s="42">
        <v>59.4</v>
      </c>
      <c r="W101" s="42">
        <v>61.1</v>
      </c>
      <c r="X101" s="42">
        <v>-99</v>
      </c>
    </row>
    <row r="102" spans="1:24" ht="14.4" x14ac:dyDescent="0.3">
      <c r="A102" t="s">
        <v>51</v>
      </c>
      <c r="B102" s="251"/>
      <c r="C102" s="251"/>
      <c r="D102" s="254"/>
      <c r="E102" s="33" t="s">
        <v>51</v>
      </c>
      <c r="F102" s="32" t="s">
        <v>24</v>
      </c>
      <c r="G102" s="41">
        <v>-99</v>
      </c>
      <c r="H102" s="41">
        <v>-99</v>
      </c>
      <c r="I102" s="41">
        <v>-99</v>
      </c>
      <c r="J102" s="41">
        <v>82.4</v>
      </c>
      <c r="K102" s="41">
        <v>-99</v>
      </c>
      <c r="L102" s="41">
        <v>-99</v>
      </c>
      <c r="M102" s="41">
        <v>-99</v>
      </c>
      <c r="N102" s="41">
        <v>83.2</v>
      </c>
      <c r="O102" s="41">
        <v>-99</v>
      </c>
      <c r="P102" s="41">
        <v>-99</v>
      </c>
      <c r="Q102" s="41">
        <v>-99</v>
      </c>
      <c r="R102" s="41">
        <v>-99</v>
      </c>
      <c r="S102" s="41">
        <v>84.1</v>
      </c>
      <c r="T102" s="41">
        <v>87.1</v>
      </c>
      <c r="U102" s="41">
        <v>88.3</v>
      </c>
      <c r="V102" s="41">
        <v>85.4</v>
      </c>
      <c r="W102" s="41">
        <v>87</v>
      </c>
      <c r="X102" s="41">
        <v>86.6</v>
      </c>
    </row>
    <row r="103" spans="1:24" ht="14.4" x14ac:dyDescent="0.3">
      <c r="A103" t="s">
        <v>52</v>
      </c>
      <c r="B103" s="251"/>
      <c r="C103" s="251"/>
      <c r="D103" s="254"/>
      <c r="E103" s="33" t="s">
        <v>52</v>
      </c>
      <c r="F103" s="32" t="s">
        <v>24</v>
      </c>
      <c r="G103" s="42">
        <v>-99</v>
      </c>
      <c r="H103" s="42">
        <v>-99</v>
      </c>
      <c r="I103" s="42">
        <v>63.4</v>
      </c>
      <c r="J103" s="42">
        <v>-99</v>
      </c>
      <c r="K103" s="42">
        <v>57.2</v>
      </c>
      <c r="L103" s="42">
        <v>55.6</v>
      </c>
      <c r="M103" s="42">
        <v>55.3</v>
      </c>
      <c r="N103" s="42">
        <v>59.6</v>
      </c>
      <c r="O103" s="42">
        <v>64.099999999999994</v>
      </c>
      <c r="P103" s="42">
        <v>62.1</v>
      </c>
      <c r="Q103" s="42">
        <v>65.7</v>
      </c>
      <c r="R103" s="42">
        <v>59</v>
      </c>
      <c r="S103" s="42">
        <v>67.3</v>
      </c>
      <c r="T103" s="42">
        <v>62.1</v>
      </c>
      <c r="U103" s="42">
        <v>67.2</v>
      </c>
      <c r="V103" s="42">
        <v>66.7</v>
      </c>
      <c r="W103" s="42">
        <v>65.2</v>
      </c>
      <c r="X103" s="42">
        <v>-99</v>
      </c>
    </row>
    <row r="104" spans="1:24" ht="14.4" x14ac:dyDescent="0.3">
      <c r="A104" t="s">
        <v>53</v>
      </c>
      <c r="B104" s="251"/>
      <c r="C104" s="251"/>
      <c r="D104" s="254"/>
      <c r="E104" s="33" t="s">
        <v>53</v>
      </c>
      <c r="F104" s="32" t="s">
        <v>24</v>
      </c>
      <c r="G104" s="41">
        <v>-99</v>
      </c>
      <c r="H104" s="41">
        <v>10.1</v>
      </c>
      <c r="I104" s="41">
        <v>-99</v>
      </c>
      <c r="J104" s="41">
        <v>-99</v>
      </c>
      <c r="K104" s="41">
        <v>14.3</v>
      </c>
      <c r="L104" s="41">
        <v>9.1999999999999993</v>
      </c>
      <c r="M104" s="41">
        <v>9.6</v>
      </c>
      <c r="N104" s="41">
        <v>10.1</v>
      </c>
      <c r="O104" s="41">
        <v>10.3</v>
      </c>
      <c r="P104" s="41">
        <v>10.3</v>
      </c>
      <c r="Q104" s="41">
        <v>11.4</v>
      </c>
      <c r="R104" s="41">
        <v>12</v>
      </c>
      <c r="S104" s="41">
        <v>12</v>
      </c>
      <c r="T104" s="41">
        <v>14.9</v>
      </c>
      <c r="U104" s="41">
        <v>14.8</v>
      </c>
      <c r="V104" s="41">
        <v>15.7</v>
      </c>
      <c r="W104" s="41">
        <v>17.7</v>
      </c>
      <c r="X104" s="41">
        <v>-99</v>
      </c>
    </row>
    <row r="105" spans="1:24" ht="14.4" x14ac:dyDescent="0.3">
      <c r="A105" t="s">
        <v>54</v>
      </c>
      <c r="B105" s="251"/>
      <c r="C105" s="251"/>
      <c r="D105" s="254"/>
      <c r="E105" s="33" t="s">
        <v>54</v>
      </c>
      <c r="F105" s="32" t="s">
        <v>24</v>
      </c>
      <c r="G105" s="42">
        <v>-99</v>
      </c>
      <c r="H105" s="42">
        <v>-99</v>
      </c>
      <c r="I105" s="42">
        <v>-99</v>
      </c>
      <c r="J105" s="42">
        <v>-99</v>
      </c>
      <c r="K105" s="42">
        <v>8.6</v>
      </c>
      <c r="L105" s="42">
        <v>7.7</v>
      </c>
      <c r="M105" s="42">
        <v>8.4</v>
      </c>
      <c r="N105" s="42">
        <v>8</v>
      </c>
      <c r="O105" s="42">
        <v>9.5</v>
      </c>
      <c r="P105" s="42">
        <v>10.8</v>
      </c>
      <c r="Q105" s="42">
        <v>11.2</v>
      </c>
      <c r="R105" s="42">
        <v>11.1</v>
      </c>
      <c r="S105" s="42">
        <v>12.2</v>
      </c>
      <c r="T105" s="42">
        <v>11.2</v>
      </c>
      <c r="U105" s="42">
        <v>10.8</v>
      </c>
      <c r="V105" s="42">
        <v>12</v>
      </c>
      <c r="W105" s="42">
        <v>12.1</v>
      </c>
      <c r="X105" s="42">
        <v>-99</v>
      </c>
    </row>
    <row r="106" spans="1:24" ht="14.4" x14ac:dyDescent="0.3">
      <c r="A106" t="s">
        <v>55</v>
      </c>
      <c r="B106" s="251"/>
      <c r="C106" s="251"/>
      <c r="D106" s="254"/>
      <c r="E106" s="33" t="s">
        <v>55</v>
      </c>
      <c r="F106" s="32" t="s">
        <v>24</v>
      </c>
      <c r="G106" s="41">
        <v>-99</v>
      </c>
      <c r="H106" s="41">
        <v>-99</v>
      </c>
      <c r="I106" s="41">
        <v>-99</v>
      </c>
      <c r="J106" s="41">
        <v>-99</v>
      </c>
      <c r="K106" s="41">
        <v>-99</v>
      </c>
      <c r="L106" s="41">
        <v>9.1</v>
      </c>
      <c r="M106" s="41">
        <v>6.5</v>
      </c>
      <c r="N106" s="41">
        <v>7.7</v>
      </c>
      <c r="O106" s="41">
        <v>12.1</v>
      </c>
      <c r="P106" s="41">
        <v>12.5</v>
      </c>
      <c r="Q106" s="41">
        <v>14.1</v>
      </c>
      <c r="R106" s="41">
        <v>15.3</v>
      </c>
      <c r="S106" s="41">
        <v>16.899999999999999</v>
      </c>
      <c r="T106" s="41">
        <v>18.3</v>
      </c>
      <c r="U106" s="41">
        <v>17.600000000000001</v>
      </c>
      <c r="V106" s="41">
        <v>19.100000000000001</v>
      </c>
      <c r="W106" s="41">
        <v>19.600000000000001</v>
      </c>
      <c r="X106" s="41">
        <v>-99</v>
      </c>
    </row>
    <row r="107" spans="1:24" ht="14.4" x14ac:dyDescent="0.3">
      <c r="A107" t="s">
        <v>56</v>
      </c>
      <c r="B107" s="251"/>
      <c r="C107" s="251"/>
      <c r="D107" s="254"/>
      <c r="E107" s="33" t="s">
        <v>56</v>
      </c>
      <c r="F107" s="32" t="s">
        <v>24</v>
      </c>
      <c r="G107" s="42">
        <v>-99</v>
      </c>
      <c r="H107" s="42">
        <v>-99</v>
      </c>
      <c r="I107" s="42">
        <v>-99</v>
      </c>
      <c r="J107" s="42">
        <v>-99</v>
      </c>
      <c r="K107" s="42">
        <v>-99</v>
      </c>
      <c r="L107" s="42">
        <v>20.100000000000001</v>
      </c>
      <c r="M107" s="42">
        <v>22.2</v>
      </c>
      <c r="N107" s="42">
        <v>24.5</v>
      </c>
      <c r="O107" s="42">
        <v>24.8</v>
      </c>
      <c r="P107" s="42">
        <v>25.6</v>
      </c>
      <c r="Q107" s="42">
        <v>26.2</v>
      </c>
      <c r="R107" s="42">
        <v>24.2</v>
      </c>
      <c r="S107" s="42">
        <v>28.7</v>
      </c>
      <c r="T107" s="42">
        <v>28.9</v>
      </c>
      <c r="U107" s="42">
        <v>30</v>
      </c>
      <c r="V107" s="42">
        <v>30.9</v>
      </c>
      <c r="W107" s="42">
        <v>32.200000000000003</v>
      </c>
      <c r="X107" s="42">
        <v>-99</v>
      </c>
    </row>
    <row r="108" spans="1:24" ht="14.4" x14ac:dyDescent="0.3">
      <c r="A108" t="s">
        <v>57</v>
      </c>
      <c r="B108" s="251"/>
      <c r="C108" s="251"/>
      <c r="D108" s="254"/>
      <c r="E108" s="33" t="s">
        <v>57</v>
      </c>
      <c r="F108" s="32" t="s">
        <v>24</v>
      </c>
      <c r="G108" s="41">
        <v>-99</v>
      </c>
      <c r="H108" s="41">
        <v>41</v>
      </c>
      <c r="I108" s="41">
        <v>-99</v>
      </c>
      <c r="J108" s="41">
        <v>38.1</v>
      </c>
      <c r="K108" s="41">
        <v>28</v>
      </c>
      <c r="L108" s="41">
        <v>29.2</v>
      </c>
      <c r="M108" s="41">
        <v>30.7</v>
      </c>
      <c r="N108" s="41">
        <v>31</v>
      </c>
      <c r="O108" s="41">
        <v>36.6</v>
      </c>
      <c r="P108" s="41">
        <v>35.799999999999997</v>
      </c>
      <c r="Q108" s="41">
        <v>35.5</v>
      </c>
      <c r="R108" s="41">
        <v>38.700000000000003</v>
      </c>
      <c r="S108" s="41">
        <v>37.6</v>
      </c>
      <c r="T108" s="41">
        <v>38.200000000000003</v>
      </c>
      <c r="U108" s="41">
        <v>40.299999999999997</v>
      </c>
      <c r="V108" s="41">
        <v>39.5</v>
      </c>
      <c r="W108" s="41">
        <v>40.299999999999997</v>
      </c>
      <c r="X108" s="41">
        <v>-99</v>
      </c>
    </row>
    <row r="109" spans="1:24" ht="14.4" x14ac:dyDescent="0.3">
      <c r="A109" t="s">
        <v>58</v>
      </c>
      <c r="B109" s="251"/>
      <c r="C109" s="251"/>
      <c r="D109" s="254"/>
      <c r="E109" s="33" t="s">
        <v>58</v>
      </c>
      <c r="F109" s="32" t="s">
        <v>24</v>
      </c>
      <c r="G109" s="42">
        <v>55.5</v>
      </c>
      <c r="H109" s="42">
        <v>50.7</v>
      </c>
      <c r="I109" s="42">
        <v>55.7</v>
      </c>
      <c r="J109" s="42">
        <v>55.3</v>
      </c>
      <c r="K109" s="42">
        <v>51.9</v>
      </c>
      <c r="L109" s="42">
        <v>55.3</v>
      </c>
      <c r="M109" s="42">
        <v>58.8</v>
      </c>
      <c r="N109" s="42">
        <v>60.4</v>
      </c>
      <c r="O109" s="42">
        <v>58.1</v>
      </c>
      <c r="P109" s="42">
        <v>59.2</v>
      </c>
      <c r="Q109" s="42">
        <v>60.8</v>
      </c>
      <c r="R109" s="42">
        <v>61.3</v>
      </c>
      <c r="S109" s="42">
        <v>64.7</v>
      </c>
      <c r="T109" s="42">
        <v>66.5</v>
      </c>
      <c r="U109" s="42">
        <v>66.3</v>
      </c>
      <c r="V109" s="42">
        <v>63.1</v>
      </c>
      <c r="W109" s="42">
        <v>60.6</v>
      </c>
      <c r="X109" s="42">
        <v>-99</v>
      </c>
    </row>
    <row r="110" spans="1:24" ht="14.4" x14ac:dyDescent="0.3">
      <c r="A110" t="s">
        <v>59</v>
      </c>
      <c r="B110" s="251"/>
      <c r="C110" s="251"/>
      <c r="D110" s="254"/>
      <c r="E110" s="33" t="s">
        <v>59</v>
      </c>
      <c r="F110" s="32" t="s">
        <v>24</v>
      </c>
      <c r="G110" s="41">
        <v>-99</v>
      </c>
      <c r="H110" s="41">
        <v>-99</v>
      </c>
      <c r="I110" s="41">
        <v>73.7</v>
      </c>
      <c r="J110" s="41">
        <v>-99</v>
      </c>
      <c r="K110" s="41">
        <v>-99</v>
      </c>
      <c r="L110" s="41">
        <v>-99</v>
      </c>
      <c r="M110" s="41">
        <v>-99</v>
      </c>
      <c r="N110" s="41">
        <v>68.2</v>
      </c>
      <c r="O110" s="41">
        <v>64.099999999999994</v>
      </c>
      <c r="P110" s="41">
        <v>66.3</v>
      </c>
      <c r="Q110" s="41">
        <v>64.7</v>
      </c>
      <c r="R110" s="41">
        <v>65.099999999999994</v>
      </c>
      <c r="S110" s="41">
        <v>66.8</v>
      </c>
      <c r="T110" s="41">
        <v>66.900000000000006</v>
      </c>
      <c r="U110" s="41">
        <v>63.4</v>
      </c>
      <c r="V110" s="41">
        <v>64.2</v>
      </c>
      <c r="W110" s="41">
        <v>63.9</v>
      </c>
      <c r="X110" s="41">
        <v>-99</v>
      </c>
    </row>
    <row r="111" spans="1:24" ht="14.4" x14ac:dyDescent="0.3">
      <c r="A111" t="s">
        <v>60</v>
      </c>
      <c r="B111" s="251"/>
      <c r="C111" s="251"/>
      <c r="D111" s="254"/>
      <c r="E111" s="33" t="s">
        <v>60</v>
      </c>
      <c r="F111" s="32" t="s">
        <v>24</v>
      </c>
      <c r="G111" s="42">
        <v>-99</v>
      </c>
      <c r="H111" s="42">
        <v>-99</v>
      </c>
      <c r="I111" s="42">
        <v>-99</v>
      </c>
      <c r="J111" s="42">
        <v>34</v>
      </c>
      <c r="K111" s="42">
        <v>-99</v>
      </c>
      <c r="L111" s="42">
        <v>-99</v>
      </c>
      <c r="M111" s="42">
        <v>19.2</v>
      </c>
      <c r="N111" s="42">
        <v>20.8</v>
      </c>
      <c r="O111" s="42">
        <v>20.100000000000001</v>
      </c>
      <c r="P111" s="42">
        <v>18.899999999999999</v>
      </c>
      <c r="Q111" s="42">
        <v>18.899999999999999</v>
      </c>
      <c r="R111" s="42">
        <v>18</v>
      </c>
      <c r="S111" s="42">
        <v>19.7</v>
      </c>
      <c r="T111" s="42">
        <v>18.5</v>
      </c>
      <c r="U111" s="42">
        <v>18.7</v>
      </c>
      <c r="V111" s="42">
        <v>18.899999999999999</v>
      </c>
      <c r="W111" s="42">
        <v>21.9</v>
      </c>
      <c r="X111" s="42">
        <v>-99</v>
      </c>
    </row>
    <row r="112" spans="1:24" ht="14.4" x14ac:dyDescent="0.3">
      <c r="A112" t="s">
        <v>61</v>
      </c>
      <c r="B112" s="251"/>
      <c r="C112" s="251"/>
      <c r="D112" s="254"/>
      <c r="E112" s="33" t="s">
        <v>61</v>
      </c>
      <c r="F112" s="32" t="s">
        <v>24</v>
      </c>
      <c r="G112" s="41">
        <v>56.5</v>
      </c>
      <c r="H112" s="41">
        <v>54.4</v>
      </c>
      <c r="I112" s="41">
        <v>56</v>
      </c>
      <c r="J112" s="41">
        <v>57.1</v>
      </c>
      <c r="K112" s="41">
        <v>56.9</v>
      </c>
      <c r="L112" s="41">
        <v>55.4</v>
      </c>
      <c r="M112" s="41">
        <v>57.9</v>
      </c>
      <c r="N112" s="41">
        <v>59.5</v>
      </c>
      <c r="O112" s="41">
        <v>59.1</v>
      </c>
      <c r="P112" s="41">
        <v>59.6</v>
      </c>
      <c r="Q112" s="41">
        <v>61</v>
      </c>
      <c r="R112" s="41">
        <v>59.9</v>
      </c>
      <c r="S112" s="41">
        <v>52.9</v>
      </c>
      <c r="T112" s="41">
        <v>53.8</v>
      </c>
      <c r="U112" s="41">
        <v>51.2</v>
      </c>
      <c r="V112" s="41">
        <v>53.2</v>
      </c>
      <c r="W112" s="41">
        <v>53.7</v>
      </c>
      <c r="X112" s="41">
        <v>-99</v>
      </c>
    </row>
    <row r="113" spans="1:24" ht="14.4" x14ac:dyDescent="0.3">
      <c r="A113" t="s">
        <v>62</v>
      </c>
      <c r="B113" s="252"/>
      <c r="C113" s="252"/>
      <c r="D113" s="255"/>
      <c r="E113" s="33" t="s">
        <v>62</v>
      </c>
      <c r="F113" s="32" t="s">
        <v>24</v>
      </c>
      <c r="G113" s="42">
        <v>72.599999999999994</v>
      </c>
      <c r="H113" s="42">
        <v>73.400000000000006</v>
      </c>
      <c r="I113" s="42">
        <v>73.599999999999994</v>
      </c>
      <c r="J113" s="42">
        <v>74.5</v>
      </c>
      <c r="K113" s="42">
        <v>73.3</v>
      </c>
      <c r="L113" s="42">
        <v>73.400000000000006</v>
      </c>
      <c r="M113" s="42">
        <v>75.2</v>
      </c>
      <c r="N113" s="42">
        <v>73.2</v>
      </c>
      <c r="O113" s="42">
        <v>75.099999999999994</v>
      </c>
      <c r="P113" s="42">
        <v>75.8</v>
      </c>
      <c r="Q113" s="42">
        <v>75.400000000000006</v>
      </c>
      <c r="R113" s="42">
        <v>75.2</v>
      </c>
      <c r="S113" s="42">
        <v>77.2</v>
      </c>
      <c r="T113" s="42">
        <v>76.8</v>
      </c>
      <c r="U113" s="42">
        <v>78.099999999999994</v>
      </c>
      <c r="V113" s="42">
        <v>78.099999999999994</v>
      </c>
      <c r="W113" s="42">
        <v>78.3</v>
      </c>
      <c r="X113" s="42">
        <v>-99</v>
      </c>
    </row>
    <row r="114" spans="1:24" x14ac:dyDescent="0.25">
      <c r="B114" s="30" t="s">
        <v>133</v>
      </c>
    </row>
    <row r="115" spans="1:24" x14ac:dyDescent="0.25">
      <c r="B115" s="28" t="s">
        <v>73</v>
      </c>
    </row>
    <row r="116" spans="1:24" x14ac:dyDescent="0.25">
      <c r="B116" s="29" t="s">
        <v>85</v>
      </c>
      <c r="C116" s="28" t="s">
        <v>84</v>
      </c>
    </row>
    <row r="117" spans="1:24" x14ac:dyDescent="0.25">
      <c r="B117" s="29" t="s">
        <v>74</v>
      </c>
      <c r="C117" s="28" t="s">
        <v>75</v>
      </c>
    </row>
  </sheetData>
  <mergeCells count="7">
    <mergeCell ref="B4:F4"/>
    <mergeCell ref="B5:C5"/>
    <mergeCell ref="B6:B113"/>
    <mergeCell ref="C6:C41"/>
    <mergeCell ref="D6:D113"/>
    <mergeCell ref="C42:C77"/>
    <mergeCell ref="C78:C113"/>
  </mergeCells>
  <hyperlinks>
    <hyperlink ref="B3" r:id="rId1" display="http://stats.oecd.org/OECDStat_Metadata/ShowMetadata.ashx?Dataset=HEALTH_STAT&amp;ShowOnWeb=true&amp;Lang=en"/>
    <hyperlink ref="B6" r:id="rId2" display="http://stats.oecd.org/OECDStat_Metadata/ShowMetadata.ashx?Dataset=HEALTH_STAT&amp;Coords=[VAR].[SRHS]&amp;ShowOnWeb=true&amp;Lang=en"/>
    <hyperlink ref="C6" r:id="rId3" display="http://stats.oecd.org/OECDStat_Metadata/ShowMetadata.ashx?Dataset=HEALTH_STAT&amp;Coords=%5bVAR%5d.%5bSRHSFGHD%5d&amp;ShowOnWeb=true&amp;Lang=en"/>
    <hyperlink ref="E16" r:id="rId4" display="http://stats.oecd.org/OECDStat_Metadata/ShowMetadata.ashx?Dataset=HEALTH_STAT&amp;Coords=[COU].[DEU]&amp;ShowOnWeb=true&amp;Lang=en"/>
    <hyperlink ref="E21" r:id="rId5" display="http://stats.oecd.org/OECDStat_Metadata/ShowMetadata.ashx?Dataset=HEALTH_STAT&amp;Coords=[COU].[ISR]&amp;ShowOnWeb=true&amp;Lang=en"/>
    <hyperlink ref="C42" r:id="rId6" display="http://stats.oecd.org/OECDStat_Metadata/ShowMetadata.ashx?Dataset=HEALTH_STAT&amp;Coords=[VAR].[SRHSMGHD]&amp;ShowOnWeb=true&amp;Lang=en"/>
    <hyperlink ref="E52" r:id="rId7" display="http://stats.oecd.org/OECDStat_Metadata/ShowMetadata.ashx?Dataset=HEALTH_STAT&amp;Coords=[COU].[DEU]&amp;ShowOnWeb=true&amp;Lang=en"/>
    <hyperlink ref="E57" r:id="rId8" display="http://stats.oecd.org/OECDStat_Metadata/ShowMetadata.ashx?Dataset=HEALTH_STAT&amp;Coords=[COU].[ISR]&amp;ShowOnWeb=true&amp;Lang=en"/>
    <hyperlink ref="C78" r:id="rId9" display="http://stats.oecd.org/OECDStat_Metadata/ShowMetadata.ashx?Dataset=HEALTH_STAT&amp;Coords=[VAR].[SRHSTGHD]&amp;ShowOnWeb=true&amp;Lang=en"/>
    <hyperlink ref="E88" r:id="rId10" display="http://stats.oecd.org/OECDStat_Metadata/ShowMetadata.ashx?Dataset=HEALTH_STAT&amp;Coords=[COU].[DEU]&amp;ShowOnWeb=true&amp;Lang=en"/>
    <hyperlink ref="E93" r:id="rId11" display="http://stats.oecd.org/OECDStat_Metadata/ShowMetadata.ashx?Dataset=HEALTH_STAT&amp;Coords=[COU].[ISR]&amp;ShowOnWeb=true&amp;Lang=en"/>
    <hyperlink ref="B114" r:id="rId12" display="https://stats-1.oecd.org/index.aspx?DatasetCode=HEALTH_STAT"/>
  </hyperlinks>
  <pageMargins left="0.78740157499999996" right="0.78740157499999996" top="0.984251969" bottom="0.984251969" header="0.4921259845" footer="0.4921259845"/>
  <pageSetup orientation="portrait" horizontalDpi="0" verticalDpi="0"/>
  <legacyDrawing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0"/>
  <sheetViews>
    <sheetView workbookViewId="0">
      <pane xSplit="2" ySplit="2" topLeftCell="C3" activePane="bottomRight" state="frozen"/>
      <selection pane="topRight" activeCell="C1" sqref="C1"/>
      <selection pane="bottomLeft" activeCell="A3" sqref="A3"/>
      <selection pane="bottomRight" activeCell="K27" sqref="K27:M27"/>
    </sheetView>
  </sheetViews>
  <sheetFormatPr baseColWidth="10" defaultRowHeight="14.4" x14ac:dyDescent="0.3"/>
  <cols>
    <col min="2" max="2" width="14.6640625" customWidth="1"/>
  </cols>
  <sheetData>
    <row r="1" spans="1:50" x14ac:dyDescent="0.3">
      <c r="C1" t="s">
        <v>1690</v>
      </c>
      <c r="G1" t="s">
        <v>1691</v>
      </c>
      <c r="K1" t="s">
        <v>1692</v>
      </c>
      <c r="O1" t="s">
        <v>1702</v>
      </c>
      <c r="S1" t="s">
        <v>1703</v>
      </c>
      <c r="W1" t="s">
        <v>1693</v>
      </c>
      <c r="AA1" t="s">
        <v>1694</v>
      </c>
      <c r="AE1" t="s">
        <v>1695</v>
      </c>
      <c r="AI1" t="s">
        <v>1696</v>
      </c>
      <c r="AM1" t="s">
        <v>1697</v>
      </c>
      <c r="AQ1" t="s">
        <v>1949</v>
      </c>
      <c r="AU1" t="s">
        <v>1698</v>
      </c>
    </row>
    <row r="2" spans="1:50" x14ac:dyDescent="0.3">
      <c r="C2">
        <v>2014</v>
      </c>
      <c r="D2">
        <v>2015</v>
      </c>
      <c r="E2">
        <v>2016</v>
      </c>
      <c r="F2" t="s">
        <v>1689</v>
      </c>
      <c r="G2">
        <v>2014</v>
      </c>
      <c r="H2">
        <v>2015</v>
      </c>
      <c r="I2">
        <v>2016</v>
      </c>
      <c r="J2" t="s">
        <v>1689</v>
      </c>
      <c r="K2">
        <v>2014</v>
      </c>
      <c r="L2">
        <v>2015</v>
      </c>
      <c r="M2">
        <v>2016</v>
      </c>
      <c r="N2" t="s">
        <v>1689</v>
      </c>
      <c r="O2">
        <v>2014</v>
      </c>
      <c r="P2">
        <v>2015</v>
      </c>
      <c r="Q2">
        <v>2016</v>
      </c>
      <c r="R2" t="s">
        <v>1689</v>
      </c>
      <c r="S2">
        <v>2014</v>
      </c>
      <c r="T2">
        <v>2015</v>
      </c>
      <c r="U2">
        <v>2016</v>
      </c>
      <c r="V2" t="s">
        <v>1689</v>
      </c>
      <c r="W2">
        <v>2014</v>
      </c>
      <c r="X2">
        <v>2015</v>
      </c>
      <c r="Y2">
        <v>2016</v>
      </c>
      <c r="Z2" t="s">
        <v>1689</v>
      </c>
      <c r="AA2">
        <v>2014</v>
      </c>
      <c r="AB2">
        <v>2015</v>
      </c>
      <c r="AC2">
        <v>2016</v>
      </c>
      <c r="AD2" t="s">
        <v>1689</v>
      </c>
      <c r="AE2">
        <v>2014</v>
      </c>
      <c r="AF2">
        <v>2015</v>
      </c>
      <c r="AG2">
        <v>2016</v>
      </c>
      <c r="AH2" t="s">
        <v>1689</v>
      </c>
      <c r="AI2">
        <v>2014</v>
      </c>
      <c r="AJ2">
        <v>2015</v>
      </c>
      <c r="AK2">
        <v>2016</v>
      </c>
      <c r="AL2" t="s">
        <v>1689</v>
      </c>
      <c r="AM2">
        <v>2014</v>
      </c>
      <c r="AN2">
        <v>2015</v>
      </c>
      <c r="AO2">
        <v>2016</v>
      </c>
      <c r="AP2" t="s">
        <v>1689</v>
      </c>
      <c r="AQ2">
        <v>2014</v>
      </c>
      <c r="AR2">
        <v>2015</v>
      </c>
      <c r="AS2">
        <v>2016</v>
      </c>
      <c r="AT2" t="s">
        <v>1689</v>
      </c>
      <c r="AU2">
        <v>2014</v>
      </c>
      <c r="AV2">
        <v>2015</v>
      </c>
      <c r="AW2">
        <v>2016</v>
      </c>
      <c r="AX2" t="s">
        <v>1689</v>
      </c>
    </row>
    <row r="3" spans="1:50" x14ac:dyDescent="0.3">
      <c r="A3" t="s">
        <v>1653</v>
      </c>
      <c r="B3" t="s">
        <v>26</v>
      </c>
      <c r="C3" s="92">
        <f>'LTC expenditure, health'!S10</f>
        <v>97.622</v>
      </c>
      <c r="D3" s="92">
        <f>'LTC expenditure, health'!T10</f>
        <v>98.341999999999999</v>
      </c>
      <c r="E3" s="92">
        <f>'LTC expenditure, health'!U10</f>
        <v>-99</v>
      </c>
      <c r="F3" s="92">
        <f>(SUM(C3:E3)/2)</f>
        <v>48.481999999999999</v>
      </c>
      <c r="G3" s="92">
        <f>'LTC expenditure, social'!S9</f>
        <v>0</v>
      </c>
      <c r="H3" s="92" t="str">
        <f>'LTC expenditure, social'!T9</f>
        <v/>
      </c>
      <c r="I3" s="92" t="str">
        <f>'LTC expenditure, social'!U9</f>
        <v/>
      </c>
      <c r="J3" s="92">
        <f>SUM(G3:I3)/3</f>
        <v>0</v>
      </c>
      <c r="K3" s="92">
        <f>'Share of private exp (health)'!S10</f>
        <v>6.3680000000000003</v>
      </c>
      <c r="L3" s="92">
        <f>'Share of private exp (health)'!T10</f>
        <v>5.2969999999999997</v>
      </c>
      <c r="M3" s="92">
        <f>'Share of private exp (health)'!U10</f>
        <v>-99</v>
      </c>
      <c r="N3" s="92">
        <f>SUM(K3:M3)/2</f>
        <v>-43.667500000000004</v>
      </c>
      <c r="O3" s="92" t="str">
        <f>'LTC worker (head counts)'!T6</f>
        <v>..</v>
      </c>
      <c r="P3" s="92" t="str">
        <f>'LTC worker (head counts)'!U6</f>
        <v>..</v>
      </c>
      <c r="Q3" s="92">
        <f>'LTC worker (head counts)'!V6</f>
        <v>6.2</v>
      </c>
      <c r="R3" s="92">
        <f>SUM(O3:Q3)/1</f>
        <v>6.2</v>
      </c>
      <c r="S3" s="92" t="str">
        <f>'LTC worker (FTE)'!U4</f>
        <v>..</v>
      </c>
      <c r="T3" s="92" t="str">
        <f>'LTC worker (FTE)'!V4</f>
        <v>..</v>
      </c>
      <c r="U3" s="92">
        <f>'LTC worker (FTE)'!W4</f>
        <v>3.7</v>
      </c>
      <c r="V3" s="92">
        <f>SUM(S3:U3)/1</f>
        <v>3.7</v>
      </c>
      <c r="W3" s="92">
        <f>'LTC recipients home care'!T6</f>
        <v>8.1</v>
      </c>
      <c r="X3" s="92" t="str">
        <f>'LTC recipients home care'!U6</f>
        <v>..</v>
      </c>
      <c r="Y3" s="92">
        <f>'LTC recipients home care'!V6</f>
        <v>5.7</v>
      </c>
      <c r="Z3" s="92">
        <f>SUM(W3:Y3)/2</f>
        <v>6.9</v>
      </c>
      <c r="AA3" s="92">
        <f>'LTC recipients institutions'!S6</f>
        <v>6.5</v>
      </c>
      <c r="AB3" s="92">
        <f>'LTC recipients institutions'!T6</f>
        <v>6.4</v>
      </c>
      <c r="AC3" s="92">
        <f>'LTC recipients institutions'!U6</f>
        <v>6.3</v>
      </c>
      <c r="AD3" s="92">
        <f>SUM(AA3:AC3)/3</f>
        <v>6.3999999999999995</v>
      </c>
      <c r="AE3" s="92">
        <f>'LTC residental beds'!S6</f>
        <v>53.7</v>
      </c>
      <c r="AF3" s="92">
        <f>'LTC residental beds'!T6</f>
        <v>52.3</v>
      </c>
      <c r="AG3" s="92">
        <f>'LTC residental beds'!U6</f>
        <v>51.6</v>
      </c>
      <c r="AH3" s="92">
        <f>SUM(AE3:AG3)/3</f>
        <v>52.533333333333331</v>
      </c>
      <c r="AQ3">
        <f>'Life expectancy'!U85</f>
        <v>20.799999999999997</v>
      </c>
      <c r="AR3">
        <f>'Life expectancy'!V85</f>
        <v>20.9</v>
      </c>
      <c r="AS3">
        <f>'Life expectancy'!W85</f>
        <v>20.950000000000003</v>
      </c>
      <c r="AT3">
        <f>SUM(AQ3:AS3)/3</f>
        <v>20.883333333333333</v>
      </c>
      <c r="AU3">
        <f>'Perceived health status'!U78</f>
        <v>72.8</v>
      </c>
      <c r="AV3">
        <f>'Perceived health status'!V78</f>
        <v>-99</v>
      </c>
      <c r="AW3">
        <f>'Perceived health status'!W78</f>
        <v>-99</v>
      </c>
      <c r="AX3">
        <f>SUM(AU3:AW3)/1</f>
        <v>-125.2</v>
      </c>
    </row>
    <row r="4" spans="1:50" x14ac:dyDescent="0.3">
      <c r="A4" t="s">
        <v>1668</v>
      </c>
      <c r="B4" t="s">
        <v>28</v>
      </c>
      <c r="C4" s="92">
        <f>'LTC expenditure, health'!S11</f>
        <v>749.24099999999999</v>
      </c>
      <c r="D4" s="92">
        <f>'LTC expenditure, health'!T11</f>
        <v>762.82799999999997</v>
      </c>
      <c r="E4" s="92">
        <f>'LTC expenditure, health'!U11</f>
        <v>772.52200000000005</v>
      </c>
      <c r="F4" s="92">
        <f t="shared" ref="F4:F38" si="0">(SUM(C4:E4)/3)</f>
        <v>761.53033333333326</v>
      </c>
      <c r="G4" s="92">
        <f>'LTC expenditure, social'!S10</f>
        <v>0</v>
      </c>
      <c r="H4" s="92">
        <f>'LTC expenditure, social'!T10</f>
        <v>0</v>
      </c>
      <c r="I4" s="92">
        <f>'LTC expenditure, social'!U10</f>
        <v>0</v>
      </c>
      <c r="J4" s="92">
        <f t="shared" ref="J4:J38" si="1">SUM(G4:I4)/3</f>
        <v>0</v>
      </c>
      <c r="K4" s="92">
        <f>'Share of private exp (health)'!S11</f>
        <v>24.202999999999999</v>
      </c>
      <c r="L4" s="92">
        <f>'Share of private exp (health)'!T11</f>
        <v>24.713999999999999</v>
      </c>
      <c r="M4" s="92">
        <f>'Share of private exp (health)'!U11</f>
        <v>25.513999999999999</v>
      </c>
      <c r="N4" s="92">
        <f t="shared" ref="N4:N38" si="2">SUM(K4:M4)/3</f>
        <v>24.810333333333332</v>
      </c>
      <c r="O4" s="92">
        <f>'LTC worker (head counts)'!T7</f>
        <v>4.0999999999999996</v>
      </c>
      <c r="P4" s="92">
        <f>'LTC worker (head counts)'!U7</f>
        <v>4.0999999999999996</v>
      </c>
      <c r="Q4" s="92">
        <f>'LTC worker (head counts)'!V7</f>
        <v>4.0999999999999996</v>
      </c>
      <c r="R4" s="92">
        <f t="shared" ref="R4:R38" si="3">SUM(O4:Q4)/3</f>
        <v>4.0999999999999996</v>
      </c>
      <c r="S4" s="92">
        <f>'LTC worker (FTE)'!U5</f>
        <v>2.9</v>
      </c>
      <c r="T4" s="92">
        <f>'LTC worker (FTE)'!V5</f>
        <v>2.9</v>
      </c>
      <c r="U4" s="92">
        <f>'LTC worker (FTE)'!W5</f>
        <v>2.9</v>
      </c>
      <c r="V4" s="92">
        <f t="shared" ref="V4:V38" si="4">SUM(S4:U4)/3</f>
        <v>2.9</v>
      </c>
      <c r="W4" s="92">
        <f>'LTC recipients home care'!T7</f>
        <v>0</v>
      </c>
      <c r="X4" s="92">
        <f>'LTC recipients home care'!U7</f>
        <v>0</v>
      </c>
      <c r="Y4" s="92">
        <f>'LTC recipients home care'!V7</f>
        <v>0</v>
      </c>
      <c r="Z4" s="92">
        <f t="shared" ref="Z4:Z37" si="5">SUM(W4:Y4)/3</f>
        <v>0</v>
      </c>
      <c r="AA4" s="92">
        <f>'LTC recipients institutions'!S7</f>
        <v>-99</v>
      </c>
      <c r="AB4" s="92">
        <f>'LTC recipients institutions'!T7</f>
        <v>-99</v>
      </c>
      <c r="AC4" s="92">
        <f>'LTC recipients institutions'!U7</f>
        <v>-99</v>
      </c>
      <c r="AD4" s="92">
        <f t="shared" ref="AD4:AD37" si="6">SUM(AA4:AC4)/3</f>
        <v>-99</v>
      </c>
      <c r="AE4" s="92">
        <f>'LTC residental beds'!S7</f>
        <v>42.7</v>
      </c>
      <c r="AF4" s="92">
        <f>'LTC residental beds'!T7</f>
        <v>42.1</v>
      </c>
      <c r="AG4" s="92">
        <f>'LTC residental beds'!U7</f>
        <v>41.9</v>
      </c>
      <c r="AH4" s="92">
        <f t="shared" ref="AH4:AH37" si="7">SUM(AE4:AG4)/3</f>
        <v>42.233333333333341</v>
      </c>
      <c r="AQ4">
        <f>'Life expectancy'!U86</f>
        <v>20.149999999999999</v>
      </c>
      <c r="AR4">
        <f>'Life expectancy'!V86</f>
        <v>19.700000000000003</v>
      </c>
      <c r="AS4">
        <f>'Life expectancy'!W86</f>
        <v>20.100000000000001</v>
      </c>
      <c r="AT4">
        <f t="shared" ref="AT4:AT38" si="8">SUM(AQ4:AS4)/3</f>
        <v>19.983333333333334</v>
      </c>
      <c r="AU4">
        <f>'Perceived health status'!U79</f>
        <v>44.5</v>
      </c>
      <c r="AV4">
        <f>'Perceived health status'!V79</f>
        <v>42.9</v>
      </c>
      <c r="AW4">
        <f>'Perceived health status'!W79</f>
        <v>44.6</v>
      </c>
      <c r="AX4">
        <f t="shared" ref="AX4:AX38" si="9">SUM(AU4:AW4)/3</f>
        <v>44</v>
      </c>
    </row>
    <row r="5" spans="1:50" x14ac:dyDescent="0.3">
      <c r="A5" t="s">
        <v>1654</v>
      </c>
      <c r="B5" t="s">
        <v>29</v>
      </c>
      <c r="C5" s="92">
        <f>'LTC expenditure, health'!S12</f>
        <v>1095.6099999999999</v>
      </c>
      <c r="D5" s="92">
        <f>'LTC expenditure, health'!T12</f>
        <v>1015.673</v>
      </c>
      <c r="E5" s="92">
        <f>'LTC expenditure, health'!U12</f>
        <v>999.81</v>
      </c>
      <c r="F5" s="92">
        <f t="shared" si="0"/>
        <v>1037.0309999999999</v>
      </c>
      <c r="G5" s="92">
        <f>'LTC expenditure, social'!S11</f>
        <v>0</v>
      </c>
      <c r="H5" s="92">
        <f>'LTC expenditure, social'!T11</f>
        <v>0</v>
      </c>
      <c r="I5" s="92">
        <f>'LTC expenditure, social'!U11</f>
        <v>0</v>
      </c>
      <c r="J5" s="92">
        <f t="shared" si="1"/>
        <v>0</v>
      </c>
      <c r="K5" s="92">
        <f>'Share of private exp (health)'!S12</f>
        <v>10.363</v>
      </c>
      <c r="L5" s="92">
        <f>'Share of private exp (health)'!T12</f>
        <v>9.4570000000000007</v>
      </c>
      <c r="M5" s="92">
        <f>'Share of private exp (health)'!U12</f>
        <v>8.48</v>
      </c>
      <c r="N5" s="92">
        <f t="shared" si="2"/>
        <v>9.4333333333333336</v>
      </c>
      <c r="O5" s="92" t="str">
        <f>'LTC worker (head counts)'!T8</f>
        <v>..</v>
      </c>
      <c r="P5" s="92" t="str">
        <f>'LTC worker (head counts)'!U8</f>
        <v>..</v>
      </c>
      <c r="Q5" s="92" t="str">
        <f>'LTC worker (head counts)'!V8</f>
        <v>..</v>
      </c>
      <c r="R5" s="92">
        <f t="shared" si="3"/>
        <v>0</v>
      </c>
      <c r="S5" s="92">
        <f>'LTC worker (FTE)'!U6</f>
        <v>0</v>
      </c>
      <c r="T5" s="92">
        <f>'LTC worker (FTE)'!V6</f>
        <v>0</v>
      </c>
      <c r="U5" s="92">
        <f>'LTC worker (FTE)'!W6</f>
        <v>0</v>
      </c>
      <c r="V5" s="92">
        <f t="shared" si="4"/>
        <v>0</v>
      </c>
      <c r="W5" s="92" t="str">
        <f>'LTC recipients home care'!T8</f>
        <v>..</v>
      </c>
      <c r="X5" s="92" t="str">
        <f>'LTC recipients home care'!U8</f>
        <v>..</v>
      </c>
      <c r="Y5" s="92" t="str">
        <f>'LTC recipients home care'!V8</f>
        <v>..</v>
      </c>
      <c r="Z5" s="92">
        <f t="shared" si="5"/>
        <v>0</v>
      </c>
      <c r="AA5" s="92">
        <f>'LTC recipients institutions'!S8</f>
        <v>8.8000000000000007</v>
      </c>
      <c r="AB5" s="92">
        <f>'LTC recipients institutions'!T8</f>
        <v>-99</v>
      </c>
      <c r="AC5" s="92">
        <f>'LTC recipients institutions'!U8</f>
        <v>-99</v>
      </c>
      <c r="AD5" s="92">
        <f>SUM(AA5:AC5)/1</f>
        <v>-189.2</v>
      </c>
      <c r="AE5" s="176">
        <f>'LTC residental beds'!S8</f>
        <v>-99</v>
      </c>
      <c r="AF5" s="176">
        <f>'LTC residental beds'!T8</f>
        <v>-99</v>
      </c>
      <c r="AG5" s="176">
        <f>'LTC residental beds'!U8</f>
        <v>-99</v>
      </c>
      <c r="AH5" s="176">
        <f t="shared" si="7"/>
        <v>-99</v>
      </c>
      <c r="AQ5">
        <f>'Life expectancy'!U87</f>
        <v>20.149999999999999</v>
      </c>
      <c r="AR5">
        <f>'Life expectancy'!V87</f>
        <v>19.850000000000001</v>
      </c>
      <c r="AS5">
        <f>'Life expectancy'!W87</f>
        <v>20.149999999999999</v>
      </c>
      <c r="AT5">
        <f t="shared" si="8"/>
        <v>20.05</v>
      </c>
      <c r="AU5">
        <f>'Perceived health status'!U80</f>
        <v>51.8</v>
      </c>
      <c r="AV5">
        <f>'Perceived health status'!V80</f>
        <v>52.6</v>
      </c>
      <c r="AW5">
        <f>'Perceived health status'!W80</f>
        <v>52.5</v>
      </c>
      <c r="AX5">
        <f t="shared" si="9"/>
        <v>52.300000000000004</v>
      </c>
    </row>
    <row r="6" spans="1:50" x14ac:dyDescent="0.3">
      <c r="A6" t="s">
        <v>1655</v>
      </c>
      <c r="B6" t="s">
        <v>30</v>
      </c>
      <c r="C6" s="92">
        <f>'LTC expenditure, health'!S13</f>
        <v>646.35799999999995</v>
      </c>
      <c r="D6" s="92">
        <f>'LTC expenditure, health'!T13</f>
        <v>656.09400000000005</v>
      </c>
      <c r="E6" s="92">
        <f>'LTC expenditure, health'!U13</f>
        <v>664.38099999999997</v>
      </c>
      <c r="F6" s="92">
        <f t="shared" si="0"/>
        <v>655.61099999999999</v>
      </c>
      <c r="G6" s="92">
        <f>'LTC expenditure, social'!S12</f>
        <v>0</v>
      </c>
      <c r="H6" s="92">
        <f>'LTC expenditure, social'!T12</f>
        <v>0</v>
      </c>
      <c r="I6" s="92">
        <f>'LTC expenditure, social'!U12</f>
        <v>0</v>
      </c>
      <c r="J6" s="92">
        <f t="shared" si="1"/>
        <v>0</v>
      </c>
      <c r="K6" s="92">
        <f>'Share of private exp (health)'!S13</f>
        <v>20.454999999999998</v>
      </c>
      <c r="L6" s="92">
        <f>'Share of private exp (health)'!T13</f>
        <v>20.423999999999999</v>
      </c>
      <c r="M6" s="92">
        <f>'Share of private exp (health)'!U13</f>
        <v>20.791</v>
      </c>
      <c r="N6" s="92">
        <f t="shared" si="2"/>
        <v>20.556666666666668</v>
      </c>
      <c r="O6" s="92" t="str">
        <f>'LTC worker (head counts)'!T9</f>
        <v>..</v>
      </c>
      <c r="P6" s="92" t="str">
        <f>'LTC worker (head counts)'!U9</f>
        <v>..</v>
      </c>
      <c r="Q6" s="92">
        <f>'LTC worker (head counts)'!V9</f>
        <v>3.6</v>
      </c>
      <c r="R6" s="92">
        <f>SUM(O6:Q6)/1</f>
        <v>3.6</v>
      </c>
      <c r="S6" s="92" t="str">
        <f>'LTC worker (FTE)'!U7</f>
        <v>..</v>
      </c>
      <c r="T6" s="92" t="str">
        <f>'LTC worker (FTE)'!V7</f>
        <v>..</v>
      </c>
      <c r="U6" s="92" t="str">
        <f>'LTC worker (FTE)'!W7</f>
        <v>..</v>
      </c>
      <c r="V6" s="92">
        <f t="shared" si="4"/>
        <v>0</v>
      </c>
      <c r="W6" s="92" t="str">
        <f>'LTC recipients home care'!T9</f>
        <v>..</v>
      </c>
      <c r="X6" s="92">
        <f>'LTC recipients home care'!U9</f>
        <v>8.8000000000000007</v>
      </c>
      <c r="Y6" s="92">
        <f>'LTC recipients home care'!V9</f>
        <v>8.6</v>
      </c>
      <c r="Z6" s="92">
        <f>SUM(W6:Y6)/2</f>
        <v>8.6999999999999993</v>
      </c>
      <c r="AA6" s="92">
        <f>'LTC recipients institutions'!S9</f>
        <v>3.9</v>
      </c>
      <c r="AB6" s="92">
        <f>'LTC recipients institutions'!T9</f>
        <v>3.8</v>
      </c>
      <c r="AC6" s="92">
        <f>'LTC recipients institutions'!U9</f>
        <v>4.2</v>
      </c>
      <c r="AD6" s="92">
        <f t="shared" si="6"/>
        <v>3.9666666666666663</v>
      </c>
      <c r="AE6" s="92">
        <f>'LTC residental beds'!S9</f>
        <v>49.1</v>
      </c>
      <c r="AF6" s="92">
        <f>'LTC residental beds'!T9</f>
        <v>48.5</v>
      </c>
      <c r="AG6" s="92">
        <f>'LTC residental beds'!U9</f>
        <v>56.9</v>
      </c>
      <c r="AH6" s="92">
        <f t="shared" si="7"/>
        <v>51.5</v>
      </c>
      <c r="AQ6">
        <f>'Life expectancy'!U88</f>
        <v>20.55</v>
      </c>
      <c r="AR6">
        <f>'Life expectancy'!V88</f>
        <v>20.6</v>
      </c>
      <c r="AT6">
        <f>SUM(AQ6:AS6)/2</f>
        <v>20.575000000000003</v>
      </c>
      <c r="AU6">
        <f>'Perceived health status'!U81</f>
        <v>78.599999999999994</v>
      </c>
      <c r="AV6">
        <f>'Perceived health status'!V81</f>
        <v>79.3</v>
      </c>
      <c r="AW6">
        <f>'Perceived health status'!W81</f>
        <v>79.099999999999994</v>
      </c>
      <c r="AX6">
        <f t="shared" si="9"/>
        <v>78.999999999999986</v>
      </c>
    </row>
    <row r="7" spans="1:50" x14ac:dyDescent="0.3">
      <c r="A7" t="s">
        <v>1669</v>
      </c>
      <c r="B7" t="s">
        <v>31</v>
      </c>
      <c r="C7" s="92">
        <f>'LTC expenditure, health'!S14</f>
        <v>-99</v>
      </c>
      <c r="D7" s="92">
        <f>'LTC expenditure, health'!T14</f>
        <v>-99</v>
      </c>
      <c r="E7" s="92">
        <f>'LTC expenditure, health'!U14</f>
        <v>-99</v>
      </c>
      <c r="F7" s="92">
        <f t="shared" si="0"/>
        <v>-99</v>
      </c>
      <c r="G7" s="92">
        <f>'LTC expenditure, social'!S13</f>
        <v>0</v>
      </c>
      <c r="H7" s="92">
        <f>'LTC expenditure, social'!T13</f>
        <v>0</v>
      </c>
      <c r="I7" s="92">
        <f>'LTC expenditure, social'!U13</f>
        <v>0</v>
      </c>
      <c r="J7" s="92">
        <f t="shared" si="1"/>
        <v>0</v>
      </c>
      <c r="K7" s="92">
        <f>'Share of private exp (health)'!S14</f>
        <v>-99</v>
      </c>
      <c r="L7" s="92">
        <f>'Share of private exp (health)'!T14</f>
        <v>-99</v>
      </c>
      <c r="M7" s="92">
        <f>'Share of private exp (health)'!U14</f>
        <v>-99</v>
      </c>
      <c r="N7" s="92">
        <f t="shared" si="2"/>
        <v>-99</v>
      </c>
      <c r="O7" s="92" t="str">
        <f>'LTC worker (head counts)'!T10</f>
        <v>..</v>
      </c>
      <c r="P7" s="92" t="str">
        <f>'LTC worker (head counts)'!U10</f>
        <v>..</v>
      </c>
      <c r="Q7" s="92" t="str">
        <f>'LTC worker (head counts)'!V10</f>
        <v>..</v>
      </c>
      <c r="R7" s="92">
        <f t="shared" si="3"/>
        <v>0</v>
      </c>
      <c r="S7" s="92">
        <f>'LTC worker (FTE)'!U8</f>
        <v>0</v>
      </c>
      <c r="T7" s="92">
        <f>'LTC worker (FTE)'!V8</f>
        <v>0</v>
      </c>
      <c r="U7" s="92">
        <f>'LTC worker (FTE)'!W8</f>
        <v>0</v>
      </c>
      <c r="V7" s="92">
        <f t="shared" si="4"/>
        <v>0</v>
      </c>
      <c r="W7" s="92">
        <f>'LTC recipients home care'!T10</f>
        <v>0</v>
      </c>
      <c r="X7" s="92">
        <f>'LTC recipients home care'!U10</f>
        <v>0</v>
      </c>
      <c r="Y7" s="92">
        <f>'LTC recipients home care'!V10</f>
        <v>0</v>
      </c>
      <c r="Z7" s="92">
        <f t="shared" si="5"/>
        <v>0</v>
      </c>
      <c r="AA7" s="92">
        <f>'LTC recipients institutions'!S10</f>
        <v>-99</v>
      </c>
      <c r="AB7" s="92">
        <f>'LTC recipients institutions'!T10</f>
        <v>-99</v>
      </c>
      <c r="AC7" s="92">
        <f>'LTC recipients institutions'!U10</f>
        <v>-99</v>
      </c>
      <c r="AD7" s="92">
        <f t="shared" si="6"/>
        <v>-99</v>
      </c>
      <c r="AE7" s="92">
        <f>'LTC residental beds'!S10</f>
        <v>-99</v>
      </c>
      <c r="AF7" s="92">
        <f>'LTC residental beds'!T10</f>
        <v>-99</v>
      </c>
      <c r="AG7" s="92">
        <f>'LTC residental beds'!U10</f>
        <v>-99</v>
      </c>
      <c r="AH7" s="92">
        <f t="shared" si="7"/>
        <v>-99</v>
      </c>
      <c r="AQ7">
        <f>'Life expectancy'!U89</f>
        <v>19.25</v>
      </c>
      <c r="AR7">
        <f>'Life expectancy'!V89</f>
        <v>19.450000000000003</v>
      </c>
      <c r="AT7">
        <f>SUM(AQ7:AS7)/2</f>
        <v>19.350000000000001</v>
      </c>
      <c r="AU7">
        <f>'Perceived health status'!U82</f>
        <v>-99</v>
      </c>
      <c r="AV7">
        <f>'Perceived health status'!V82</f>
        <v>31.6</v>
      </c>
      <c r="AW7">
        <f>'Perceived health status'!W82</f>
        <v>-99</v>
      </c>
      <c r="AX7">
        <f>SUM(AU7:AW7)/1</f>
        <v>-166.4</v>
      </c>
    </row>
    <row r="8" spans="1:50" x14ac:dyDescent="0.3">
      <c r="A8" t="s">
        <v>1657</v>
      </c>
      <c r="B8" t="s">
        <v>32</v>
      </c>
      <c r="C8" s="92">
        <f>'LTC expenditure, health'!S15</f>
        <v>303.87900000000002</v>
      </c>
      <c r="D8" s="92">
        <f>'LTC expenditure, health'!T15</f>
        <v>310.38</v>
      </c>
      <c r="E8" s="92">
        <f>'LTC expenditure, health'!U15</f>
        <v>328.29700000000003</v>
      </c>
      <c r="F8" s="92">
        <f t="shared" si="0"/>
        <v>314.18533333333335</v>
      </c>
      <c r="G8" s="92">
        <f>'LTC expenditure, social'!S14</f>
        <v>0</v>
      </c>
      <c r="H8" s="92">
        <f>'LTC expenditure, social'!T14</f>
        <v>0</v>
      </c>
      <c r="I8" s="92">
        <f>'LTC expenditure, social'!U14</f>
        <v>0</v>
      </c>
      <c r="J8" s="92">
        <f t="shared" si="1"/>
        <v>0</v>
      </c>
      <c r="K8" s="92">
        <f>'Share of private exp (health)'!S15</f>
        <v>0.20200000000000001</v>
      </c>
      <c r="L8" s="92">
        <f>'Share of private exp (health)'!T15</f>
        <v>0.17799999999999999</v>
      </c>
      <c r="M8" s="92">
        <f>'Share of private exp (health)'!U15</f>
        <v>0.19700000000000001</v>
      </c>
      <c r="N8" s="92">
        <f t="shared" si="2"/>
        <v>0.19233333333333333</v>
      </c>
      <c r="O8" s="92" t="str">
        <f>'LTC worker (head counts)'!T11</f>
        <v>..</v>
      </c>
      <c r="P8" s="92" t="str">
        <f>'LTC worker (head counts)'!U11</f>
        <v>..</v>
      </c>
      <c r="Q8" s="92" t="str">
        <f>'LTC worker (head counts)'!V11</f>
        <v>..</v>
      </c>
      <c r="R8" s="92">
        <f t="shared" si="3"/>
        <v>0</v>
      </c>
      <c r="S8" s="92" t="str">
        <f>'LTC worker (FTE)'!U9</f>
        <v>..</v>
      </c>
      <c r="T8" s="92" t="str">
        <f>'LTC worker (FTE)'!V9</f>
        <v>..</v>
      </c>
      <c r="U8" s="92" t="str">
        <f>'LTC worker (FTE)'!W9</f>
        <v>..</v>
      </c>
      <c r="V8" s="92">
        <f t="shared" si="4"/>
        <v>0</v>
      </c>
      <c r="W8" s="92" t="str">
        <f>'LTC recipients home care'!T11</f>
        <v>..</v>
      </c>
      <c r="X8" s="92" t="str">
        <f>'LTC recipients home care'!U11</f>
        <v>..</v>
      </c>
      <c r="Y8" s="92" t="str">
        <f>'LTC recipients home care'!V11</f>
        <v>..</v>
      </c>
      <c r="Z8" s="92">
        <f t="shared" si="5"/>
        <v>0</v>
      </c>
      <c r="AA8" s="176">
        <f>'LTC recipients institutions'!S11</f>
        <v>-99</v>
      </c>
      <c r="AB8" s="176">
        <f>'LTC recipients institutions'!T11</f>
        <v>-99</v>
      </c>
      <c r="AC8" s="176">
        <f>'LTC recipients institutions'!U11</f>
        <v>-99</v>
      </c>
      <c r="AD8" s="92">
        <f t="shared" si="6"/>
        <v>-99</v>
      </c>
      <c r="AE8" s="92">
        <f>'LTC residental beds'!S11</f>
        <v>40</v>
      </c>
      <c r="AF8" s="92">
        <f>'LTC residental beds'!T11</f>
        <v>39.200000000000003</v>
      </c>
      <c r="AG8" s="92">
        <f>'LTC residental beds'!U11</f>
        <v>37.4</v>
      </c>
      <c r="AH8" s="92">
        <f t="shared" si="7"/>
        <v>38.866666666666667</v>
      </c>
      <c r="AQ8">
        <f>'Life expectancy'!U90</f>
        <v>17.950000000000003</v>
      </c>
      <c r="AR8">
        <f>'Life expectancy'!V90</f>
        <v>17.649999999999999</v>
      </c>
      <c r="AS8">
        <f>'Life expectancy'!W90</f>
        <v>18.100000000000001</v>
      </c>
      <c r="AT8">
        <f t="shared" si="8"/>
        <v>17.900000000000002</v>
      </c>
      <c r="AU8">
        <f>'Perceived health status'!U83</f>
        <v>23.1</v>
      </c>
      <c r="AV8">
        <f>'Perceived health status'!V83</f>
        <v>23.7</v>
      </c>
      <c r="AW8">
        <f>'Perceived health status'!W83</f>
        <v>23.9</v>
      </c>
      <c r="AX8">
        <f t="shared" si="9"/>
        <v>23.566666666666663</v>
      </c>
    </row>
    <row r="9" spans="1:50" x14ac:dyDescent="0.3">
      <c r="A9" t="s">
        <v>1670</v>
      </c>
      <c r="B9" t="s">
        <v>33</v>
      </c>
      <c r="C9" s="92">
        <f>'LTC expenditure, health'!S16</f>
        <v>1192.143</v>
      </c>
      <c r="D9" s="92">
        <f>'LTC expenditure, health'!T16</f>
        <v>1223.9929999999999</v>
      </c>
      <c r="E9" s="92">
        <f>'LTC expenditure, health'!U16</f>
        <v>1254.6790000000001</v>
      </c>
      <c r="F9" s="92">
        <f t="shared" si="0"/>
        <v>1223.605</v>
      </c>
      <c r="G9" s="92">
        <f>'LTC expenditure, social'!S15</f>
        <v>135.20400000000001</v>
      </c>
      <c r="H9" s="92">
        <f>'LTC expenditure, social'!T15</f>
        <v>135.53700000000001</v>
      </c>
      <c r="I9" s="92">
        <f>'LTC expenditure, social'!U15</f>
        <v>146.67599999999999</v>
      </c>
      <c r="J9" s="92">
        <f t="shared" si="1"/>
        <v>139.13899999999998</v>
      </c>
      <c r="K9" s="92">
        <f>'Share of private exp (health)'!S16</f>
        <v>8.2859999999999996</v>
      </c>
      <c r="L9" s="92">
        <f>'Share of private exp (health)'!T16</f>
        <v>8.2509999999999994</v>
      </c>
      <c r="M9" s="92">
        <f>'Share of private exp (health)'!U16</f>
        <v>8.2149999999999999</v>
      </c>
      <c r="N9" s="92">
        <f t="shared" si="2"/>
        <v>8.2506666666666657</v>
      </c>
      <c r="O9" s="92">
        <f>'LTC worker (head counts)'!T12</f>
        <v>8.1</v>
      </c>
      <c r="P9" s="92">
        <f>'LTC worker (head counts)'!U12</f>
        <v>8.1</v>
      </c>
      <c r="Q9" s="92" t="str">
        <f>'LTC worker (head counts)'!V12</f>
        <v>..</v>
      </c>
      <c r="R9" s="92">
        <f>SUM(O9:Q9)/2</f>
        <v>8.1</v>
      </c>
      <c r="S9" s="92">
        <f>'LTC worker (FTE)'!U10</f>
        <v>0</v>
      </c>
      <c r="T9" s="92">
        <f>'LTC worker (FTE)'!V10</f>
        <v>0</v>
      </c>
      <c r="U9" s="92">
        <f>'LTC worker (FTE)'!W10</f>
        <v>0</v>
      </c>
      <c r="V9" s="92">
        <f t="shared" si="4"/>
        <v>0</v>
      </c>
      <c r="W9" s="92" t="str">
        <f>'LTC recipients home care'!T12</f>
        <v>..</v>
      </c>
      <c r="X9" s="92" t="str">
        <f>'LTC recipients home care'!U12</f>
        <v>..</v>
      </c>
      <c r="Y9" s="92" t="str">
        <f>'LTC recipients home care'!V12</f>
        <v>..</v>
      </c>
      <c r="Z9" s="92">
        <f t="shared" si="5"/>
        <v>0</v>
      </c>
      <c r="AA9" s="92">
        <f>'LTC recipients institutions'!S12</f>
        <v>3.9</v>
      </c>
      <c r="AB9" s="92">
        <f>'LTC recipients institutions'!T12</f>
        <v>-99</v>
      </c>
      <c r="AC9" s="92">
        <f>'LTC recipients institutions'!U12</f>
        <v>-99</v>
      </c>
      <c r="AD9" s="92">
        <f>SUM(AA9:AC9)/1</f>
        <v>-194.1</v>
      </c>
      <c r="AE9" s="176">
        <f>'LTC residental beds'!S12</f>
        <v>-99</v>
      </c>
      <c r="AF9" s="176">
        <f>'LTC residental beds'!T12</f>
        <v>-99</v>
      </c>
      <c r="AG9" s="176">
        <f>'LTC residental beds'!U12</f>
        <v>-99</v>
      </c>
      <c r="AH9" s="176">
        <f t="shared" si="7"/>
        <v>-99</v>
      </c>
      <c r="AQ9">
        <f>'Life expectancy'!U91</f>
        <v>19.450000000000003</v>
      </c>
      <c r="AR9">
        <f>'Life expectancy'!V91</f>
        <v>19.350000000000001</v>
      </c>
      <c r="AS9">
        <f>'Life expectancy'!W91</f>
        <v>19.5</v>
      </c>
      <c r="AT9">
        <f t="shared" si="8"/>
        <v>19.433333333333334</v>
      </c>
      <c r="AU9">
        <f>'Perceived health status'!U84</f>
        <v>59.4</v>
      </c>
      <c r="AV9">
        <f>'Perceived health status'!V84</f>
        <v>59.6</v>
      </c>
      <c r="AW9">
        <f>'Perceived health status'!W84</f>
        <v>56.7</v>
      </c>
      <c r="AX9">
        <f t="shared" si="9"/>
        <v>58.566666666666663</v>
      </c>
    </row>
    <row r="10" spans="1:50" x14ac:dyDescent="0.3">
      <c r="A10" t="s">
        <v>1671</v>
      </c>
      <c r="B10" t="s">
        <v>34</v>
      </c>
      <c r="C10" s="92">
        <f>'LTC expenditure, health'!S17</f>
        <v>95.906000000000006</v>
      </c>
      <c r="D10" s="92">
        <f>'LTC expenditure, health'!T17</f>
        <v>105.148</v>
      </c>
      <c r="E10" s="92">
        <f>'LTC expenditure, health'!U17</f>
        <v>117.605</v>
      </c>
      <c r="F10" s="92">
        <f t="shared" si="0"/>
        <v>106.21966666666667</v>
      </c>
      <c r="G10" s="92">
        <f>'LTC expenditure, social'!S16</f>
        <v>110.721</v>
      </c>
      <c r="H10" s="92">
        <f>'LTC expenditure, social'!T16</f>
        <v>110.258</v>
      </c>
      <c r="I10" s="92">
        <f>'LTC expenditure, social'!U16</f>
        <v>107.01600000000001</v>
      </c>
      <c r="J10" s="92">
        <f t="shared" si="1"/>
        <v>109.33166666666666</v>
      </c>
      <c r="K10" s="92">
        <f>'Share of private exp (health)'!S17</f>
        <v>34.136000000000003</v>
      </c>
      <c r="L10" s="92">
        <f>'Share of private exp (health)'!T17</f>
        <v>33.838000000000001</v>
      </c>
      <c r="M10" s="92">
        <f>'Share of private exp (health)'!U17</f>
        <v>35.716000000000001</v>
      </c>
      <c r="N10" s="92">
        <f t="shared" si="2"/>
        <v>34.563333333333333</v>
      </c>
      <c r="O10" s="92">
        <f>'LTC worker (head counts)'!T13</f>
        <v>5.9</v>
      </c>
      <c r="P10" s="92">
        <f>'LTC worker (head counts)'!U13</f>
        <v>5.6</v>
      </c>
      <c r="Q10" s="92">
        <f>'LTC worker (head counts)'!V13</f>
        <v>5.3</v>
      </c>
      <c r="R10" s="92">
        <f t="shared" si="3"/>
        <v>5.6000000000000005</v>
      </c>
      <c r="S10" s="92">
        <f>'LTC worker (FTE)'!U11</f>
        <v>5.7</v>
      </c>
      <c r="T10" s="92">
        <f>'LTC worker (FTE)'!V11</f>
        <v>5.4</v>
      </c>
      <c r="U10" s="92">
        <f>'LTC worker (FTE)'!W11</f>
        <v>5.2</v>
      </c>
      <c r="V10" s="92">
        <f t="shared" si="4"/>
        <v>5.4333333333333336</v>
      </c>
      <c r="W10" s="92">
        <f>'LTC recipients home care'!T13</f>
        <v>6.5</v>
      </c>
      <c r="X10" s="92">
        <f>'LTC recipients home care'!U13</f>
        <v>6</v>
      </c>
      <c r="Y10" s="92">
        <f>'LTC recipients home care'!V13</f>
        <v>5.7</v>
      </c>
      <c r="Z10" s="92">
        <f t="shared" si="5"/>
        <v>6.0666666666666664</v>
      </c>
      <c r="AA10" s="92">
        <f>'LTC recipients institutions'!S13</f>
        <v>5</v>
      </c>
      <c r="AB10" s="92">
        <f>'LTC recipients institutions'!T13</f>
        <v>5</v>
      </c>
      <c r="AC10" s="92">
        <f>'LTC recipients institutions'!U13</f>
        <v>5</v>
      </c>
      <c r="AD10" s="92">
        <f t="shared" si="6"/>
        <v>5</v>
      </c>
      <c r="AE10" s="92">
        <f>'LTC residental beds'!S13</f>
        <v>45</v>
      </c>
      <c r="AF10" s="92">
        <f>'LTC residental beds'!T13</f>
        <v>46.1</v>
      </c>
      <c r="AG10" s="92">
        <f>'LTC residental beds'!U13</f>
        <v>45.7</v>
      </c>
      <c r="AH10" s="92">
        <f t="shared" si="7"/>
        <v>45.6</v>
      </c>
      <c r="AQ10">
        <f>'Life expectancy'!U92</f>
        <v>17.799999999999997</v>
      </c>
      <c r="AR10">
        <f>'Life expectancy'!V92</f>
        <v>18.100000000000001</v>
      </c>
      <c r="AS10">
        <f>'Life expectancy'!W92</f>
        <v>18.25</v>
      </c>
      <c r="AT10">
        <f t="shared" si="8"/>
        <v>18.05</v>
      </c>
      <c r="AU10">
        <f>'Perceived health status'!U85</f>
        <v>15.6</v>
      </c>
      <c r="AV10">
        <f>'Perceived health status'!V85</f>
        <v>15.1</v>
      </c>
      <c r="AW10">
        <f>'Perceived health status'!W85</f>
        <v>16.899999999999999</v>
      </c>
      <c r="AX10">
        <f t="shared" si="9"/>
        <v>15.866666666666665</v>
      </c>
    </row>
    <row r="11" spans="1:50" x14ac:dyDescent="0.3">
      <c r="A11" t="s">
        <v>1660</v>
      </c>
      <c r="B11" t="s">
        <v>35</v>
      </c>
      <c r="C11" s="92">
        <f>'LTC expenditure, health'!S18</f>
        <v>697.91700000000003</v>
      </c>
      <c r="D11" s="92">
        <f>'LTC expenditure, health'!T18</f>
        <v>798.80799999999999</v>
      </c>
      <c r="E11" s="92">
        <f>'LTC expenditure, health'!U18</f>
        <v>792.98</v>
      </c>
      <c r="F11" s="92">
        <f t="shared" si="0"/>
        <v>763.23500000000001</v>
      </c>
      <c r="G11" s="92">
        <f>'LTC expenditure, social'!S17</f>
        <v>0</v>
      </c>
      <c r="H11" s="92">
        <f>'LTC expenditure, social'!T17</f>
        <v>0</v>
      </c>
      <c r="I11" s="92">
        <f>'LTC expenditure, social'!U17</f>
        <v>0</v>
      </c>
      <c r="J11" s="92">
        <f t="shared" si="1"/>
        <v>0</v>
      </c>
      <c r="K11" s="92">
        <f>'Share of private exp (health)'!S18</f>
        <v>16.045999999999999</v>
      </c>
      <c r="L11" s="92">
        <f>'Share of private exp (health)'!T18</f>
        <v>17.696000000000002</v>
      </c>
      <c r="M11" s="92">
        <f>'Share of private exp (health)'!U18</f>
        <v>17.875</v>
      </c>
      <c r="N11" s="92">
        <f t="shared" si="2"/>
        <v>17.205666666666669</v>
      </c>
      <c r="O11" s="92" t="str">
        <f>'LTC worker (head counts)'!T14</f>
        <v>..</v>
      </c>
      <c r="P11" s="92" t="str">
        <f>'LTC worker (head counts)'!U14</f>
        <v>..</v>
      </c>
      <c r="Q11" s="92" t="str">
        <f>'LTC worker (head counts)'!V14</f>
        <v>..</v>
      </c>
      <c r="R11" s="92">
        <f t="shared" si="3"/>
        <v>0</v>
      </c>
      <c r="S11" s="92">
        <f>'LTC worker (FTE)'!U12</f>
        <v>0</v>
      </c>
      <c r="T11" s="92">
        <f>'LTC worker (FTE)'!V12</f>
        <v>0</v>
      </c>
      <c r="U11" s="92">
        <f>'LTC worker (FTE)'!W12</f>
        <v>0</v>
      </c>
      <c r="V11" s="92">
        <f t="shared" si="4"/>
        <v>0</v>
      </c>
      <c r="W11" s="92">
        <f>'LTC recipients home care'!T14</f>
        <v>6.8</v>
      </c>
      <c r="X11" s="92">
        <f>'LTC recipients home care'!U14</f>
        <v>6.7</v>
      </c>
      <c r="Y11" s="92">
        <f>'LTC recipients home care'!V14</f>
        <v>6.5</v>
      </c>
      <c r="Z11" s="92">
        <f t="shared" si="5"/>
        <v>6.666666666666667</v>
      </c>
      <c r="AA11" s="92">
        <f>'LTC recipients institutions'!S14</f>
        <v>4.7</v>
      </c>
      <c r="AB11" s="92">
        <f>'LTC recipients institutions'!T14</f>
        <v>4.7</v>
      </c>
      <c r="AC11" s="92">
        <f>'LTC recipients institutions'!U14</f>
        <v>4.7</v>
      </c>
      <c r="AD11" s="92">
        <f t="shared" si="6"/>
        <v>4.7</v>
      </c>
      <c r="AE11" s="92">
        <f>'LTC residental beds'!S14</f>
        <v>59.7</v>
      </c>
      <c r="AF11" s="92">
        <f>'LTC residental beds'!T14</f>
        <v>59.3</v>
      </c>
      <c r="AG11" s="92">
        <f>'LTC residental beds'!U14</f>
        <v>58.9</v>
      </c>
      <c r="AH11" s="92">
        <f t="shared" si="7"/>
        <v>59.300000000000004</v>
      </c>
      <c r="AQ11">
        <f>'Life expectancy'!U93</f>
        <v>19.95</v>
      </c>
      <c r="AR11">
        <f>'Life expectancy'!V93</f>
        <v>20.100000000000001</v>
      </c>
      <c r="AS11">
        <f>'Life expectancy'!W93</f>
        <v>20.049999999999997</v>
      </c>
      <c r="AT11">
        <f t="shared" si="8"/>
        <v>20.033333333333331</v>
      </c>
      <c r="AU11">
        <f>'Perceived health status'!U86</f>
        <v>40.4</v>
      </c>
      <c r="AV11">
        <f>'Perceived health status'!V86</f>
        <v>47.3</v>
      </c>
      <c r="AW11">
        <f>'Perceived health status'!W86</f>
        <v>46.9</v>
      </c>
      <c r="AX11">
        <f t="shared" si="9"/>
        <v>44.866666666666667</v>
      </c>
    </row>
    <row r="12" spans="1:50" x14ac:dyDescent="0.3">
      <c r="A12" t="s">
        <v>1661</v>
      </c>
      <c r="B12" t="s">
        <v>36</v>
      </c>
      <c r="C12" s="92">
        <f>'LTC expenditure, health'!S19</f>
        <v>690.005</v>
      </c>
      <c r="D12" s="92">
        <f>'LTC expenditure, health'!T19</f>
        <v>692.38499999999999</v>
      </c>
      <c r="E12" s="92">
        <f>'LTC expenditure, health'!U19</f>
        <v>707.89400000000001</v>
      </c>
      <c r="F12" s="92">
        <f t="shared" si="0"/>
        <v>696.76133333333325</v>
      </c>
      <c r="G12" s="92">
        <f>'LTC expenditure, social'!S18</f>
        <v>407.24099999999999</v>
      </c>
      <c r="H12" s="92">
        <f>'LTC expenditure, social'!T18</f>
        <v>302.85599999999999</v>
      </c>
      <c r="I12" s="92">
        <f>'LTC expenditure, social'!U18</f>
        <v>290.91399999999999</v>
      </c>
      <c r="J12" s="92">
        <f t="shared" si="1"/>
        <v>333.6703333333333</v>
      </c>
      <c r="K12" s="92">
        <f>'Share of private exp (health)'!S19</f>
        <v>22.434000000000001</v>
      </c>
      <c r="L12" s="92">
        <f>'Share of private exp (health)'!T19</f>
        <v>22.452999999999999</v>
      </c>
      <c r="M12" s="92">
        <f>'Share of private exp (health)'!U19</f>
        <v>22.52</v>
      </c>
      <c r="N12" s="92">
        <f t="shared" si="2"/>
        <v>22.468999999999998</v>
      </c>
      <c r="O12" s="92" t="str">
        <f>'LTC worker (head counts)'!T15</f>
        <v>..</v>
      </c>
      <c r="P12" s="92" t="str">
        <f>'LTC worker (head counts)'!U15</f>
        <v>..</v>
      </c>
      <c r="Q12" s="92" t="str">
        <f>'LTC worker (head counts)'!V15</f>
        <v>..</v>
      </c>
      <c r="R12" s="92">
        <f t="shared" si="3"/>
        <v>0</v>
      </c>
      <c r="S12" s="92">
        <f>'LTC worker (FTE)'!U13</f>
        <v>0</v>
      </c>
      <c r="T12" s="92">
        <f>'LTC worker (FTE)'!V13</f>
        <v>0</v>
      </c>
      <c r="U12" s="92">
        <f>'LTC worker (FTE)'!W13</f>
        <v>0</v>
      </c>
      <c r="V12" s="92">
        <f t="shared" si="4"/>
        <v>0</v>
      </c>
      <c r="W12" s="92">
        <f>'LTC recipients home care'!T15</f>
        <v>6.2</v>
      </c>
      <c r="X12" s="92">
        <f>'LTC recipients home care'!U15</f>
        <v>6.1</v>
      </c>
      <c r="Y12" s="92">
        <f>'LTC recipients home care'!V15</f>
        <v>6</v>
      </c>
      <c r="Z12" s="92">
        <f t="shared" si="5"/>
        <v>6.1000000000000005</v>
      </c>
      <c r="AA12" s="92">
        <f>'LTC recipients institutions'!S15</f>
        <v>4.3</v>
      </c>
      <c r="AB12" s="92">
        <f>'LTC recipients institutions'!T15</f>
        <v>4.2</v>
      </c>
      <c r="AC12" s="92">
        <f>'LTC recipients institutions'!U15</f>
        <v>4.0999999999999996</v>
      </c>
      <c r="AD12" s="92">
        <f t="shared" si="6"/>
        <v>4.2</v>
      </c>
      <c r="AE12" s="92">
        <f>'LTC residental beds'!S15</f>
        <v>54.1</v>
      </c>
      <c r="AF12" s="92">
        <f>'LTC residental beds'!T15</f>
        <v>53.1</v>
      </c>
      <c r="AG12" s="92">
        <f>'LTC residental beds'!U15</f>
        <v>52</v>
      </c>
      <c r="AH12" s="92">
        <f t="shared" si="7"/>
        <v>53.066666666666663</v>
      </c>
      <c r="AQ12">
        <f>'Life expectancy'!U94</f>
        <v>21.85</v>
      </c>
      <c r="AR12">
        <f>'Life expectancy'!V94</f>
        <v>21.45</v>
      </c>
      <c r="AT12">
        <f>SUM(AQ12:AS12)/2</f>
        <v>21.65</v>
      </c>
      <c r="AU12">
        <f>'Perceived health status'!U87</f>
        <v>41.7</v>
      </c>
      <c r="AV12">
        <f>'Perceived health status'!V87</f>
        <v>41.9</v>
      </c>
      <c r="AW12">
        <f>'Perceived health status'!W87</f>
        <v>39.5</v>
      </c>
      <c r="AX12">
        <f t="shared" si="9"/>
        <v>41.033333333333331</v>
      </c>
    </row>
    <row r="13" spans="1:50" x14ac:dyDescent="0.3">
      <c r="A13" t="s">
        <v>1658</v>
      </c>
      <c r="B13" t="s">
        <v>37</v>
      </c>
      <c r="C13" s="92">
        <f>'LTC expenditure, health'!S20</f>
        <v>822.31600000000003</v>
      </c>
      <c r="D13" s="92">
        <f>'LTC expenditure, health'!T20</f>
        <v>858.08600000000001</v>
      </c>
      <c r="E13" s="92">
        <f>'LTC expenditure, health'!U20</f>
        <v>897.86699999999996</v>
      </c>
      <c r="F13" s="92">
        <f t="shared" si="0"/>
        <v>859.42300000000012</v>
      </c>
      <c r="G13" s="92">
        <f>'LTC expenditure, social'!S19</f>
        <v>223.727</v>
      </c>
      <c r="H13" s="92">
        <f>'LTC expenditure, social'!T19</f>
        <v>225.33199999999999</v>
      </c>
      <c r="I13" s="92">
        <f>'LTC expenditure, social'!U19</f>
        <v>226.55699999999999</v>
      </c>
      <c r="J13" s="92">
        <f t="shared" si="1"/>
        <v>225.20533333333333</v>
      </c>
      <c r="K13" s="92">
        <f>'Share of private exp (health)'!S20</f>
        <v>31.597999999999999</v>
      </c>
      <c r="L13" s="92">
        <f>'Share of private exp (health)'!T20</f>
        <v>30.437999999999999</v>
      </c>
      <c r="M13" s="92">
        <f>'Share of private exp (health)'!U20</f>
        <v>29.963000000000001</v>
      </c>
      <c r="N13" s="92">
        <f t="shared" si="2"/>
        <v>30.666333333333331</v>
      </c>
      <c r="O13" s="92" t="str">
        <f>'LTC worker (head counts)'!T16</f>
        <v>..</v>
      </c>
      <c r="P13" s="92">
        <f>'LTC worker (head counts)'!U16</f>
        <v>5.0999999999999996</v>
      </c>
      <c r="Q13" s="92" t="str">
        <f>'LTC worker (head counts)'!V16</f>
        <v>..</v>
      </c>
      <c r="R13" s="92">
        <f>SUM(O13:Q13)/1</f>
        <v>5.0999999999999996</v>
      </c>
      <c r="S13" s="92" t="str">
        <f>'LTC worker (FTE)'!U14</f>
        <v>..</v>
      </c>
      <c r="T13" s="92">
        <f>'LTC worker (FTE)'!V14</f>
        <v>3.6</v>
      </c>
      <c r="U13" s="92" t="str">
        <f>'LTC worker (FTE)'!W14</f>
        <v>..</v>
      </c>
      <c r="V13" s="92">
        <f>SUM(S13:U13)/1</f>
        <v>3.6</v>
      </c>
      <c r="W13" s="92">
        <f>'LTC recipients home care'!T16</f>
        <v>8.9</v>
      </c>
      <c r="X13" s="92">
        <f>'LTC recipients home care'!U16</f>
        <v>9.3000000000000007</v>
      </c>
      <c r="Y13" s="92">
        <f>'LTC recipients home care'!V16</f>
        <v>9.5</v>
      </c>
      <c r="Z13" s="92">
        <f t="shared" si="5"/>
        <v>9.2333333333333343</v>
      </c>
      <c r="AA13" s="92">
        <f>'LTC recipients institutions'!S16</f>
        <v>4.0999999999999996</v>
      </c>
      <c r="AB13" s="92">
        <f>'LTC recipients institutions'!T16</f>
        <v>4.0999999999999996</v>
      </c>
      <c r="AC13" s="92">
        <f>'LTC recipients institutions'!U16</f>
        <v>4.0999999999999996</v>
      </c>
      <c r="AD13" s="92">
        <f t="shared" si="6"/>
        <v>4.0999999999999996</v>
      </c>
      <c r="AE13" s="92">
        <f>'LTC residental beds'!S16</f>
        <v>-99</v>
      </c>
      <c r="AF13" s="92">
        <f>'LTC residental beds'!T16</f>
        <v>54.4</v>
      </c>
      <c r="AG13" s="92">
        <f>'LTC residental beds'!U16</f>
        <v>-99</v>
      </c>
      <c r="AH13" s="92">
        <f>SUM(AE13:AG13)/1</f>
        <v>-143.6</v>
      </c>
      <c r="AQ13">
        <f>'Life expectancy'!U95</f>
        <v>19.799999999999997</v>
      </c>
      <c r="AR13">
        <f>'Life expectancy'!V95</f>
        <v>19.45</v>
      </c>
      <c r="AS13">
        <f>'Life expectancy'!W95</f>
        <v>19.700000000000003</v>
      </c>
      <c r="AT13">
        <f t="shared" si="8"/>
        <v>19.650000000000002</v>
      </c>
      <c r="AU13">
        <f>'Perceived health status'!U88</f>
        <v>40.5</v>
      </c>
      <c r="AV13">
        <f>'Perceived health status'!V88</f>
        <v>40.9</v>
      </c>
      <c r="AW13">
        <f>'Perceived health status'!W88</f>
        <v>40.4</v>
      </c>
      <c r="AX13">
        <f t="shared" si="9"/>
        <v>40.6</v>
      </c>
    </row>
    <row r="14" spans="1:50" x14ac:dyDescent="0.3">
      <c r="A14" t="s">
        <v>1662</v>
      </c>
      <c r="B14" t="s">
        <v>38</v>
      </c>
      <c r="C14" s="92">
        <f>'LTC expenditure, health'!S21</f>
        <v>41.064999999999998</v>
      </c>
      <c r="D14" s="92">
        <f>'LTC expenditure, health'!T21</f>
        <v>63.027999999999999</v>
      </c>
      <c r="E14" s="92">
        <f>'LTC expenditure, health'!U21</f>
        <v>31.465</v>
      </c>
      <c r="F14" s="92">
        <f t="shared" si="0"/>
        <v>45.186</v>
      </c>
      <c r="G14" s="92">
        <f>'LTC expenditure, social'!S20</f>
        <v>40.966000000000001</v>
      </c>
      <c r="H14" s="92">
        <f>'LTC expenditure, social'!T20</f>
        <v>40.575000000000003</v>
      </c>
      <c r="I14" s="92">
        <f>'LTC expenditure, social'!U20</f>
        <v>40.256</v>
      </c>
      <c r="J14" s="92">
        <f t="shared" si="1"/>
        <v>40.598999999999997</v>
      </c>
      <c r="K14" s="92">
        <f>'Share of private exp (health)'!S21</f>
        <v>2.6859999999999999</v>
      </c>
      <c r="L14" s="92">
        <f>'Share of private exp (health)'!T21</f>
        <v>1.2350000000000001</v>
      </c>
      <c r="M14" s="92">
        <f>'Share of private exp (health)'!U21</f>
        <v>2.2069999999999999</v>
      </c>
      <c r="N14" s="92">
        <f t="shared" si="2"/>
        <v>2.0426666666666669</v>
      </c>
      <c r="O14" s="92" t="str">
        <f>'LTC worker (head counts)'!T17</f>
        <v>..</v>
      </c>
      <c r="P14" s="92" t="str">
        <f>'LTC worker (head counts)'!U17</f>
        <v>..</v>
      </c>
      <c r="Q14" s="92" t="str">
        <f>'LTC worker (head counts)'!V17</f>
        <v>..</v>
      </c>
      <c r="R14" s="92">
        <f t="shared" si="3"/>
        <v>0</v>
      </c>
      <c r="S14" s="92">
        <f>'LTC worker (FTE)'!U15</f>
        <v>0</v>
      </c>
      <c r="T14" s="92">
        <f>'LTC worker (FTE)'!V15</f>
        <v>0</v>
      </c>
      <c r="U14" s="92">
        <f>'LTC worker (FTE)'!W15</f>
        <v>0</v>
      </c>
      <c r="V14" s="92">
        <f t="shared" si="4"/>
        <v>0</v>
      </c>
      <c r="W14" s="92">
        <f>'LTC recipients home care'!T17</f>
        <v>0</v>
      </c>
      <c r="X14" s="92">
        <f>'LTC recipients home care'!U17</f>
        <v>0</v>
      </c>
      <c r="Y14" s="92">
        <f>'LTC recipients home care'!V17</f>
        <v>0</v>
      </c>
      <c r="Z14" s="92">
        <f t="shared" si="5"/>
        <v>0</v>
      </c>
      <c r="AA14" s="92">
        <f>'LTC recipients institutions'!S17</f>
        <v>-99</v>
      </c>
      <c r="AB14" s="92">
        <f>'LTC recipients institutions'!T17</f>
        <v>-99</v>
      </c>
      <c r="AC14" s="92">
        <f>'LTC recipients institutions'!U17</f>
        <v>-99</v>
      </c>
      <c r="AD14" s="92">
        <f t="shared" si="6"/>
        <v>-99</v>
      </c>
      <c r="AE14" s="92">
        <f>'LTC residental beds'!S17</f>
        <v>-99</v>
      </c>
      <c r="AF14" s="92">
        <f>'LTC residental beds'!T17</f>
        <v>-99</v>
      </c>
      <c r="AG14" s="92">
        <f>'LTC residental beds'!U17</f>
        <v>-99</v>
      </c>
      <c r="AH14" s="92">
        <f t="shared" si="7"/>
        <v>-99</v>
      </c>
      <c r="AQ14">
        <f>'Life expectancy'!U96</f>
        <v>20.25</v>
      </c>
      <c r="AR14">
        <f>'Life expectancy'!V96</f>
        <v>19.899999999999999</v>
      </c>
      <c r="AS14">
        <f>'Life expectancy'!W96</f>
        <v>20.299999999999997</v>
      </c>
      <c r="AT14">
        <f t="shared" si="8"/>
        <v>20.149999999999999</v>
      </c>
      <c r="AU14">
        <f>'Perceived health status'!U89</f>
        <v>34.700000000000003</v>
      </c>
      <c r="AV14">
        <f>'Perceived health status'!V89</f>
        <v>37.4</v>
      </c>
      <c r="AW14">
        <f>'Perceived health status'!W89</f>
        <v>36.9</v>
      </c>
      <c r="AX14">
        <f t="shared" si="9"/>
        <v>36.333333333333336</v>
      </c>
    </row>
    <row r="15" spans="1:50" x14ac:dyDescent="0.3">
      <c r="A15" t="s">
        <v>1663</v>
      </c>
      <c r="B15" t="s">
        <v>39</v>
      </c>
      <c r="C15" s="92">
        <f>'LTC expenditure, health'!S22</f>
        <v>77.116</v>
      </c>
      <c r="D15" s="92">
        <f>'LTC expenditure, health'!T22</f>
        <v>73.784000000000006</v>
      </c>
      <c r="E15" s="92">
        <f>'LTC expenditure, health'!U22</f>
        <v>74.906999999999996</v>
      </c>
      <c r="F15" s="92">
        <f t="shared" si="0"/>
        <v>75.269000000000005</v>
      </c>
      <c r="G15" s="92">
        <f>'LTC expenditure, social'!S21</f>
        <v>4.9169999999999998</v>
      </c>
      <c r="H15" s="92">
        <f>'LTC expenditure, social'!T21</f>
        <v>2.9980000000000002</v>
      </c>
      <c r="I15" s="92" t="str">
        <f>'LTC expenditure, social'!U21</f>
        <v>..</v>
      </c>
      <c r="J15" s="92">
        <f>SUM(G15:I15)/2</f>
        <v>3.9575</v>
      </c>
      <c r="K15" s="92">
        <f>'Share of private exp (health)'!S22</f>
        <v>14.141</v>
      </c>
      <c r="L15" s="92">
        <f>'Share of private exp (health)'!T22</f>
        <v>15.047000000000001</v>
      </c>
      <c r="M15" s="92">
        <f>'Share of private exp (health)'!U22</f>
        <v>21.443000000000001</v>
      </c>
      <c r="N15" s="92">
        <f t="shared" si="2"/>
        <v>16.876999999999999</v>
      </c>
      <c r="O15" s="92">
        <f>'LTC worker (head counts)'!T18</f>
        <v>2.5</v>
      </c>
      <c r="P15" s="92">
        <f>'LTC worker (head counts)'!U18</f>
        <v>2.4</v>
      </c>
      <c r="Q15" s="92">
        <f>'LTC worker (head counts)'!V18</f>
        <v>2.2000000000000002</v>
      </c>
      <c r="R15" s="92">
        <f t="shared" si="3"/>
        <v>2.3666666666666667</v>
      </c>
      <c r="S15" s="92">
        <f>'LTC worker (FTE)'!U16</f>
        <v>0</v>
      </c>
      <c r="T15" s="92">
        <f>'LTC worker (FTE)'!V16</f>
        <v>0</v>
      </c>
      <c r="U15" s="92">
        <f>'LTC worker (FTE)'!W16</f>
        <v>0</v>
      </c>
      <c r="V15" s="92">
        <f t="shared" si="4"/>
        <v>0</v>
      </c>
      <c r="W15" s="92">
        <f>'LTC recipients home care'!T18</f>
        <v>10.8</v>
      </c>
      <c r="X15" s="92">
        <f>'LTC recipients home care'!U18</f>
        <v>9.8000000000000007</v>
      </c>
      <c r="Y15" s="92">
        <f>'LTC recipients home care'!V18</f>
        <v>9.3000000000000007</v>
      </c>
      <c r="Z15" s="92">
        <f t="shared" si="5"/>
        <v>9.9666666666666668</v>
      </c>
      <c r="AA15" s="92">
        <f>'LTC recipients institutions'!S18</f>
        <v>3</v>
      </c>
      <c r="AB15" s="92">
        <f>'LTC recipients institutions'!T18</f>
        <v>3</v>
      </c>
      <c r="AC15" s="92">
        <f>'LTC recipients institutions'!U18</f>
        <v>3</v>
      </c>
      <c r="AD15" s="92">
        <f t="shared" si="6"/>
        <v>3</v>
      </c>
      <c r="AE15" s="92">
        <f>'LTC residental beds'!S18</f>
        <v>48.1</v>
      </c>
      <c r="AF15" s="92">
        <f>'LTC residental beds'!T18</f>
        <v>47.5</v>
      </c>
      <c r="AG15" s="92">
        <f>'LTC residental beds'!U18</f>
        <v>46.5</v>
      </c>
      <c r="AH15" s="92">
        <f t="shared" si="7"/>
        <v>47.366666666666667</v>
      </c>
      <c r="AQ15">
        <f>'Life expectancy'!U97</f>
        <v>16.600000000000001</v>
      </c>
      <c r="AR15">
        <f>'Life expectancy'!V97</f>
        <v>16.350000000000001</v>
      </c>
      <c r="AS15">
        <f>'Life expectancy'!W97</f>
        <v>16.649999999999999</v>
      </c>
      <c r="AT15">
        <f t="shared" si="8"/>
        <v>16.533333333333335</v>
      </c>
      <c r="AU15">
        <f>'Perceived health status'!U90</f>
        <v>12.9</v>
      </c>
      <c r="AV15">
        <f>'Perceived health status'!V90</f>
        <v>15</v>
      </c>
      <c r="AW15">
        <f>'Perceived health status'!W90</f>
        <v>18.5</v>
      </c>
      <c r="AX15">
        <f t="shared" si="9"/>
        <v>15.466666666666667</v>
      </c>
    </row>
    <row r="16" spans="1:50" x14ac:dyDescent="0.3">
      <c r="A16" t="s">
        <v>1664</v>
      </c>
      <c r="B16" t="s">
        <v>40</v>
      </c>
      <c r="C16" s="92">
        <f>'LTC expenditure, health'!S23</f>
        <v>778.81700000000001</v>
      </c>
      <c r="D16" s="92">
        <f>'LTC expenditure, health'!T23</f>
        <v>823.71199999999999</v>
      </c>
      <c r="E16" s="92">
        <f>'LTC expenditure, health'!U23</f>
        <v>864.40499999999997</v>
      </c>
      <c r="F16" s="92">
        <f t="shared" si="0"/>
        <v>822.31133333333344</v>
      </c>
      <c r="G16" s="92">
        <f>'LTC expenditure, social'!S22</f>
        <v>76.834000000000003</v>
      </c>
      <c r="H16" s="92">
        <f>'LTC expenditure, social'!T22</f>
        <v>73.73</v>
      </c>
      <c r="I16" s="92">
        <f>'LTC expenditure, social'!U22</f>
        <v>67.603999999999999</v>
      </c>
      <c r="J16" s="92">
        <f t="shared" si="1"/>
        <v>72.722666666666669</v>
      </c>
      <c r="K16" s="92">
        <f>'Share of private exp (health)'!S23</f>
        <v>-99</v>
      </c>
      <c r="L16" s="92">
        <f>'Share of private exp (health)'!T23</f>
        <v>-99</v>
      </c>
      <c r="M16" s="92">
        <f>'Share of private exp (health)'!U23</f>
        <v>-99</v>
      </c>
      <c r="N16" s="92">
        <f t="shared" si="2"/>
        <v>-99</v>
      </c>
      <c r="O16" s="92" t="str">
        <f>'LTC worker (head counts)'!T19</f>
        <v>..</v>
      </c>
      <c r="P16" s="92" t="str">
        <f>'LTC worker (head counts)'!U19</f>
        <v>..</v>
      </c>
      <c r="Q16" s="92" t="str">
        <f>'LTC worker (head counts)'!V19</f>
        <v>..</v>
      </c>
      <c r="R16" s="92">
        <f t="shared" si="3"/>
        <v>0</v>
      </c>
      <c r="S16" s="92">
        <f>'LTC worker (FTE)'!U17</f>
        <v>0</v>
      </c>
      <c r="T16" s="92">
        <f>'LTC worker (FTE)'!V17</f>
        <v>0</v>
      </c>
      <c r="U16" s="92">
        <f>'LTC worker (FTE)'!W17</f>
        <v>0</v>
      </c>
      <c r="V16" s="92">
        <f t="shared" si="4"/>
        <v>0</v>
      </c>
      <c r="W16" s="92">
        <f>'LTC recipients home care'!T19</f>
        <v>0</v>
      </c>
      <c r="X16" s="92">
        <f>'LTC recipients home care'!U19</f>
        <v>0</v>
      </c>
      <c r="Y16" s="92">
        <f>'LTC recipients home care'!V19</f>
        <v>0</v>
      </c>
      <c r="Z16" s="92">
        <f t="shared" si="5"/>
        <v>0</v>
      </c>
      <c r="AA16" s="176">
        <f>'LTC recipients institutions'!S19</f>
        <v>-99</v>
      </c>
      <c r="AB16" s="176">
        <f>'LTC recipients institutions'!T19</f>
        <v>-99</v>
      </c>
      <c r="AC16" s="176">
        <f>'LTC recipients institutions'!U19</f>
        <v>-99</v>
      </c>
      <c r="AD16" s="92">
        <f t="shared" si="6"/>
        <v>-99</v>
      </c>
      <c r="AE16" s="92">
        <f>'LTC residental beds'!S19</f>
        <v>60.1</v>
      </c>
      <c r="AF16" s="92">
        <f>'LTC residental beds'!T19</f>
        <v>58.3</v>
      </c>
      <c r="AG16" s="92">
        <f>'LTC residental beds'!U19</f>
        <v>57</v>
      </c>
      <c r="AH16" s="92">
        <f t="shared" si="7"/>
        <v>58.466666666666669</v>
      </c>
      <c r="AQ16">
        <f>'Life expectancy'!U98</f>
        <v>20.85</v>
      </c>
      <c r="AR16">
        <f>'Life expectancy'!V98</f>
        <v>20.399999999999999</v>
      </c>
      <c r="AS16">
        <f>'Life expectancy'!W98</f>
        <v>20</v>
      </c>
      <c r="AT16">
        <f t="shared" si="8"/>
        <v>20.416666666666668</v>
      </c>
      <c r="AU16">
        <f>'Perceived health status'!U91</f>
        <v>56.2</v>
      </c>
      <c r="AV16">
        <f>'Perceived health status'!V91</f>
        <v>56.7</v>
      </c>
      <c r="AW16">
        <f>'Perceived health status'!W91</f>
        <v>-99</v>
      </c>
      <c r="AX16">
        <f>SUM(AU16:AW16)/2</f>
        <v>6.9500000000000028</v>
      </c>
    </row>
    <row r="17" spans="1:50" x14ac:dyDescent="0.3">
      <c r="A17" t="s">
        <v>1672</v>
      </c>
      <c r="B17" t="s">
        <v>41</v>
      </c>
      <c r="C17" s="92">
        <f>'LTC expenditure, health'!S24</f>
        <v>1088.7170000000001</v>
      </c>
      <c r="D17" s="92">
        <f>'LTC expenditure, health'!T24</f>
        <v>1125.703</v>
      </c>
      <c r="E17" s="92">
        <f>'LTC expenditure, health'!U24</f>
        <v>1165.627</v>
      </c>
      <c r="F17" s="92">
        <f t="shared" si="0"/>
        <v>1126.6823333333334</v>
      </c>
      <c r="G17" s="92">
        <f>'LTC expenditure, social'!S23</f>
        <v>0</v>
      </c>
      <c r="H17" s="92">
        <f>'LTC expenditure, social'!T23</f>
        <v>0</v>
      </c>
      <c r="I17" s="92">
        <f>'LTC expenditure, social'!U23</f>
        <v>0</v>
      </c>
      <c r="J17" s="92">
        <f t="shared" si="1"/>
        <v>0</v>
      </c>
      <c r="K17" s="92">
        <f>'Share of private exp (health)'!S24</f>
        <v>19.323</v>
      </c>
      <c r="L17" s="92">
        <f>'Share of private exp (health)'!T24</f>
        <v>17.54</v>
      </c>
      <c r="M17" s="92">
        <f>'Share of private exp (health)'!U24</f>
        <v>16.501000000000001</v>
      </c>
      <c r="N17" s="92">
        <f t="shared" si="2"/>
        <v>17.788</v>
      </c>
      <c r="O17" s="92">
        <f>'LTC worker (head counts)'!T20</f>
        <v>4.3</v>
      </c>
      <c r="P17" s="92">
        <f>'LTC worker (head counts)'!U20</f>
        <v>4.0999999999999996</v>
      </c>
      <c r="Q17" s="92">
        <f>'LTC worker (head counts)'!V20</f>
        <v>4</v>
      </c>
      <c r="R17" s="92">
        <f t="shared" si="3"/>
        <v>4.1333333333333329</v>
      </c>
      <c r="S17" s="92">
        <f>'LTC worker (FTE)'!U18</f>
        <v>3.2</v>
      </c>
      <c r="T17" s="92">
        <f>'LTC worker (FTE)'!V18</f>
        <v>3.1</v>
      </c>
      <c r="U17" s="92">
        <f>'LTC worker (FTE)'!W18</f>
        <v>3.1</v>
      </c>
      <c r="V17" s="92">
        <f t="shared" si="4"/>
        <v>3.1333333333333333</v>
      </c>
      <c r="W17" s="92">
        <f>'LTC recipients home care'!T20</f>
        <v>0</v>
      </c>
      <c r="X17" s="92">
        <f>'LTC recipients home care'!U20</f>
        <v>0</v>
      </c>
      <c r="Y17" s="92">
        <f>'LTC recipients home care'!V20</f>
        <v>0</v>
      </c>
      <c r="Z17" s="92">
        <f t="shared" si="5"/>
        <v>0</v>
      </c>
      <c r="AA17" s="92">
        <f>'LTC recipients institutions'!S20</f>
        <v>3.6</v>
      </c>
      <c r="AB17" s="92">
        <f>'LTC recipients institutions'!T20</f>
        <v>3.5</v>
      </c>
      <c r="AC17" s="92">
        <f>'LTC recipients institutions'!U20</f>
        <v>3.5</v>
      </c>
      <c r="AD17" s="92">
        <f t="shared" si="6"/>
        <v>3.5333333333333332</v>
      </c>
      <c r="AE17" s="92">
        <f>'LTC residental beds'!S20</f>
        <v>49.1</v>
      </c>
      <c r="AF17" s="92">
        <f>'LTC residental beds'!T20</f>
        <v>49.8</v>
      </c>
      <c r="AG17" s="92">
        <f>'LTC residental beds'!U20</f>
        <v>48.7</v>
      </c>
      <c r="AH17" s="92">
        <f t="shared" si="7"/>
        <v>49.20000000000001</v>
      </c>
      <c r="AQ17">
        <f>'Life expectancy'!U99</f>
        <v>19.75</v>
      </c>
      <c r="AR17">
        <f>'Life expectancy'!V99</f>
        <v>19.7</v>
      </c>
      <c r="AS17">
        <f>'Life expectancy'!W99</f>
        <v>19.850000000000001</v>
      </c>
      <c r="AT17">
        <f t="shared" si="8"/>
        <v>19.766666666666669</v>
      </c>
      <c r="AU17">
        <f>'Perceived health status'!U92</f>
        <v>65.400000000000006</v>
      </c>
      <c r="AV17">
        <f>'Perceived health status'!V92</f>
        <v>65.099999999999994</v>
      </c>
      <c r="AW17">
        <f>'Perceived health status'!W92</f>
        <v>65.8</v>
      </c>
      <c r="AX17">
        <f t="shared" si="9"/>
        <v>65.433333333333337</v>
      </c>
    </row>
    <row r="18" spans="1:50" x14ac:dyDescent="0.3">
      <c r="A18" t="s">
        <v>1673</v>
      </c>
      <c r="B18" t="s">
        <v>42</v>
      </c>
      <c r="C18" s="92">
        <f>'LTC expenditure, health'!S25</f>
        <v>202.23599999999999</v>
      </c>
      <c r="D18" s="92">
        <f>'LTC expenditure, health'!T25</f>
        <v>-99</v>
      </c>
      <c r="E18" s="92">
        <f>'LTC expenditure, health'!U25</f>
        <v>-99</v>
      </c>
      <c r="F18" s="92">
        <f>(SUM(C18:E18)/1)</f>
        <v>4.23599999999999</v>
      </c>
      <c r="G18" s="92">
        <f>'LTC expenditure, social'!S24</f>
        <v>0</v>
      </c>
      <c r="H18" s="92">
        <f>'LTC expenditure, social'!T24</f>
        <v>0</v>
      </c>
      <c r="I18" s="92">
        <f>'LTC expenditure, social'!U24</f>
        <v>0</v>
      </c>
      <c r="J18" s="92">
        <f t="shared" si="1"/>
        <v>0</v>
      </c>
      <c r="K18" s="92">
        <f>'Share of private exp (health)'!S25</f>
        <v>29.372</v>
      </c>
      <c r="L18" s="92">
        <f>'Share of private exp (health)'!T25</f>
        <v>-99</v>
      </c>
      <c r="M18" s="92">
        <f>'Share of private exp (health)'!U25</f>
        <v>-99</v>
      </c>
      <c r="N18" s="92">
        <f>SUM(K18:M18)/1</f>
        <v>-168.62799999999999</v>
      </c>
      <c r="O18" s="92">
        <f>'LTC worker (head counts)'!T21</f>
        <v>11.3</v>
      </c>
      <c r="P18" s="92">
        <f>'LTC worker (head counts)'!U21</f>
        <v>11</v>
      </c>
      <c r="Q18" s="92">
        <f>'LTC worker (head counts)'!V21</f>
        <v>11.1</v>
      </c>
      <c r="R18" s="92">
        <f t="shared" si="3"/>
        <v>11.133333333333333</v>
      </c>
      <c r="S18" s="92">
        <f>'LTC worker (FTE)'!U19</f>
        <v>8.6999999999999993</v>
      </c>
      <c r="T18" s="92">
        <f>'LTC worker (FTE)'!V19</f>
        <v>8.6</v>
      </c>
      <c r="U18" s="92">
        <f>'LTC worker (FTE)'!W19</f>
        <v>8.6</v>
      </c>
      <c r="V18" s="92">
        <f t="shared" si="4"/>
        <v>8.6333333333333329</v>
      </c>
      <c r="W18" s="92">
        <f>'LTC recipients home care'!T21</f>
        <v>19.2</v>
      </c>
      <c r="X18" s="92">
        <f>'LTC recipients home care'!U21</f>
        <v>18.8</v>
      </c>
      <c r="Y18" s="92">
        <f>'LTC recipients home care'!V21</f>
        <v>18.7</v>
      </c>
      <c r="Z18" s="92">
        <f t="shared" si="5"/>
        <v>18.900000000000002</v>
      </c>
      <c r="AA18" s="92">
        <f>'LTC recipients institutions'!S21</f>
        <v>2</v>
      </c>
      <c r="AB18" s="92">
        <f>'LTC recipients institutions'!T21</f>
        <v>1.9</v>
      </c>
      <c r="AC18" s="92">
        <f>'LTC recipients institutions'!U21</f>
        <v>1.8</v>
      </c>
      <c r="AD18" s="92">
        <f t="shared" si="6"/>
        <v>1.9000000000000001</v>
      </c>
      <c r="AE18" s="92">
        <f>'LTC residental beds'!S21</f>
        <v>21.9</v>
      </c>
      <c r="AF18" s="92">
        <f>'LTC residental beds'!T21</f>
        <v>21.1</v>
      </c>
      <c r="AG18" s="92">
        <f>'LTC residental beds'!U21</f>
        <v>20</v>
      </c>
      <c r="AH18" s="92">
        <f t="shared" si="7"/>
        <v>21</v>
      </c>
      <c r="AQ18">
        <f>'Life expectancy'!U100</f>
        <v>20.350000000000001</v>
      </c>
      <c r="AR18">
        <f>'Life expectancy'!V100</f>
        <v>20.2</v>
      </c>
      <c r="AS18">
        <f>'Life expectancy'!W100</f>
        <v>20.55</v>
      </c>
      <c r="AT18">
        <f t="shared" si="8"/>
        <v>20.366666666666664</v>
      </c>
      <c r="AU18">
        <f>'Perceived health status'!U93</f>
        <v>55.6</v>
      </c>
      <c r="AV18">
        <f>'Perceived health status'!V93</f>
        <v>55.7</v>
      </c>
      <c r="AW18">
        <f>'Perceived health status'!W93</f>
        <v>55.1</v>
      </c>
      <c r="AX18">
        <f t="shared" si="9"/>
        <v>55.466666666666669</v>
      </c>
    </row>
    <row r="19" spans="1:50" x14ac:dyDescent="0.3">
      <c r="A19" t="s">
        <v>1665</v>
      </c>
      <c r="B19" t="s">
        <v>43</v>
      </c>
      <c r="C19" s="92">
        <f>'LTC expenditure, health'!S26</f>
        <v>333.25700000000001</v>
      </c>
      <c r="D19" s="92">
        <f>'LTC expenditure, health'!T26</f>
        <v>331.21100000000001</v>
      </c>
      <c r="E19" s="92">
        <f>'LTC expenditure, health'!U26</f>
        <v>346.80200000000002</v>
      </c>
      <c r="F19" s="92">
        <f t="shared" si="0"/>
        <v>337.09000000000003</v>
      </c>
      <c r="G19" s="92">
        <f>'LTC expenditure, social'!S25</f>
        <v>155.06700000000001</v>
      </c>
      <c r="H19" s="92">
        <f>'LTC expenditure, social'!T25</f>
        <v>164.143</v>
      </c>
      <c r="I19" s="92">
        <f>'LTC expenditure, social'!U25</f>
        <v>171.28</v>
      </c>
      <c r="J19" s="92">
        <f t="shared" si="1"/>
        <v>163.49666666666667</v>
      </c>
      <c r="K19" s="92">
        <f>'Share of private exp (health)'!S26</f>
        <v>23.105</v>
      </c>
      <c r="L19" s="92">
        <f>'Share of private exp (health)'!T26</f>
        <v>23.783000000000001</v>
      </c>
      <c r="M19" s="92">
        <f>'Share of private exp (health)'!U26</f>
        <v>23.536999999999999</v>
      </c>
      <c r="N19" s="92">
        <f t="shared" si="2"/>
        <v>23.475000000000005</v>
      </c>
      <c r="O19" s="92" t="str">
        <f>'LTC worker (head counts)'!T22</f>
        <v>..</v>
      </c>
      <c r="P19" s="92" t="str">
        <f>'LTC worker (head counts)'!U22</f>
        <v>..</v>
      </c>
      <c r="Q19" s="92" t="str">
        <f>'LTC worker (head counts)'!V22</f>
        <v>..</v>
      </c>
      <c r="R19" s="92">
        <f t="shared" si="3"/>
        <v>0</v>
      </c>
      <c r="S19" s="92">
        <f>'LTC worker (FTE)'!U20</f>
        <v>0</v>
      </c>
      <c r="T19" s="92">
        <f>'LTC worker (FTE)'!V20</f>
        <v>0</v>
      </c>
      <c r="U19" s="92">
        <f>'LTC worker (FTE)'!W20</f>
        <v>0</v>
      </c>
      <c r="V19" s="92">
        <f t="shared" si="4"/>
        <v>0</v>
      </c>
      <c r="W19" s="92">
        <f>'LTC recipients home care'!T22</f>
        <v>5.3</v>
      </c>
      <c r="X19" s="92">
        <f>'LTC recipients home care'!U22</f>
        <v>5.5</v>
      </c>
      <c r="Y19" s="92">
        <f>'LTC recipients home care'!V22</f>
        <v>5.8</v>
      </c>
      <c r="Z19" s="92">
        <f t="shared" si="5"/>
        <v>5.5333333333333341</v>
      </c>
      <c r="AA19" s="92">
        <f>'LTC recipients institutions'!S22</f>
        <v>-99</v>
      </c>
      <c r="AB19" s="92">
        <f>'LTC recipients institutions'!T22</f>
        <v>-99</v>
      </c>
      <c r="AC19" s="92">
        <f>'LTC recipients institutions'!U22</f>
        <v>-99</v>
      </c>
      <c r="AD19" s="92">
        <f t="shared" si="6"/>
        <v>-99</v>
      </c>
      <c r="AE19" s="92">
        <f>'LTC residental beds'!S22</f>
        <v>18.399999999999999</v>
      </c>
      <c r="AF19" s="92">
        <f>'LTC residental beds'!T22</f>
        <v>18.5</v>
      </c>
      <c r="AG19" s="92">
        <f>'LTC residental beds'!U22</f>
        <v>18.3</v>
      </c>
      <c r="AH19" s="92">
        <f t="shared" si="7"/>
        <v>18.400000000000002</v>
      </c>
      <c r="AQ19">
        <f>'Life expectancy'!U101</f>
        <v>21</v>
      </c>
      <c r="AR19">
        <f>'Life expectancy'!V101</f>
        <v>20.549999999999997</v>
      </c>
      <c r="AS19">
        <f>'Life expectancy'!W101</f>
        <v>21.15</v>
      </c>
      <c r="AT19">
        <f t="shared" si="8"/>
        <v>20.9</v>
      </c>
      <c r="AU19">
        <f>'Perceived health status'!U94</f>
        <v>30.2</v>
      </c>
      <c r="AV19">
        <f>'Perceived health status'!V94</f>
        <v>27.7</v>
      </c>
      <c r="AW19">
        <f>'Perceived health status'!W94</f>
        <v>35.700000000000003</v>
      </c>
      <c r="AX19">
        <f t="shared" si="9"/>
        <v>31.2</v>
      </c>
    </row>
    <row r="20" spans="1:50" x14ac:dyDescent="0.3">
      <c r="A20" t="s">
        <v>1674</v>
      </c>
      <c r="B20" t="s">
        <v>44</v>
      </c>
      <c r="C20" s="92">
        <f>'LTC expenditure, health'!S27</f>
        <v>787.18899999999996</v>
      </c>
      <c r="D20" s="92">
        <f>'LTC expenditure, health'!T27</f>
        <v>808.774</v>
      </c>
      <c r="E20" s="92">
        <f>'LTC expenditure, health'!U27</f>
        <v>-99</v>
      </c>
      <c r="F20" s="92">
        <f>(SUM(C20:E20)/2)</f>
        <v>748.48149999999998</v>
      </c>
      <c r="G20" s="92">
        <f>'LTC expenditure, social'!S26</f>
        <v>0</v>
      </c>
      <c r="H20" s="92">
        <f>'LTC expenditure, social'!T26</f>
        <v>0</v>
      </c>
      <c r="I20" s="92">
        <f>'LTC expenditure, social'!U26</f>
        <v>0</v>
      </c>
      <c r="J20" s="92">
        <f t="shared" si="1"/>
        <v>0</v>
      </c>
      <c r="K20" s="92">
        <f>'Share of private exp (health)'!S27</f>
        <v>8.57</v>
      </c>
      <c r="L20" s="92">
        <f>'Share of private exp (health)'!T27</f>
        <v>8.3879999999999999</v>
      </c>
      <c r="M20" s="92">
        <f>'Share of private exp (health)'!U27</f>
        <v>-99</v>
      </c>
      <c r="N20" s="92">
        <f>SUM(K20:M20)/1</f>
        <v>-82.042000000000002</v>
      </c>
      <c r="O20" s="92">
        <f>'LTC worker (head counts)'!T23</f>
        <v>5.9</v>
      </c>
      <c r="P20" s="92">
        <f>'LTC worker (head counts)'!U23</f>
        <v>5.9</v>
      </c>
      <c r="Q20" s="92">
        <f>'LTC worker (head counts)'!V23</f>
        <v>5.9</v>
      </c>
      <c r="R20" s="92">
        <f t="shared" si="3"/>
        <v>5.9000000000000012</v>
      </c>
      <c r="S20" s="92">
        <f>'LTC worker (FTE)'!U21</f>
        <v>4</v>
      </c>
      <c r="T20" s="92">
        <f>'LTC worker (FTE)'!V21</f>
        <v>4</v>
      </c>
      <c r="U20" s="92">
        <f>'LTC worker (FTE)'!W21</f>
        <v>4</v>
      </c>
      <c r="V20" s="92">
        <f t="shared" si="4"/>
        <v>4</v>
      </c>
      <c r="W20" s="92" t="str">
        <f>'LTC recipients home care'!T23</f>
        <v>..</v>
      </c>
      <c r="X20" s="92" t="str">
        <f>'LTC recipients home care'!U23</f>
        <v>..</v>
      </c>
      <c r="Y20" s="92" t="str">
        <f>'LTC recipients home care'!V23</f>
        <v>..</v>
      </c>
      <c r="Z20" s="92">
        <f t="shared" si="5"/>
        <v>0</v>
      </c>
      <c r="AA20" s="92">
        <f>'LTC recipients institutions'!S23</f>
        <v>2.7</v>
      </c>
      <c r="AB20" s="92">
        <f>'LTC recipients institutions'!T23</f>
        <v>2.7</v>
      </c>
      <c r="AC20" s="92">
        <f>'LTC recipients institutions'!U23</f>
        <v>2.7</v>
      </c>
      <c r="AD20" s="92">
        <f t="shared" si="6"/>
        <v>2.7000000000000006</v>
      </c>
      <c r="AE20" s="92">
        <f>'LTC residental beds'!S23</f>
        <v>24</v>
      </c>
      <c r="AF20" s="92">
        <f>'LTC residental beds'!T23</f>
        <v>24.3</v>
      </c>
      <c r="AG20" s="92">
        <f>'LTC residental beds'!U23</f>
        <v>24</v>
      </c>
      <c r="AH20" s="92">
        <f t="shared" si="7"/>
        <v>24.099999999999998</v>
      </c>
      <c r="AQ20">
        <f>'Life expectancy'!U102</f>
        <v>21.75</v>
      </c>
      <c r="AR20">
        <f>'Life expectancy'!V102</f>
        <v>21.799999999999997</v>
      </c>
      <c r="AS20">
        <f>'Life expectancy'!W102</f>
        <v>22</v>
      </c>
      <c r="AT20">
        <f t="shared" si="8"/>
        <v>21.849999999999998</v>
      </c>
      <c r="AU20">
        <f>'Perceived health status'!U95</f>
        <v>-99</v>
      </c>
      <c r="AV20">
        <f>'Perceived health status'!V95</f>
        <v>-99</v>
      </c>
      <c r="AW20">
        <f>'Perceived health status'!W95</f>
        <v>25.2</v>
      </c>
      <c r="AX20">
        <f>SUM(AU20:AW20)/1</f>
        <v>-172.8</v>
      </c>
    </row>
    <row r="21" spans="1:50" x14ac:dyDescent="0.3">
      <c r="A21" t="s">
        <v>1675</v>
      </c>
      <c r="B21" t="s">
        <v>45</v>
      </c>
      <c r="C21" s="92">
        <f>'LTC expenditure, health'!S28</f>
        <v>367.06700000000001</v>
      </c>
      <c r="D21" s="92">
        <f>'LTC expenditure, health'!T28</f>
        <v>409.08199999999999</v>
      </c>
      <c r="E21" s="92">
        <f>'LTC expenditure, health'!U28</f>
        <v>458.74200000000002</v>
      </c>
      <c r="F21" s="92">
        <f t="shared" si="0"/>
        <v>411.63033333333334</v>
      </c>
      <c r="G21" s="92">
        <f>'LTC expenditure, social'!S27</f>
        <v>126.592</v>
      </c>
      <c r="H21" s="92">
        <f>'LTC expenditure, social'!T27</f>
        <v>127.09</v>
      </c>
      <c r="I21" s="92" t="str">
        <f>'LTC expenditure, social'!U27</f>
        <v>..</v>
      </c>
      <c r="J21" s="92">
        <f>SUM(G21:I21)/2</f>
        <v>126.84100000000001</v>
      </c>
      <c r="K21" s="92">
        <f>'Share of private exp (health)'!S28</f>
        <v>28.364000000000001</v>
      </c>
      <c r="L21" s="92">
        <f>'Share of private exp (health)'!T28</f>
        <v>27.521999999999998</v>
      </c>
      <c r="M21" s="92">
        <f>'Share of private exp (health)'!U28</f>
        <v>27.97</v>
      </c>
      <c r="N21" s="92">
        <f t="shared" si="2"/>
        <v>27.951999999999998</v>
      </c>
      <c r="O21" s="92">
        <f>'LTC worker (head counts)'!T24</f>
        <v>3.2</v>
      </c>
      <c r="P21" s="92">
        <f>'LTC worker (head counts)'!U24</f>
        <v>3.3</v>
      </c>
      <c r="Q21" s="92">
        <f>'LTC worker (head counts)'!V24</f>
        <v>3.5</v>
      </c>
      <c r="R21" s="92">
        <f t="shared" si="3"/>
        <v>3.3333333333333335</v>
      </c>
      <c r="S21" s="92">
        <f>'LTC worker (FTE)'!U22</f>
        <v>2.1</v>
      </c>
      <c r="T21" s="92">
        <f>'LTC worker (FTE)'!V22</f>
        <v>2.2000000000000002</v>
      </c>
      <c r="U21" s="92">
        <f>'LTC worker (FTE)'!W22</f>
        <v>2.2999999999999998</v>
      </c>
      <c r="V21" s="92">
        <f t="shared" si="4"/>
        <v>2.2000000000000002</v>
      </c>
      <c r="W21" s="92">
        <f>'LTC recipients home care'!T24</f>
        <v>4.5</v>
      </c>
      <c r="X21" s="92">
        <f>'LTC recipients home care'!U24</f>
        <v>4.8</v>
      </c>
      <c r="Y21" s="92">
        <f>'LTC recipients home care'!V24</f>
        <v>5.2</v>
      </c>
      <c r="Z21" s="92">
        <f t="shared" si="5"/>
        <v>4.833333333333333</v>
      </c>
      <c r="AA21" s="92">
        <f>'LTC recipients institutions'!S24</f>
        <v>2.5</v>
      </c>
      <c r="AB21" s="92">
        <f>'LTC recipients institutions'!T24</f>
        <v>2.6</v>
      </c>
      <c r="AC21" s="92">
        <f>'LTC recipients institutions'!U24</f>
        <v>2.6</v>
      </c>
      <c r="AD21" s="92">
        <f t="shared" si="6"/>
        <v>2.5666666666666664</v>
      </c>
      <c r="AE21" s="92">
        <f>'LTC residental beds'!S24</f>
        <v>24.1</v>
      </c>
      <c r="AF21" s="92">
        <f>'LTC residental beds'!T24</f>
        <v>24.5</v>
      </c>
      <c r="AG21" s="92">
        <f>'LTC residental beds'!U24</f>
        <v>24.8</v>
      </c>
      <c r="AH21" s="92">
        <f t="shared" si="7"/>
        <v>24.466666666666669</v>
      </c>
      <c r="AQ21">
        <f>'Life expectancy'!U103</f>
        <v>20.100000000000001</v>
      </c>
      <c r="AR21">
        <f>'Life expectancy'!V103</f>
        <v>20.299999999999997</v>
      </c>
      <c r="AS21">
        <f>'Life expectancy'!W103</f>
        <v>20.5</v>
      </c>
      <c r="AT21">
        <f t="shared" si="8"/>
        <v>20.3</v>
      </c>
      <c r="AU21">
        <f>'Perceived health status'!U96</f>
        <v>21.1</v>
      </c>
      <c r="AV21">
        <f>'Perceived health status'!V96</f>
        <v>21.1</v>
      </c>
      <c r="AW21">
        <f>'Perceived health status'!W96</f>
        <v>21.9</v>
      </c>
      <c r="AX21">
        <f t="shared" si="9"/>
        <v>21.366666666666664</v>
      </c>
    </row>
    <row r="22" spans="1:50" x14ac:dyDescent="0.3">
      <c r="A22" t="s">
        <v>1676</v>
      </c>
      <c r="B22" t="s">
        <v>46</v>
      </c>
      <c r="C22" s="92">
        <f>'LTC expenditure, health'!S29</f>
        <v>71.396000000000001</v>
      </c>
      <c r="D22" s="92">
        <f>'LTC expenditure, health'!T29</f>
        <v>73.334000000000003</v>
      </c>
      <c r="E22" s="92">
        <f>'LTC expenditure, health'!U29</f>
        <v>75.543999999999997</v>
      </c>
      <c r="F22" s="92">
        <f t="shared" si="0"/>
        <v>73.424666666666667</v>
      </c>
      <c r="G22" s="92">
        <f>'LTC expenditure, social'!S28</f>
        <v>0</v>
      </c>
      <c r="H22" s="92">
        <f>'LTC expenditure, social'!T28</f>
        <v>0</v>
      </c>
      <c r="I22" s="92">
        <f>'LTC expenditure, social'!U28</f>
        <v>0</v>
      </c>
      <c r="J22" s="92">
        <f t="shared" si="1"/>
        <v>0</v>
      </c>
      <c r="K22" s="92">
        <f>'Share of private exp (health)'!S29</f>
        <v>14.36</v>
      </c>
      <c r="L22" s="92">
        <f>'Share of private exp (health)'!T29</f>
        <v>12.361000000000001</v>
      </c>
      <c r="M22" s="92">
        <f>'Share of private exp (health)'!U29</f>
        <v>12.574999999999999</v>
      </c>
      <c r="N22" s="92">
        <f t="shared" si="2"/>
        <v>13.098666666666666</v>
      </c>
      <c r="O22" s="92" t="str">
        <f>'LTC worker (head counts)'!T25</f>
        <v>..</v>
      </c>
      <c r="P22" s="92" t="str">
        <f>'LTC worker (head counts)'!U25</f>
        <v>..</v>
      </c>
      <c r="Q22" s="92" t="str">
        <f>'LTC worker (head counts)'!V25</f>
        <v>..</v>
      </c>
      <c r="R22" s="92">
        <f t="shared" si="3"/>
        <v>0</v>
      </c>
      <c r="S22" s="92">
        <f>'LTC worker (FTE)'!U23</f>
        <v>0.4</v>
      </c>
      <c r="T22" s="92">
        <f>'LTC worker (FTE)'!V23</f>
        <v>0.4</v>
      </c>
      <c r="U22" s="92">
        <f>'LTC worker (FTE)'!W23</f>
        <v>0.4</v>
      </c>
      <c r="V22" s="92">
        <f t="shared" si="4"/>
        <v>0.40000000000000008</v>
      </c>
      <c r="W22" s="92">
        <f>'LTC recipients home care'!T25</f>
        <v>0</v>
      </c>
      <c r="X22" s="92">
        <f>'LTC recipients home care'!U25</f>
        <v>0</v>
      </c>
      <c r="Y22" s="92">
        <f>'LTC recipients home care'!V25</f>
        <v>0</v>
      </c>
      <c r="Z22" s="92">
        <f t="shared" si="5"/>
        <v>0</v>
      </c>
      <c r="AA22" s="92">
        <f>'LTC recipients institutions'!S25</f>
        <v>0.5</v>
      </c>
      <c r="AB22" s="92">
        <f>'LTC recipients institutions'!T25</f>
        <v>0.4</v>
      </c>
      <c r="AC22" s="92">
        <f>'LTC recipients institutions'!U25</f>
        <v>0.4</v>
      </c>
      <c r="AD22" s="92">
        <f t="shared" si="6"/>
        <v>0.43333333333333335</v>
      </c>
      <c r="AE22" s="92">
        <f>'LTC residental beds'!S25</f>
        <v>14.7</v>
      </c>
      <c r="AF22" s="92">
        <f>'LTC residental beds'!T25</f>
        <v>14</v>
      </c>
      <c r="AG22" s="92">
        <f>'LTC residental beds'!U25</f>
        <v>13.9</v>
      </c>
      <c r="AH22" s="92">
        <f t="shared" si="7"/>
        <v>14.200000000000001</v>
      </c>
      <c r="AQ22">
        <f>'Life expectancy'!U104</f>
        <v>16.399999999999999</v>
      </c>
      <c r="AR22">
        <f>'Life expectancy'!V104</f>
        <v>16.549999999999997</v>
      </c>
      <c r="AS22">
        <f>'Life expectancy'!W104</f>
        <v>16.5</v>
      </c>
      <c r="AT22">
        <f t="shared" si="8"/>
        <v>16.483333333333331</v>
      </c>
      <c r="AU22">
        <f>'Perceived health status'!U97</f>
        <v>8.1999999999999993</v>
      </c>
      <c r="AV22">
        <f>'Perceived health status'!V97</f>
        <v>8.3000000000000007</v>
      </c>
      <c r="AW22">
        <f>'Perceived health status'!W97</f>
        <v>9.3000000000000007</v>
      </c>
      <c r="AX22">
        <f t="shared" si="9"/>
        <v>8.6</v>
      </c>
    </row>
    <row r="23" spans="1:50" x14ac:dyDescent="0.3">
      <c r="A23" t="s">
        <v>1677</v>
      </c>
      <c r="B23" t="s">
        <v>47</v>
      </c>
      <c r="C23" s="92">
        <f>'LTC expenditure, health'!S30</f>
        <v>152.85599999999999</v>
      </c>
      <c r="D23" s="92">
        <f>'LTC expenditure, health'!T30</f>
        <v>161.68899999999999</v>
      </c>
      <c r="E23" s="92">
        <f>'LTC expenditure, health'!U30</f>
        <v>165.46100000000001</v>
      </c>
      <c r="F23" s="92">
        <f t="shared" si="0"/>
        <v>160.00199999999998</v>
      </c>
      <c r="G23" s="92">
        <f>'LTC expenditure, social'!S29</f>
        <v>43.448</v>
      </c>
      <c r="H23" s="92">
        <f>'LTC expenditure, social'!T29</f>
        <v>59.561999999999998</v>
      </c>
      <c r="I23" s="92">
        <f>'LTC expenditure, social'!U29</f>
        <v>46.511000000000003</v>
      </c>
      <c r="J23" s="92">
        <f t="shared" si="1"/>
        <v>49.840333333333326</v>
      </c>
      <c r="K23" s="92">
        <f>'Share of private exp (health)'!S30</f>
        <v>2.9889999999999999</v>
      </c>
      <c r="L23" s="92">
        <f>'Share of private exp (health)'!T30</f>
        <v>3.609</v>
      </c>
      <c r="M23" s="92">
        <f>'Share of private exp (health)'!U30</f>
        <v>4.1449999999999996</v>
      </c>
      <c r="N23" s="92">
        <f t="shared" si="2"/>
        <v>3.5809999999999995</v>
      </c>
      <c r="O23" s="92" t="str">
        <f>'LTC worker (head counts)'!T26</f>
        <v>..</v>
      </c>
      <c r="P23" s="92" t="str">
        <f>'LTC worker (head counts)'!U26</f>
        <v>..</v>
      </c>
      <c r="Q23" s="92" t="str">
        <f>'LTC worker (head counts)'!V26</f>
        <v>..</v>
      </c>
      <c r="R23" s="92">
        <f t="shared" si="3"/>
        <v>0</v>
      </c>
      <c r="S23" s="92">
        <f>'LTC worker (FTE)'!U24</f>
        <v>0</v>
      </c>
      <c r="T23" s="92">
        <f>'LTC worker (FTE)'!V24</f>
        <v>0</v>
      </c>
      <c r="U23" s="92">
        <f>'LTC worker (FTE)'!W24</f>
        <v>0</v>
      </c>
      <c r="V23" s="92">
        <f t="shared" si="4"/>
        <v>0</v>
      </c>
      <c r="W23" s="92">
        <f>'LTC recipients home care'!T26</f>
        <v>0</v>
      </c>
      <c r="X23" s="92">
        <f>'LTC recipients home care'!U26</f>
        <v>0</v>
      </c>
      <c r="Y23" s="92">
        <f>'LTC recipients home care'!V26</f>
        <v>0</v>
      </c>
      <c r="Z23" s="92">
        <f t="shared" si="5"/>
        <v>0</v>
      </c>
      <c r="AA23" s="92">
        <f>'LTC recipients institutions'!S26</f>
        <v>-99</v>
      </c>
      <c r="AB23" s="92">
        <f>'LTC recipients institutions'!T26</f>
        <v>-99</v>
      </c>
      <c r="AC23" s="92">
        <f>'LTC recipients institutions'!U26</f>
        <v>-99</v>
      </c>
      <c r="AD23" s="92">
        <f t="shared" si="6"/>
        <v>-99</v>
      </c>
      <c r="AE23" s="92">
        <f>'LTC residental beds'!S26</f>
        <v>34.700000000000003</v>
      </c>
      <c r="AF23" s="92">
        <f>'LTC residental beds'!T26</f>
        <v>35</v>
      </c>
      <c r="AG23" s="92">
        <f>'LTC residental beds'!U26</f>
        <v>36.1</v>
      </c>
      <c r="AH23" s="92">
        <f t="shared" si="7"/>
        <v>35.266666666666673</v>
      </c>
      <c r="AQ23">
        <f>'Life expectancy'!U105</f>
        <v>16.899999999999999</v>
      </c>
      <c r="AR23">
        <f>'Life expectancy'!V105</f>
        <v>16.649999999999999</v>
      </c>
      <c r="AS23">
        <f>'Life expectancy'!W105</f>
        <v>16.799999999999997</v>
      </c>
      <c r="AT23">
        <f t="shared" si="8"/>
        <v>16.783333333333331</v>
      </c>
      <c r="AU23">
        <f>'Perceived health status'!U98</f>
        <v>4.0999999999999996</v>
      </c>
      <c r="AV23">
        <f>'Perceived health status'!V98</f>
        <v>5.7</v>
      </c>
      <c r="AW23">
        <f>'Perceived health status'!W98</f>
        <v>5.7</v>
      </c>
      <c r="AX23">
        <f t="shared" si="9"/>
        <v>5.166666666666667</v>
      </c>
    </row>
    <row r="24" spans="1:50" x14ac:dyDescent="0.3">
      <c r="A24" t="s">
        <v>1666</v>
      </c>
      <c r="B24" t="s">
        <v>48</v>
      </c>
      <c r="C24" s="92">
        <f>'LTC expenditure, health'!S31</f>
        <v>1526.4860000000001</v>
      </c>
      <c r="D24" s="92">
        <f>'LTC expenditure, health'!T31</f>
        <v>1499.251</v>
      </c>
      <c r="E24" s="92">
        <f>'LTC expenditure, health'!U31</f>
        <v>1484.835</v>
      </c>
      <c r="F24" s="92">
        <f t="shared" si="0"/>
        <v>1503.5240000000001</v>
      </c>
      <c r="G24" s="92">
        <f>'LTC expenditure, social'!S30</f>
        <v>131.22999999999999</v>
      </c>
      <c r="H24" s="92">
        <f>'LTC expenditure, social'!T30</f>
        <v>162.57900000000001</v>
      </c>
      <c r="I24" s="92">
        <f>'LTC expenditure, social'!U30</f>
        <v>202.517</v>
      </c>
      <c r="J24" s="92">
        <f t="shared" si="1"/>
        <v>165.44199999999998</v>
      </c>
      <c r="K24" s="92">
        <f>'Share of private exp (health)'!S31</f>
        <v>19.818999999999999</v>
      </c>
      <c r="L24" s="92">
        <f>'Share of private exp (health)'!T31</f>
        <v>20.021000000000001</v>
      </c>
      <c r="M24" s="92">
        <f>'Share of private exp (health)'!U31</f>
        <v>20.733000000000001</v>
      </c>
      <c r="N24" s="92">
        <f t="shared" si="2"/>
        <v>20.191000000000003</v>
      </c>
      <c r="O24" s="92">
        <f>'LTC worker (head counts)'!T27</f>
        <v>8.1</v>
      </c>
      <c r="P24" s="92">
        <f>'LTC worker (head counts)'!U27</f>
        <v>7.9</v>
      </c>
      <c r="Q24" s="92" t="str">
        <f>'LTC worker (head counts)'!V27</f>
        <v>..</v>
      </c>
      <c r="R24" s="92">
        <f>SUM(O24:Q24)/2</f>
        <v>8</v>
      </c>
      <c r="S24" s="92">
        <f>'LTC worker (FTE)'!U25</f>
        <v>6.8</v>
      </c>
      <c r="T24" s="92">
        <f>'LTC worker (FTE)'!V25</f>
        <v>6.6</v>
      </c>
      <c r="U24" s="92" t="str">
        <f>'LTC worker (FTE)'!W25</f>
        <v>..</v>
      </c>
      <c r="V24" s="92">
        <f>SUM(S24:U24)/2</f>
        <v>6.6999999999999993</v>
      </c>
      <c r="W24" s="92">
        <f>'LTC recipients home care'!T27</f>
        <v>7.6</v>
      </c>
      <c r="X24" s="92">
        <f>'LTC recipients home care'!U27</f>
        <v>7.3</v>
      </c>
      <c r="Y24" s="92">
        <f>'LTC recipients home care'!V27</f>
        <v>7.3</v>
      </c>
      <c r="Z24" s="92">
        <f t="shared" si="5"/>
        <v>7.3999999999999995</v>
      </c>
      <c r="AA24" s="92">
        <f>'LTC recipients institutions'!S27</f>
        <v>5.5</v>
      </c>
      <c r="AB24" s="92">
        <f>'LTC recipients institutions'!T27</f>
        <v>5.5</v>
      </c>
      <c r="AC24" s="92">
        <f>'LTC recipients institutions'!U27</f>
        <v>5.4</v>
      </c>
      <c r="AD24" s="92">
        <f t="shared" si="6"/>
        <v>5.4666666666666659</v>
      </c>
      <c r="AE24" s="92">
        <f>'LTC residental beds'!S27</f>
        <v>85</v>
      </c>
      <c r="AF24" s="92">
        <f>'LTC residental beds'!T27</f>
        <v>86.3</v>
      </c>
      <c r="AG24" s="92">
        <f>'LTC residental beds'!U27</f>
        <v>83.7</v>
      </c>
      <c r="AH24" s="92">
        <f t="shared" si="7"/>
        <v>85</v>
      </c>
      <c r="AQ24">
        <f>'Life expectancy'!U106</f>
        <v>20.549999999999997</v>
      </c>
      <c r="AR24">
        <f>'Life expectancy'!V106</f>
        <v>20.350000000000001</v>
      </c>
      <c r="AS24">
        <f>'Life expectancy'!W106</f>
        <v>20.799999999999997</v>
      </c>
      <c r="AT24">
        <f t="shared" si="8"/>
        <v>20.566666666666666</v>
      </c>
      <c r="AU24">
        <f>'Perceived health status'!U99</f>
        <v>51.1</v>
      </c>
      <c r="AV24">
        <f>'Perceived health status'!V99</f>
        <v>46.6</v>
      </c>
      <c r="AW24">
        <f>'Perceived health status'!W99</f>
        <v>43.6</v>
      </c>
      <c r="AX24">
        <f t="shared" si="9"/>
        <v>47.1</v>
      </c>
    </row>
    <row r="25" spans="1:50" x14ac:dyDescent="0.3">
      <c r="A25" t="s">
        <v>1678</v>
      </c>
      <c r="B25" t="s">
        <v>49</v>
      </c>
      <c r="C25" s="92">
        <f>'LTC expenditure, health'!S32</f>
        <v>-99</v>
      </c>
      <c r="D25" s="92">
        <f>'LTC expenditure, health'!T32</f>
        <v>-99</v>
      </c>
      <c r="E25" s="92">
        <f>'LTC expenditure, health'!U32</f>
        <v>-99</v>
      </c>
      <c r="F25" s="92">
        <f t="shared" si="0"/>
        <v>-99</v>
      </c>
      <c r="G25" s="92">
        <f>'LTC expenditure, social'!S31</f>
        <v>132.81100000000001</v>
      </c>
      <c r="H25" s="92">
        <f>'LTC expenditure, social'!T31</f>
        <v>131.16300000000001</v>
      </c>
      <c r="I25" s="92">
        <f>'LTC expenditure, social'!U31</f>
        <v>132.536</v>
      </c>
      <c r="J25" s="92">
        <f t="shared" si="1"/>
        <v>132.17000000000002</v>
      </c>
      <c r="K25" s="92">
        <f>'Share of private exp (health)'!S32</f>
        <v>-99</v>
      </c>
      <c r="L25" s="92">
        <f>'Share of private exp (health)'!T32</f>
        <v>-99</v>
      </c>
      <c r="M25" s="92">
        <f>'Share of private exp (health)'!U32</f>
        <v>-99</v>
      </c>
      <c r="N25" s="92">
        <f t="shared" si="2"/>
        <v>-99</v>
      </c>
      <c r="O25" s="92" t="str">
        <f>'LTC worker (head counts)'!T28</f>
        <v>..</v>
      </c>
      <c r="P25" s="92" t="str">
        <f>'LTC worker (head counts)'!U28</f>
        <v>..</v>
      </c>
      <c r="Q25" s="92" t="str">
        <f>'LTC worker (head counts)'!V28</f>
        <v>..</v>
      </c>
      <c r="R25" s="92">
        <f t="shared" si="3"/>
        <v>0</v>
      </c>
      <c r="S25" s="92">
        <f>'LTC worker (FTE)'!U26</f>
        <v>0</v>
      </c>
      <c r="T25" s="92">
        <f>'LTC worker (FTE)'!V26</f>
        <v>0</v>
      </c>
      <c r="U25" s="92">
        <f>'LTC worker (FTE)'!W26</f>
        <v>0</v>
      </c>
      <c r="V25" s="92">
        <f t="shared" si="4"/>
        <v>0</v>
      </c>
      <c r="W25" s="92">
        <f>'LTC recipients home care'!T28</f>
        <v>16.100000000000001</v>
      </c>
      <c r="X25" s="92" t="str">
        <f>'LTC recipients home care'!U28</f>
        <v>..</v>
      </c>
      <c r="Y25" s="92">
        <f>'LTC recipients home care'!V28</f>
        <v>17.100000000000001</v>
      </c>
      <c r="Z25" s="92">
        <f>SUM(W25:Y25)/2</f>
        <v>16.600000000000001</v>
      </c>
      <c r="AA25" s="92">
        <f>'LTC recipients institutions'!S28</f>
        <v>-99</v>
      </c>
      <c r="AB25" s="92">
        <f>'LTC recipients institutions'!T28</f>
        <v>-99</v>
      </c>
      <c r="AC25" s="92">
        <f>'LTC recipients institutions'!U28</f>
        <v>-99</v>
      </c>
      <c r="AD25" s="92">
        <f t="shared" si="6"/>
        <v>-99</v>
      </c>
      <c r="AE25" s="92">
        <f>'LTC residental beds'!S28</f>
        <v>-99</v>
      </c>
      <c r="AF25" s="92">
        <f>'LTC residental beds'!T28</f>
        <v>-99</v>
      </c>
      <c r="AG25" s="92">
        <f>'LTC residental beds'!U28</f>
        <v>-99</v>
      </c>
      <c r="AH25" s="92">
        <f t="shared" si="7"/>
        <v>-99</v>
      </c>
      <c r="AQ25">
        <f>'Life expectancy'!U107</f>
        <v>17.649999999999999</v>
      </c>
      <c r="AR25">
        <f>'Life expectancy'!V107</f>
        <v>17.700000000000003</v>
      </c>
      <c r="AS25">
        <f>'Life expectancy'!W107</f>
        <v>17.75</v>
      </c>
      <c r="AT25">
        <f t="shared" si="8"/>
        <v>17.7</v>
      </c>
      <c r="AU25">
        <f>'Perceived health status'!U100</f>
        <v>-99</v>
      </c>
      <c r="AV25">
        <f>'Perceived health status'!V100</f>
        <v>-99</v>
      </c>
      <c r="AW25">
        <f>'Perceived health status'!W100</f>
        <v>-99</v>
      </c>
      <c r="AX25">
        <f t="shared" si="9"/>
        <v>-99</v>
      </c>
    </row>
    <row r="26" spans="1:50" x14ac:dyDescent="0.3">
      <c r="A26" t="s">
        <v>1679</v>
      </c>
      <c r="B26" t="s">
        <v>50</v>
      </c>
      <c r="C26" s="92">
        <f>'LTC expenditure, health'!S33</f>
        <v>1414.09</v>
      </c>
      <c r="D26" s="92">
        <f>'LTC expenditure, health'!T33</f>
        <v>1329.0319999999999</v>
      </c>
      <c r="E26" s="92">
        <f>'LTC expenditure, health'!U33</f>
        <v>1339.3219999999999</v>
      </c>
      <c r="F26" s="92">
        <f t="shared" si="0"/>
        <v>1360.8146666666664</v>
      </c>
      <c r="G26" s="92">
        <f>'LTC expenditure, social'!S32</f>
        <v>0</v>
      </c>
      <c r="H26" s="92">
        <f>'LTC expenditure, social'!T32</f>
        <v>0</v>
      </c>
      <c r="I26" s="92">
        <f>'LTC expenditure, social'!U32</f>
        <v>0</v>
      </c>
      <c r="J26" s="92">
        <f t="shared" si="1"/>
        <v>0</v>
      </c>
      <c r="K26" s="92">
        <f>'Share of private exp (health)'!S33</f>
        <v>9.4239999999999995</v>
      </c>
      <c r="L26" s="92">
        <f>'Share of private exp (health)'!T33</f>
        <v>7.9619999999999997</v>
      </c>
      <c r="M26" s="92">
        <f>'Share of private exp (health)'!U33</f>
        <v>7.7779999999999996</v>
      </c>
      <c r="N26" s="92">
        <f t="shared" si="2"/>
        <v>8.3879999999999999</v>
      </c>
      <c r="O26" s="92">
        <f>'LTC worker (head counts)'!T29</f>
        <v>8.6</v>
      </c>
      <c r="P26" s="92">
        <f>'LTC worker (head counts)'!U29</f>
        <v>8</v>
      </c>
      <c r="Q26" s="92">
        <f>'LTC worker (head counts)'!V29</f>
        <v>8</v>
      </c>
      <c r="R26" s="92">
        <f t="shared" si="3"/>
        <v>8.2000000000000011</v>
      </c>
      <c r="S26" s="92">
        <f>'LTC worker (FTE)'!U27</f>
        <v>0</v>
      </c>
      <c r="T26" s="92">
        <f>'LTC worker (FTE)'!V27</f>
        <v>0</v>
      </c>
      <c r="U26" s="92">
        <f>'LTC worker (FTE)'!W27</f>
        <v>0</v>
      </c>
      <c r="V26" s="92">
        <f t="shared" si="4"/>
        <v>0</v>
      </c>
      <c r="W26" s="92">
        <f>'LTC recipients home care'!T29</f>
        <v>13.1</v>
      </c>
      <c r="X26" s="92">
        <f>'LTC recipients home care'!U29</f>
        <v>8.6999999999999993</v>
      </c>
      <c r="Y26" s="92" t="str">
        <f>'LTC recipients home care'!V29</f>
        <v>..</v>
      </c>
      <c r="Z26" s="92">
        <f>SUM(W26:Y26)/2</f>
        <v>10.899999999999999</v>
      </c>
      <c r="AA26" s="92">
        <f>'LTC recipients institutions'!S29</f>
        <v>5.3</v>
      </c>
      <c r="AB26" s="92">
        <f>'LTC recipients institutions'!T29</f>
        <v>4.5999999999999996</v>
      </c>
      <c r="AC26" s="92">
        <f>'LTC recipients institutions'!U29</f>
        <v>-99</v>
      </c>
      <c r="AD26" s="92">
        <f>SUM(AA26:AC26)/2</f>
        <v>-44.55</v>
      </c>
      <c r="AE26" s="92">
        <f>'LTC residental beds'!S29</f>
        <v>82.2</v>
      </c>
      <c r="AF26" s="92">
        <f>'LTC residental beds'!T29</f>
        <v>73.900000000000006</v>
      </c>
      <c r="AG26" s="92">
        <f>'LTC residental beds'!U29</f>
        <v>71</v>
      </c>
      <c r="AH26" s="92">
        <f t="shared" si="7"/>
        <v>75.7</v>
      </c>
      <c r="AQ26">
        <f>'Life expectancy'!U108</f>
        <v>20</v>
      </c>
      <c r="AR26">
        <f>'Life expectancy'!V108</f>
        <v>19.75</v>
      </c>
      <c r="AS26">
        <f>'Life expectancy'!W108</f>
        <v>19.8</v>
      </c>
      <c r="AT26">
        <f t="shared" si="8"/>
        <v>19.849999999999998</v>
      </c>
      <c r="AU26">
        <f>'Perceived health status'!U101</f>
        <v>60.9</v>
      </c>
      <c r="AV26">
        <f>'Perceived health status'!V101</f>
        <v>59.4</v>
      </c>
      <c r="AW26">
        <f>'Perceived health status'!W101</f>
        <v>61.1</v>
      </c>
      <c r="AX26">
        <f t="shared" si="9"/>
        <v>60.466666666666669</v>
      </c>
    </row>
    <row r="27" spans="1:50" x14ac:dyDescent="0.3">
      <c r="A27" t="s">
        <v>1680</v>
      </c>
      <c r="B27" t="s">
        <v>51</v>
      </c>
      <c r="C27" s="176">
        <f>'LTC expenditure, health'!S34</f>
        <v>-99</v>
      </c>
      <c r="D27" s="176">
        <f>'LTC expenditure, health'!T34</f>
        <v>-99</v>
      </c>
      <c r="E27" s="176">
        <f>'LTC expenditure, health'!U34</f>
        <v>-99</v>
      </c>
      <c r="F27" s="92">
        <f t="shared" si="0"/>
        <v>-99</v>
      </c>
      <c r="G27" s="92">
        <f>'LTC expenditure, social'!S33</f>
        <v>657.95100000000002</v>
      </c>
      <c r="H27" s="92">
        <f>'LTC expenditure, social'!T33</f>
        <v>677.02</v>
      </c>
      <c r="I27" s="92">
        <f>'LTC expenditure, social'!U33</f>
        <v>669.47900000000004</v>
      </c>
      <c r="J27" s="92">
        <f t="shared" si="1"/>
        <v>668.15</v>
      </c>
      <c r="K27" s="176">
        <f>'Share of private exp (health)'!S34</f>
        <v>0</v>
      </c>
      <c r="L27" s="176">
        <f>'Share of private exp (health)'!T34</f>
        <v>0</v>
      </c>
      <c r="M27" s="176">
        <f>'Share of private exp (health)'!U34</f>
        <v>0</v>
      </c>
      <c r="N27" s="92">
        <f t="shared" si="2"/>
        <v>0</v>
      </c>
      <c r="O27" s="92" t="str">
        <f>'LTC worker (head counts)'!T30</f>
        <v>..</v>
      </c>
      <c r="P27" s="92" t="str">
        <f>'LTC worker (head counts)'!U30</f>
        <v>..</v>
      </c>
      <c r="Q27" s="92" t="str">
        <f>'LTC worker (head counts)'!V30</f>
        <v>..</v>
      </c>
      <c r="R27" s="92">
        <f t="shared" si="3"/>
        <v>0</v>
      </c>
      <c r="S27" s="92" t="str">
        <f>'LTC worker (FTE)'!U28</f>
        <v>..</v>
      </c>
      <c r="T27" s="92" t="str">
        <f>'LTC worker (FTE)'!V28</f>
        <v>..</v>
      </c>
      <c r="U27" s="92" t="str">
        <f>'LTC worker (FTE)'!W28</f>
        <v>..</v>
      </c>
      <c r="V27" s="92">
        <f t="shared" si="4"/>
        <v>0</v>
      </c>
      <c r="W27" s="92">
        <f>'LTC recipients home care'!T30</f>
        <v>9.6</v>
      </c>
      <c r="X27" s="92">
        <f>'LTC recipients home care'!U30</f>
        <v>9</v>
      </c>
      <c r="Y27" s="92">
        <f>'LTC recipients home care'!V30</f>
        <v>9.5</v>
      </c>
      <c r="Z27" s="92">
        <f t="shared" si="5"/>
        <v>9.3666666666666671</v>
      </c>
      <c r="AA27" s="92">
        <f>'LTC recipients institutions'!S30</f>
        <v>4.7</v>
      </c>
      <c r="AB27" s="92">
        <f>'LTC recipients institutions'!T30</f>
        <v>4.5999999999999996</v>
      </c>
      <c r="AC27" s="92">
        <f>'LTC recipients institutions'!U30</f>
        <v>4.5</v>
      </c>
      <c r="AD27" s="92">
        <f t="shared" si="6"/>
        <v>4.6000000000000005</v>
      </c>
      <c r="AE27" s="92">
        <f>'LTC residental beds'!S30</f>
        <v>57.5</v>
      </c>
      <c r="AF27" s="92">
        <f>'LTC residental beds'!T30</f>
        <v>55.9</v>
      </c>
      <c r="AG27" s="92">
        <f>'LTC residental beds'!U30</f>
        <v>55.9</v>
      </c>
      <c r="AH27" s="92">
        <f t="shared" si="7"/>
        <v>56.433333333333337</v>
      </c>
      <c r="AQ27">
        <f>'Life expectancy'!U109</f>
        <v>20.25</v>
      </c>
      <c r="AR27">
        <f>'Life expectancy'!V109</f>
        <v>20.399999999999999</v>
      </c>
      <c r="AS27">
        <f>'Life expectancy'!W109</f>
        <v>20.45</v>
      </c>
      <c r="AT27">
        <f t="shared" si="8"/>
        <v>20.366666666666664</v>
      </c>
      <c r="AU27">
        <f>'Perceived health status'!U102</f>
        <v>88.3</v>
      </c>
      <c r="AV27">
        <f>'Perceived health status'!V102</f>
        <v>85.4</v>
      </c>
      <c r="AW27">
        <f>'Perceived health status'!W102</f>
        <v>87</v>
      </c>
      <c r="AX27">
        <f t="shared" si="9"/>
        <v>86.899999999999991</v>
      </c>
    </row>
    <row r="28" spans="1:50" x14ac:dyDescent="0.3">
      <c r="A28" t="s">
        <v>1667</v>
      </c>
      <c r="B28" t="s">
        <v>52</v>
      </c>
      <c r="C28" s="92">
        <f>'LTC expenditure, health'!S35</f>
        <v>1767.1659999999999</v>
      </c>
      <c r="D28" s="92">
        <f>'LTC expenditure, health'!T35</f>
        <v>1734.6510000000001</v>
      </c>
      <c r="E28" s="92">
        <f>'LTC expenditure, health'!U35</f>
        <v>1733.462</v>
      </c>
      <c r="F28" s="92">
        <f t="shared" si="0"/>
        <v>1745.0930000000001</v>
      </c>
      <c r="G28" s="92" t="str">
        <f>'LTC expenditure, social'!S34</f>
        <v>..</v>
      </c>
      <c r="H28" s="92" t="str">
        <f>'LTC expenditure, social'!T34</f>
        <v>..</v>
      </c>
      <c r="I28" s="92" t="str">
        <f>'LTC expenditure, social'!U34</f>
        <v>..</v>
      </c>
      <c r="J28" s="92">
        <f t="shared" si="1"/>
        <v>0</v>
      </c>
      <c r="K28" s="92">
        <f>'Share of private exp (health)'!S35</f>
        <v>8.6709999999999994</v>
      </c>
      <c r="L28" s="92">
        <f>'Share of private exp (health)'!T35</f>
        <v>8.5730000000000004</v>
      </c>
      <c r="M28" s="92">
        <f>'Share of private exp (health)'!U35</f>
        <v>8.64</v>
      </c>
      <c r="N28" s="92">
        <f t="shared" si="2"/>
        <v>8.6280000000000001</v>
      </c>
      <c r="O28" s="92">
        <f>'LTC worker (head counts)'!T31</f>
        <v>12.8</v>
      </c>
      <c r="P28" s="92">
        <f>'LTC worker (head counts)'!U31</f>
        <v>12.8</v>
      </c>
      <c r="Q28" s="92">
        <f>'LTC worker (head counts)'!V31</f>
        <v>12.7</v>
      </c>
      <c r="R28" s="92">
        <f t="shared" si="3"/>
        <v>12.766666666666666</v>
      </c>
      <c r="S28" s="92">
        <f>'LTC worker (FTE)'!U29</f>
        <v>10.3</v>
      </c>
      <c r="T28" s="92">
        <f>'LTC worker (FTE)'!V29</f>
        <v>10.3</v>
      </c>
      <c r="U28" s="92">
        <f>'LTC worker (FTE)'!W29</f>
        <v>10.3</v>
      </c>
      <c r="V28" s="92">
        <f t="shared" si="4"/>
        <v>10.3</v>
      </c>
      <c r="W28" s="92">
        <f>'LTC recipients home care'!T31</f>
        <v>11.6</v>
      </c>
      <c r="X28" s="92">
        <f>'LTC recipients home care'!U31</f>
        <v>11.5</v>
      </c>
      <c r="Y28" s="92">
        <f>'LTC recipients home care'!V31</f>
        <v>11.4</v>
      </c>
      <c r="Z28" s="92">
        <f t="shared" si="5"/>
        <v>11.5</v>
      </c>
      <c r="AA28" s="92">
        <f>'LTC recipients institutions'!S31</f>
        <v>4.8</v>
      </c>
      <c r="AB28" s="92">
        <f>'LTC recipients institutions'!T31</f>
        <v>4.5999999999999996</v>
      </c>
      <c r="AC28" s="92">
        <f>'LTC recipients institutions'!U31</f>
        <v>4.5</v>
      </c>
      <c r="AD28" s="92">
        <f t="shared" si="6"/>
        <v>4.6333333333333329</v>
      </c>
      <c r="AE28" s="92">
        <f>'LTC residental beds'!S31</f>
        <v>50.8</v>
      </c>
      <c r="AF28" s="92">
        <f>'LTC residental beds'!T31</f>
        <v>48.8</v>
      </c>
      <c r="AG28" s="92">
        <f>'LTC residental beds'!U31</f>
        <v>-99</v>
      </c>
      <c r="AH28" s="92">
        <f>SUM(AE28:AG28)/2</f>
        <v>0.29999999999999716</v>
      </c>
      <c r="AQ28">
        <f>'Life expectancy'!U110</f>
        <v>20.200000000000003</v>
      </c>
      <c r="AR28">
        <f>'Life expectancy'!V110</f>
        <v>20.25</v>
      </c>
      <c r="AS28">
        <f>'Life expectancy'!W110</f>
        <v>20.350000000000001</v>
      </c>
      <c r="AT28">
        <f t="shared" si="8"/>
        <v>20.266666666666669</v>
      </c>
      <c r="AU28">
        <f>'Perceived health status'!U103</f>
        <v>67.2</v>
      </c>
      <c r="AV28">
        <f>'Perceived health status'!V103</f>
        <v>66.7</v>
      </c>
      <c r="AW28">
        <f>'Perceived health status'!W103</f>
        <v>65.2</v>
      </c>
      <c r="AX28">
        <f t="shared" si="9"/>
        <v>66.366666666666674</v>
      </c>
    </row>
    <row r="29" spans="1:50" x14ac:dyDescent="0.3">
      <c r="A29" t="s">
        <v>1681</v>
      </c>
      <c r="B29" t="s">
        <v>53</v>
      </c>
      <c r="C29" s="92">
        <f>'LTC expenditure, health'!S36</f>
        <v>91.314999999999998</v>
      </c>
      <c r="D29" s="92">
        <f>'LTC expenditure, health'!T36</f>
        <v>98.647000000000006</v>
      </c>
      <c r="E29" s="92">
        <f>'LTC expenditure, health'!U36</f>
        <v>103.629</v>
      </c>
      <c r="F29" s="92">
        <f t="shared" si="0"/>
        <v>97.863666666666674</v>
      </c>
      <c r="G29" s="92">
        <f>'LTC expenditure, social'!S35</f>
        <v>386.21199999999999</v>
      </c>
      <c r="H29" s="92">
        <f>'LTC expenditure, social'!T35</f>
        <v>379.16800000000001</v>
      </c>
      <c r="I29" s="92">
        <f>'LTC expenditure, social'!U35</f>
        <v>378.65600000000001</v>
      </c>
      <c r="J29" s="92">
        <f t="shared" si="1"/>
        <v>381.34533333333337</v>
      </c>
      <c r="K29" s="92">
        <f>'Share of private exp (health)'!S36</f>
        <v>4.4059999999999997</v>
      </c>
      <c r="L29" s="92">
        <f>'Share of private exp (health)'!T36</f>
        <v>4.1609999999999996</v>
      </c>
      <c r="M29" s="92">
        <f>'Share of private exp (health)'!U36</f>
        <v>3.5179999999999998</v>
      </c>
      <c r="N29" s="92">
        <f t="shared" si="2"/>
        <v>4.0283333333333333</v>
      </c>
      <c r="O29" s="92" t="str">
        <f>'LTC worker (head counts)'!T32</f>
        <v>..</v>
      </c>
      <c r="P29" s="92" t="str">
        <f>'LTC worker (head counts)'!U32</f>
        <v>..</v>
      </c>
      <c r="Q29" s="92" t="str">
        <f>'LTC worker (head counts)'!V32</f>
        <v>..</v>
      </c>
      <c r="R29" s="92">
        <f t="shared" si="3"/>
        <v>0</v>
      </c>
      <c r="S29" s="92">
        <f>'LTC worker (FTE)'!U30</f>
        <v>0</v>
      </c>
      <c r="T29" s="92">
        <f>'LTC worker (FTE)'!V30</f>
        <v>0</v>
      </c>
      <c r="U29" s="92">
        <f>'LTC worker (FTE)'!W30</f>
        <v>0</v>
      </c>
      <c r="V29" s="92">
        <f t="shared" si="4"/>
        <v>0</v>
      </c>
      <c r="W29" s="92" t="str">
        <f>'LTC recipients home care'!T32</f>
        <v>..</v>
      </c>
      <c r="X29" s="92" t="str">
        <f>'LTC recipients home care'!U32</f>
        <v>..</v>
      </c>
      <c r="Y29" s="92" t="str">
        <f>'LTC recipients home care'!V32</f>
        <v>..</v>
      </c>
      <c r="Z29" s="92">
        <f t="shared" si="5"/>
        <v>0</v>
      </c>
      <c r="AA29" s="92">
        <f>'LTC recipients institutions'!S32</f>
        <v>0.8</v>
      </c>
      <c r="AB29" s="92">
        <f>'LTC recipients institutions'!T32</f>
        <v>0.9</v>
      </c>
      <c r="AC29" s="92">
        <f>'LTC recipients institutions'!U32</f>
        <v>0.9</v>
      </c>
      <c r="AD29" s="92">
        <f t="shared" si="6"/>
        <v>0.8666666666666667</v>
      </c>
      <c r="AE29" s="92">
        <f>'LTC residental beds'!S32</f>
        <v>12.4</v>
      </c>
      <c r="AF29" s="92">
        <f>'LTC residental beds'!T32</f>
        <v>12.2</v>
      </c>
      <c r="AG29" s="92">
        <f>'LTC residental beds'!U32</f>
        <v>12</v>
      </c>
      <c r="AH29" s="92">
        <f t="shared" si="7"/>
        <v>12.200000000000001</v>
      </c>
      <c r="AQ29">
        <f>'Life expectancy'!U111</f>
        <v>18.149999999999999</v>
      </c>
      <c r="AR29">
        <f>'Life expectancy'!V111</f>
        <v>17.899999999999999</v>
      </c>
      <c r="AS29">
        <f>'Life expectancy'!W111</f>
        <v>18.25</v>
      </c>
      <c r="AT29">
        <f t="shared" si="8"/>
        <v>18.099999999999998</v>
      </c>
      <c r="AU29">
        <f>'Perceived health status'!U104</f>
        <v>14.8</v>
      </c>
      <c r="AV29">
        <f>'Perceived health status'!V104</f>
        <v>15.7</v>
      </c>
      <c r="AW29">
        <f>'Perceived health status'!W104</f>
        <v>17.7</v>
      </c>
      <c r="AX29">
        <f t="shared" si="9"/>
        <v>16.066666666666666</v>
      </c>
    </row>
    <row r="30" spans="1:50" x14ac:dyDescent="0.3">
      <c r="A30" t="s">
        <v>1682</v>
      </c>
      <c r="B30" t="s">
        <v>54</v>
      </c>
      <c r="C30" s="92">
        <f>'LTC expenditure, health'!S37</f>
        <v>65.917000000000002</v>
      </c>
      <c r="D30" s="92">
        <f>'LTC expenditure, health'!T37</f>
        <v>68.825000000000003</v>
      </c>
      <c r="E30" s="92">
        <f>'LTC expenditure, health'!U37</f>
        <v>72.972999999999999</v>
      </c>
      <c r="F30" s="92">
        <f t="shared" si="0"/>
        <v>69.238333333333344</v>
      </c>
      <c r="G30" s="92" t="str">
        <f>'LTC expenditure, social'!S36</f>
        <v>..</v>
      </c>
      <c r="H30" s="92" t="str">
        <f>'LTC expenditure, social'!T36</f>
        <v>..</v>
      </c>
      <c r="I30" s="92" t="str">
        <f>'LTC expenditure, social'!U36</f>
        <v>..</v>
      </c>
      <c r="J30" s="92">
        <f t="shared" si="1"/>
        <v>0</v>
      </c>
      <c r="K30" s="92">
        <f>'Share of private exp (health)'!S37</f>
        <v>25.847999999999999</v>
      </c>
      <c r="L30" s="92">
        <f>'Share of private exp (health)'!T37</f>
        <v>26.158000000000001</v>
      </c>
      <c r="M30" s="92">
        <f>'Share of private exp (health)'!U37</f>
        <v>26.608000000000001</v>
      </c>
      <c r="N30" s="92">
        <f t="shared" si="2"/>
        <v>26.204666666666668</v>
      </c>
      <c r="O30" s="92">
        <f>'LTC worker (head counts)'!T33</f>
        <v>0.7</v>
      </c>
      <c r="P30" s="92">
        <f>'LTC worker (head counts)'!U33</f>
        <v>0.8</v>
      </c>
      <c r="Q30" s="92">
        <f>'LTC worker (head counts)'!V33</f>
        <v>0.7</v>
      </c>
      <c r="R30" s="92">
        <f t="shared" si="3"/>
        <v>0.73333333333333339</v>
      </c>
      <c r="S30" s="92">
        <f>'LTC worker (FTE)'!U31</f>
        <v>0.4</v>
      </c>
      <c r="T30" s="92">
        <f>'LTC worker (FTE)'!V31</f>
        <v>0.5</v>
      </c>
      <c r="U30" s="92">
        <f>'LTC worker (FTE)'!W31</f>
        <v>0.4</v>
      </c>
      <c r="V30" s="92">
        <f t="shared" si="4"/>
        <v>0.43333333333333335</v>
      </c>
      <c r="W30" s="92">
        <f>'LTC recipients home care'!T33</f>
        <v>0.7</v>
      </c>
      <c r="X30" s="92">
        <f>'LTC recipients home care'!U33</f>
        <v>0.8</v>
      </c>
      <c r="Y30" s="92">
        <f>'LTC recipients home care'!V33</f>
        <v>0.8</v>
      </c>
      <c r="Z30" s="92">
        <f t="shared" si="5"/>
        <v>0.76666666666666661</v>
      </c>
      <c r="AA30" s="92">
        <f>'LTC recipients institutions'!S33</f>
        <v>1.3</v>
      </c>
      <c r="AB30" s="92">
        <f>'LTC recipients institutions'!T33</f>
        <v>1.3</v>
      </c>
      <c r="AC30" s="92">
        <f>'LTC recipients institutions'!U33</f>
        <v>1.2</v>
      </c>
      <c r="AD30" s="92">
        <f t="shared" si="6"/>
        <v>1.2666666666666666</v>
      </c>
      <c r="AE30" s="92">
        <f>'LTC residental beds'!S33</f>
        <v>-99</v>
      </c>
      <c r="AF30" s="92">
        <f>'LTC residental beds'!T33</f>
        <v>-99</v>
      </c>
      <c r="AG30" s="92">
        <f>'LTC residental beds'!U33</f>
        <v>-99</v>
      </c>
      <c r="AH30" s="92">
        <f t="shared" si="7"/>
        <v>-99</v>
      </c>
      <c r="AQ30">
        <f>'Life expectancy'!U112</f>
        <v>20</v>
      </c>
      <c r="AR30">
        <f>'Life expectancy'!V112</f>
        <v>19.850000000000001</v>
      </c>
      <c r="AS30">
        <f>'Life expectancy'!W112</f>
        <v>19.899999999999999</v>
      </c>
      <c r="AT30">
        <f t="shared" si="8"/>
        <v>19.916666666666668</v>
      </c>
      <c r="AU30">
        <f>'Perceived health status'!U105</f>
        <v>10.8</v>
      </c>
      <c r="AV30">
        <f>'Perceived health status'!V105</f>
        <v>12</v>
      </c>
      <c r="AW30">
        <f>'Perceived health status'!W105</f>
        <v>12.1</v>
      </c>
      <c r="AX30">
        <f t="shared" si="9"/>
        <v>11.633333333333333</v>
      </c>
    </row>
    <row r="31" spans="1:50" x14ac:dyDescent="0.3">
      <c r="A31" t="s">
        <v>1683</v>
      </c>
      <c r="B31" t="s">
        <v>55</v>
      </c>
      <c r="C31" s="92">
        <f>'LTC expenditure, health'!S38</f>
        <v>6.7460000000000004</v>
      </c>
      <c r="D31" s="92">
        <f>'LTC expenditure, health'!T38</f>
        <v>6.7759999999999998</v>
      </c>
      <c r="E31" s="92">
        <f>'LTC expenditure, health'!U38</f>
        <v>14.922000000000001</v>
      </c>
      <c r="F31" s="92">
        <f t="shared" si="0"/>
        <v>9.4813333333333336</v>
      </c>
      <c r="G31" s="92">
        <f>'LTC expenditure, social'!S37</f>
        <v>203.221</v>
      </c>
      <c r="H31" s="92">
        <f>'LTC expenditure, social'!T37</f>
        <v>215.00200000000001</v>
      </c>
      <c r="I31" s="92">
        <f>'LTC expenditure, social'!U37</f>
        <v>228.39599999999999</v>
      </c>
      <c r="J31" s="92">
        <f t="shared" si="1"/>
        <v>215.53966666666668</v>
      </c>
      <c r="K31" s="92">
        <f>'Share of private exp (health)'!S38</f>
        <v>1.347</v>
      </c>
      <c r="L31" s="92">
        <f>'Share of private exp (health)'!T38</f>
        <v>1.4910000000000001</v>
      </c>
      <c r="M31" s="92">
        <f>'Share of private exp (health)'!U38</f>
        <v>0.67900000000000005</v>
      </c>
      <c r="N31" s="92">
        <f t="shared" si="2"/>
        <v>1.1723333333333334</v>
      </c>
      <c r="O31" s="92">
        <f>'LTC worker (head counts)'!T34</f>
        <v>1.4</v>
      </c>
      <c r="P31" s="92">
        <f>'LTC worker (head counts)'!U34</f>
        <v>1.4</v>
      </c>
      <c r="Q31" s="92">
        <f>'LTC worker (head counts)'!V34</f>
        <v>1.5</v>
      </c>
      <c r="R31" s="92">
        <f t="shared" si="3"/>
        <v>1.4333333333333333</v>
      </c>
      <c r="S31" s="92">
        <f>'LTC worker (FTE)'!U32</f>
        <v>1.2</v>
      </c>
      <c r="T31" s="92">
        <f>'LTC worker (FTE)'!V32</f>
        <v>1.6</v>
      </c>
      <c r="U31" s="92">
        <f>'LTC worker (FTE)'!W32</f>
        <v>1.5</v>
      </c>
      <c r="V31" s="92">
        <f t="shared" si="4"/>
        <v>1.4333333333333333</v>
      </c>
      <c r="W31" s="92">
        <f>'LTC recipients home care'!T34</f>
        <v>0</v>
      </c>
      <c r="X31" s="92">
        <f>'LTC recipients home care'!U34</f>
        <v>0</v>
      </c>
      <c r="Y31" s="92">
        <f>'LTC recipients home care'!V34</f>
        <v>0</v>
      </c>
      <c r="Z31" s="92">
        <f t="shared" si="5"/>
        <v>0</v>
      </c>
      <c r="AA31" s="92">
        <f>'LTC recipients institutions'!S34</f>
        <v>3.6</v>
      </c>
      <c r="AB31" s="92">
        <f>'LTC recipients institutions'!T34</f>
        <v>3.9</v>
      </c>
      <c r="AC31" s="92">
        <f>'LTC recipients institutions'!U34</f>
        <v>4.3</v>
      </c>
      <c r="AD31" s="92">
        <f t="shared" si="6"/>
        <v>3.9333333333333336</v>
      </c>
      <c r="AE31" s="92">
        <f>'LTC residental beds'!S34</f>
        <v>51.2</v>
      </c>
      <c r="AF31" s="92">
        <f>'LTC residental beds'!T34</f>
        <v>53.1</v>
      </c>
      <c r="AG31" s="92">
        <f>'LTC residental beds'!U34</f>
        <v>51.9</v>
      </c>
      <c r="AH31" s="92">
        <f t="shared" si="7"/>
        <v>52.06666666666667</v>
      </c>
      <c r="AQ31">
        <f>'Life expectancy'!U113</f>
        <v>17.100000000000001</v>
      </c>
      <c r="AR31">
        <f>'Life expectancy'!V113</f>
        <v>16.899999999999999</v>
      </c>
      <c r="AS31">
        <f>'Life expectancy'!W113</f>
        <v>17.25</v>
      </c>
      <c r="AT31">
        <f t="shared" si="8"/>
        <v>17.083333333333332</v>
      </c>
      <c r="AU31">
        <f>'Perceived health status'!U106</f>
        <v>17.600000000000001</v>
      </c>
      <c r="AV31">
        <f>'Perceived health status'!V106</f>
        <v>19.100000000000001</v>
      </c>
      <c r="AW31">
        <f>'Perceived health status'!W106</f>
        <v>19.600000000000001</v>
      </c>
      <c r="AX31">
        <f t="shared" si="9"/>
        <v>18.766666666666669</v>
      </c>
    </row>
    <row r="32" spans="1:50" x14ac:dyDescent="0.3">
      <c r="A32" t="s">
        <v>1684</v>
      </c>
      <c r="B32" t="s">
        <v>56</v>
      </c>
      <c r="C32" s="92">
        <f>'LTC expenditure, health'!S39</f>
        <v>269.03399999999999</v>
      </c>
      <c r="D32" s="92">
        <f>'LTC expenditure, health'!T39</f>
        <v>265.18799999999999</v>
      </c>
      <c r="E32" s="92">
        <f>'LTC expenditure, health'!U39</f>
        <v>266.41699999999997</v>
      </c>
      <c r="F32" s="92">
        <f t="shared" si="0"/>
        <v>266.87966666666665</v>
      </c>
      <c r="G32" s="92" t="str">
        <f>'LTC expenditure, social'!S38</f>
        <v>..</v>
      </c>
      <c r="H32" s="92" t="str">
        <f>'LTC expenditure, social'!T38</f>
        <v>..</v>
      </c>
      <c r="I32" s="92" t="str">
        <f>'LTC expenditure, social'!U38</f>
        <v>..</v>
      </c>
      <c r="J32" s="92">
        <f t="shared" si="1"/>
        <v>0</v>
      </c>
      <c r="K32" s="92">
        <f>'Share of private exp (health)'!S39</f>
        <v>3.7160000000000002</v>
      </c>
      <c r="L32" s="92">
        <f>'Share of private exp (health)'!T39</f>
        <v>4.444</v>
      </c>
      <c r="M32" s="92">
        <f>'Share of private exp (health)'!U39</f>
        <v>4.1559999999999997</v>
      </c>
      <c r="N32" s="92">
        <f t="shared" si="2"/>
        <v>4.1053333333333333</v>
      </c>
      <c r="O32" s="92" t="str">
        <f>'LTC worker (head counts)'!T35</f>
        <v>..</v>
      </c>
      <c r="P32" s="92" t="str">
        <f>'LTC worker (head counts)'!U35</f>
        <v>..</v>
      </c>
      <c r="Q32" s="92" t="str">
        <f>'LTC worker (head counts)'!V35</f>
        <v>..</v>
      </c>
      <c r="R32" s="92">
        <f t="shared" si="3"/>
        <v>0</v>
      </c>
      <c r="S32" s="92">
        <f>'LTC worker (FTE)'!U33</f>
        <v>0</v>
      </c>
      <c r="T32" s="92">
        <f>'LTC worker (FTE)'!V33</f>
        <v>0</v>
      </c>
      <c r="U32" s="92">
        <f>'LTC worker (FTE)'!W33</f>
        <v>0</v>
      </c>
      <c r="V32" s="92">
        <f t="shared" si="4"/>
        <v>0</v>
      </c>
      <c r="W32" s="92">
        <f>'LTC recipients home care'!T35</f>
        <v>6.7</v>
      </c>
      <c r="X32" s="92">
        <f>'LTC recipients home care'!U35</f>
        <v>6.5</v>
      </c>
      <c r="Y32" s="92" t="str">
        <f>'LTC recipients home care'!V35</f>
        <v>..</v>
      </c>
      <c r="Z32" s="92">
        <f>SUM(W32:Y32)/2</f>
        <v>6.6</v>
      </c>
      <c r="AA32" s="92">
        <f>'LTC recipients institutions'!S35</f>
        <v>4.9000000000000004</v>
      </c>
      <c r="AB32" s="92">
        <f>'LTC recipients institutions'!T35</f>
        <v>4.9000000000000004</v>
      </c>
      <c r="AC32" s="92">
        <f>'LTC recipients institutions'!U35</f>
        <v>-99</v>
      </c>
      <c r="AD32" s="92">
        <f>SUM(AA32:AC32)/2</f>
        <v>-44.6</v>
      </c>
      <c r="AE32" s="92">
        <f>'LTC residental beds'!S35</f>
        <v>52.4</v>
      </c>
      <c r="AF32" s="92">
        <f>'LTC residental beds'!T35</f>
        <v>50.9</v>
      </c>
      <c r="AG32" s="92">
        <f>'LTC residental beds'!U35</f>
        <v>-99</v>
      </c>
      <c r="AH32" s="92">
        <f>SUM(AE32:AG32)/2</f>
        <v>2.1499999999999986</v>
      </c>
      <c r="AQ32">
        <f>'Life expectancy'!U114</f>
        <v>19.649999999999999</v>
      </c>
      <c r="AR32">
        <f>'Life expectancy'!V114</f>
        <v>19.5</v>
      </c>
      <c r="AS32">
        <f>'Life expectancy'!W114</f>
        <v>19.850000000000001</v>
      </c>
      <c r="AT32">
        <f t="shared" si="8"/>
        <v>19.666666666666668</v>
      </c>
      <c r="AU32">
        <f>'Perceived health status'!U107</f>
        <v>30</v>
      </c>
      <c r="AV32">
        <f>'Perceived health status'!V107</f>
        <v>30.9</v>
      </c>
      <c r="AW32">
        <f>'Perceived health status'!W107</f>
        <v>32.200000000000003</v>
      </c>
      <c r="AX32">
        <f t="shared" si="9"/>
        <v>31.033333333333331</v>
      </c>
    </row>
    <row r="33" spans="1:50" x14ac:dyDescent="0.3">
      <c r="A33" t="s">
        <v>1659</v>
      </c>
      <c r="B33" t="s">
        <v>57</v>
      </c>
      <c r="C33" s="92">
        <f>'LTC expenditure, health'!S40</f>
        <v>283.80399999999997</v>
      </c>
      <c r="D33" s="92">
        <f>'LTC expenditure, health'!T40</f>
        <v>295.726</v>
      </c>
      <c r="E33" s="92">
        <f>'LTC expenditure, health'!U40</f>
        <v>303.613</v>
      </c>
      <c r="F33" s="92">
        <f t="shared" si="0"/>
        <v>294.38100000000003</v>
      </c>
      <c r="G33" s="92">
        <f>'LTC expenditure, social'!S39</f>
        <v>130.661</v>
      </c>
      <c r="H33" s="92">
        <f>'LTC expenditure, social'!T39</f>
        <v>131.33699999999999</v>
      </c>
      <c r="I33" s="92">
        <f>'LTC expenditure, social'!U39</f>
        <v>137.46100000000001</v>
      </c>
      <c r="J33" s="92">
        <f t="shared" si="1"/>
        <v>133.15299999999999</v>
      </c>
      <c r="K33" s="92">
        <f>'Share of private exp (health)'!S40</f>
        <v>21.425999999999998</v>
      </c>
      <c r="L33" s="92">
        <f>'Share of private exp (health)'!T40</f>
        <v>17.420000000000002</v>
      </c>
      <c r="M33" s="92">
        <f>'Share of private exp (health)'!U40</f>
        <v>16.759</v>
      </c>
      <c r="N33" s="92">
        <f t="shared" si="2"/>
        <v>18.535</v>
      </c>
      <c r="O33" s="92">
        <f>'LTC worker (head counts)'!T36</f>
        <v>4.2</v>
      </c>
      <c r="P33" s="92">
        <f>'LTC worker (head counts)'!U36</f>
        <v>4.3</v>
      </c>
      <c r="Q33" s="92">
        <f>'LTC worker (head counts)'!V36</f>
        <v>4.5</v>
      </c>
      <c r="R33" s="92">
        <f t="shared" si="3"/>
        <v>4.333333333333333</v>
      </c>
      <c r="S33" s="92">
        <f>'LTC worker (FTE)'!U34</f>
        <v>0</v>
      </c>
      <c r="T33" s="92">
        <f>'LTC worker (FTE)'!V34</f>
        <v>0</v>
      </c>
      <c r="U33" s="92">
        <f>'LTC worker (FTE)'!W34</f>
        <v>0</v>
      </c>
      <c r="V33" s="92">
        <f t="shared" si="4"/>
        <v>0</v>
      </c>
      <c r="W33" s="92">
        <f>'LTC recipients home care'!T36</f>
        <v>6.3</v>
      </c>
      <c r="X33" s="92">
        <f>'LTC recipients home care'!U36</f>
        <v>6.7</v>
      </c>
      <c r="Y33" s="92">
        <f>'LTC recipients home care'!V36</f>
        <v>7.1</v>
      </c>
      <c r="Z33" s="92">
        <f t="shared" si="5"/>
        <v>6.7</v>
      </c>
      <c r="AA33" s="92">
        <f>'LTC recipients institutions'!S36</f>
        <v>1.8</v>
      </c>
      <c r="AB33" s="92">
        <f>'LTC recipients institutions'!T36</f>
        <v>1.8</v>
      </c>
      <c r="AC33" s="92">
        <f>'LTC recipients institutions'!U36</f>
        <v>1.9</v>
      </c>
      <c r="AD33" s="92">
        <f t="shared" si="6"/>
        <v>1.8333333333333333</v>
      </c>
      <c r="AE33" s="92">
        <f>'LTC residental beds'!S36</f>
        <v>44.8</v>
      </c>
      <c r="AF33" s="92">
        <f>'LTC residental beds'!T36</f>
        <v>44.4</v>
      </c>
      <c r="AG33" s="92">
        <f>'LTC residental beds'!U36</f>
        <v>44.2</v>
      </c>
      <c r="AH33" s="92">
        <f t="shared" si="7"/>
        <v>44.466666666666661</v>
      </c>
      <c r="AQ33">
        <f>'Life expectancy'!U115</f>
        <v>21.4</v>
      </c>
      <c r="AR33">
        <f>'Life expectancy'!V115</f>
        <v>21</v>
      </c>
      <c r="AS33">
        <f>'Life expectancy'!W115</f>
        <v>21.5</v>
      </c>
      <c r="AT33">
        <f t="shared" si="8"/>
        <v>21.3</v>
      </c>
      <c r="AU33">
        <f>'Perceived health status'!U108</f>
        <v>40.299999999999997</v>
      </c>
      <c r="AV33">
        <f>'Perceived health status'!V108</f>
        <v>39.5</v>
      </c>
      <c r="AW33">
        <f>'Perceived health status'!W108</f>
        <v>40.299999999999997</v>
      </c>
      <c r="AX33">
        <f t="shared" si="9"/>
        <v>40.033333333333331</v>
      </c>
    </row>
    <row r="34" spans="1:50" x14ac:dyDescent="0.3">
      <c r="A34" t="s">
        <v>1685</v>
      </c>
      <c r="B34" t="s">
        <v>58</v>
      </c>
      <c r="C34" s="92">
        <f>'LTC expenditure, health'!S41</f>
        <v>1357.848</v>
      </c>
      <c r="D34" s="92">
        <f>'LTC expenditure, health'!T41</f>
        <v>1380.854</v>
      </c>
      <c r="E34" s="92">
        <f>'LTC expenditure, health'!U41</f>
        <v>1405.0060000000001</v>
      </c>
      <c r="F34" s="92">
        <f t="shared" si="0"/>
        <v>1381.2360000000001</v>
      </c>
      <c r="G34" s="92">
        <f>'LTC expenditure, social'!S40</f>
        <v>24.606999999999999</v>
      </c>
      <c r="H34" s="92">
        <f>'LTC expenditure, social'!T40</f>
        <v>19.786999999999999</v>
      </c>
      <c r="I34" s="92">
        <f>'LTC expenditure, social'!U40</f>
        <v>23.346</v>
      </c>
      <c r="J34" s="92">
        <f t="shared" si="1"/>
        <v>22.58</v>
      </c>
      <c r="K34" s="92">
        <f>'Share of private exp (health)'!S41</f>
        <v>7.4359999999999999</v>
      </c>
      <c r="L34" s="92">
        <f>'Share of private exp (health)'!T41</f>
        <v>7.2629999999999999</v>
      </c>
      <c r="M34" s="92">
        <f>'Share of private exp (health)'!U41</f>
        <v>7.1790000000000003</v>
      </c>
      <c r="N34" s="92">
        <f t="shared" si="2"/>
        <v>7.2926666666666664</v>
      </c>
      <c r="O34" s="92">
        <f>'LTC worker (head counts)'!T37</f>
        <v>12.4</v>
      </c>
      <c r="P34" s="92">
        <f>'LTC worker (head counts)'!U37</f>
        <v>12.4</v>
      </c>
      <c r="Q34" s="92">
        <f>'LTC worker (head counts)'!V37</f>
        <v>12.4</v>
      </c>
      <c r="R34" s="92">
        <f t="shared" si="3"/>
        <v>12.4</v>
      </c>
      <c r="S34" s="92">
        <f>'LTC worker (FTE)'!U35</f>
        <v>9.3000000000000007</v>
      </c>
      <c r="T34" s="92">
        <f>'LTC worker (FTE)'!V35</f>
        <v>9.3000000000000007</v>
      </c>
      <c r="U34" s="92">
        <f>'LTC worker (FTE)'!W35</f>
        <v>9.3000000000000007</v>
      </c>
      <c r="V34" s="92">
        <f t="shared" si="4"/>
        <v>9.3000000000000007</v>
      </c>
      <c r="W34" s="92">
        <f>'LTC recipients home care'!T37</f>
        <v>11.8</v>
      </c>
      <c r="X34" s="92">
        <f>'LTC recipients home care'!U37</f>
        <v>12.5</v>
      </c>
      <c r="Y34" s="92">
        <f>'LTC recipients home care'!V37</f>
        <v>10.9</v>
      </c>
      <c r="Z34" s="92">
        <f t="shared" si="5"/>
        <v>11.733333333333334</v>
      </c>
      <c r="AA34" s="92">
        <f>'LTC recipients institutions'!S37</f>
        <v>4.5</v>
      </c>
      <c r="AB34" s="92">
        <f>'LTC recipients institutions'!T37</f>
        <v>4.5</v>
      </c>
      <c r="AC34" s="92">
        <f>'LTC recipients institutions'!U37</f>
        <v>4.5</v>
      </c>
      <c r="AD34" s="92">
        <f t="shared" si="6"/>
        <v>4.5</v>
      </c>
      <c r="AE34" s="92">
        <f>'LTC residental beds'!S37</f>
        <v>66.099999999999994</v>
      </c>
      <c r="AF34" s="92">
        <f>'LTC residental beds'!T37</f>
        <v>65.5</v>
      </c>
      <c r="AG34" s="92">
        <f>'LTC residental beds'!U37</f>
        <v>65</v>
      </c>
      <c r="AH34" s="92">
        <f t="shared" si="7"/>
        <v>65.533333333333331</v>
      </c>
      <c r="AQ34">
        <f>'Life expectancy'!U116</f>
        <v>20.25</v>
      </c>
      <c r="AR34">
        <f>'Life expectancy'!V116</f>
        <v>20.2</v>
      </c>
      <c r="AS34">
        <f>'Life expectancy'!W116</f>
        <v>20.3</v>
      </c>
      <c r="AT34">
        <f t="shared" si="8"/>
        <v>20.25</v>
      </c>
      <c r="AU34">
        <f>'Perceived health status'!U109</f>
        <v>66.3</v>
      </c>
      <c r="AV34">
        <f>'Perceived health status'!V109</f>
        <v>63.1</v>
      </c>
      <c r="AW34">
        <f>'Perceived health status'!W109</f>
        <v>60.6</v>
      </c>
      <c r="AX34">
        <f t="shared" si="9"/>
        <v>63.333333333333336</v>
      </c>
    </row>
    <row r="35" spans="1:50" x14ac:dyDescent="0.3">
      <c r="A35" t="s">
        <v>1656</v>
      </c>
      <c r="B35" t="s">
        <v>59</v>
      </c>
      <c r="C35" s="92">
        <f>'LTC expenditure, health'!S42</f>
        <v>1393.6379999999999</v>
      </c>
      <c r="D35" s="92">
        <f>'LTC expenditure, health'!T42</f>
        <v>1472.857</v>
      </c>
      <c r="E35" s="92">
        <f>'LTC expenditure, health'!U42</f>
        <v>1516.739</v>
      </c>
      <c r="F35" s="92">
        <f t="shared" si="0"/>
        <v>1461.0780000000002</v>
      </c>
      <c r="G35" s="92">
        <f>'LTC expenditure, social'!S41</f>
        <v>264.113</v>
      </c>
      <c r="H35" s="92">
        <f>'LTC expenditure, social'!T41</f>
        <v>268.839</v>
      </c>
      <c r="I35" s="92">
        <f>'LTC expenditure, social'!U41</f>
        <v>273.745</v>
      </c>
      <c r="J35" s="92">
        <f t="shared" si="1"/>
        <v>268.899</v>
      </c>
      <c r="K35" s="92">
        <f>'Share of private exp (health)'!S42</f>
        <v>32.616999999999997</v>
      </c>
      <c r="L35" s="92">
        <f>'Share of private exp (health)'!T42</f>
        <v>33.488</v>
      </c>
      <c r="M35" s="92">
        <f>'Share of private exp (health)'!U42</f>
        <v>34.473999999999997</v>
      </c>
      <c r="N35" s="92">
        <f t="shared" si="2"/>
        <v>33.526333333333326</v>
      </c>
      <c r="O35" s="92">
        <f>'LTC worker (head counts)'!T38</f>
        <v>7.9</v>
      </c>
      <c r="P35" s="92">
        <f>'LTC worker (head counts)'!U38</f>
        <v>8</v>
      </c>
      <c r="Q35" s="92">
        <f>'LTC worker (head counts)'!V38</f>
        <v>8.1</v>
      </c>
      <c r="R35" s="92">
        <f t="shared" si="3"/>
        <v>8</v>
      </c>
      <c r="S35" s="92">
        <f>'LTC worker (FTE)'!U36</f>
        <v>4.5</v>
      </c>
      <c r="T35" s="92">
        <f>'LTC worker (FTE)'!V36</f>
        <v>4.5</v>
      </c>
      <c r="U35" s="92">
        <f>'LTC worker (FTE)'!W36</f>
        <v>4.5999999999999996</v>
      </c>
      <c r="V35" s="92">
        <f t="shared" si="4"/>
        <v>4.5333333333333332</v>
      </c>
      <c r="W35" s="92">
        <f>'LTC recipients home care'!T38</f>
        <v>14.2</v>
      </c>
      <c r="X35" s="92">
        <f>'LTC recipients home care'!U38</f>
        <v>15.7</v>
      </c>
      <c r="Y35" s="92">
        <f>'LTC recipients home care'!V38</f>
        <v>16.600000000000001</v>
      </c>
      <c r="Z35" s="92">
        <f t="shared" si="5"/>
        <v>15.5</v>
      </c>
      <c r="AA35" s="92">
        <f>'LTC recipients institutions'!S38</f>
        <v>6</v>
      </c>
      <c r="AB35" s="92">
        <f>'LTC recipients institutions'!T38</f>
        <v>5.9</v>
      </c>
      <c r="AC35" s="92">
        <f>'LTC recipients institutions'!U38</f>
        <v>5.8</v>
      </c>
      <c r="AD35" s="92">
        <f t="shared" si="6"/>
        <v>5.8999999999999995</v>
      </c>
      <c r="AE35" s="92">
        <f>'LTC residental beds'!S38</f>
        <v>66.8</v>
      </c>
      <c r="AF35" s="92">
        <f>'LTC residental beds'!T38</f>
        <v>65.900000000000006</v>
      </c>
      <c r="AG35" s="92">
        <f>'LTC residental beds'!U38</f>
        <v>65</v>
      </c>
      <c r="AH35" s="92">
        <f t="shared" si="7"/>
        <v>65.899999999999991</v>
      </c>
      <c r="AQ35">
        <f>'Life expectancy'!U117</f>
        <v>21.15</v>
      </c>
      <c r="AR35">
        <f>'Life expectancy'!V117</f>
        <v>20.9</v>
      </c>
      <c r="AS35">
        <f>'Life expectancy'!W117</f>
        <v>21.45</v>
      </c>
      <c r="AT35">
        <f t="shared" si="8"/>
        <v>21.166666666666668</v>
      </c>
      <c r="AU35">
        <f>'Perceived health status'!U110</f>
        <v>63.4</v>
      </c>
      <c r="AV35">
        <f>'Perceived health status'!V110</f>
        <v>64.2</v>
      </c>
      <c r="AW35">
        <f>'Perceived health status'!W110</f>
        <v>63.9</v>
      </c>
      <c r="AX35">
        <f t="shared" si="9"/>
        <v>63.833333333333336</v>
      </c>
    </row>
    <row r="36" spans="1:50" x14ac:dyDescent="0.3">
      <c r="A36" t="s">
        <v>1686</v>
      </c>
      <c r="B36" t="s">
        <v>60</v>
      </c>
      <c r="C36" s="92">
        <f>'LTC expenditure, health'!S43</f>
        <v>-99</v>
      </c>
      <c r="D36" s="92">
        <f>'LTC expenditure, health'!T43</f>
        <v>-99</v>
      </c>
      <c r="E36" s="92">
        <f>'LTC expenditure, health'!U43</f>
        <v>-99</v>
      </c>
      <c r="F36" s="92">
        <f t="shared" si="0"/>
        <v>-99</v>
      </c>
      <c r="G36" s="92">
        <f>'LTC expenditure, social'!S42</f>
        <v>77.308999999999997</v>
      </c>
      <c r="H36" s="92">
        <f>'LTC expenditure, social'!T42</f>
        <v>84.483000000000004</v>
      </c>
      <c r="I36" s="92">
        <f>'LTC expenditure, social'!U42</f>
        <v>85.981999999999999</v>
      </c>
      <c r="J36" s="92">
        <f t="shared" si="1"/>
        <v>82.591333333333338</v>
      </c>
      <c r="K36" s="92">
        <f>'Share of private exp (health)'!S43</f>
        <v>-99</v>
      </c>
      <c r="L36" s="92">
        <f>'Share of private exp (health)'!T43</f>
        <v>-99</v>
      </c>
      <c r="M36" s="92">
        <f>'Share of private exp (health)'!U43</f>
        <v>-99</v>
      </c>
      <c r="N36" s="92">
        <f t="shared" si="2"/>
        <v>-99</v>
      </c>
      <c r="O36" s="92" t="str">
        <f>'LTC worker (head counts)'!T39</f>
        <v>..</v>
      </c>
      <c r="P36" s="92" t="str">
        <f>'LTC worker (head counts)'!U39</f>
        <v>..</v>
      </c>
      <c r="Q36" s="92" t="str">
        <f>'LTC worker (head counts)'!V39</f>
        <v>..</v>
      </c>
      <c r="R36" s="92">
        <f t="shared" si="3"/>
        <v>0</v>
      </c>
      <c r="S36" s="92">
        <f>'LTC worker (FTE)'!U37</f>
        <v>0</v>
      </c>
      <c r="T36" s="92">
        <f>'LTC worker (FTE)'!V37</f>
        <v>0</v>
      </c>
      <c r="U36" s="92">
        <f>'LTC worker (FTE)'!W37</f>
        <v>0</v>
      </c>
      <c r="V36" s="92">
        <f t="shared" si="4"/>
        <v>0</v>
      </c>
      <c r="W36" s="92">
        <f>'LTC recipients home care'!T39</f>
        <v>0</v>
      </c>
      <c r="X36" s="92">
        <f>'LTC recipients home care'!U39</f>
        <v>0</v>
      </c>
      <c r="Y36" s="92">
        <f>'LTC recipients home care'!V39</f>
        <v>0</v>
      </c>
      <c r="Z36" s="92">
        <f t="shared" si="5"/>
        <v>0</v>
      </c>
      <c r="AA36" s="92">
        <f>'LTC recipients institutions'!S39</f>
        <v>-99</v>
      </c>
      <c r="AB36" s="92">
        <f>'LTC recipients institutions'!T39</f>
        <v>-99</v>
      </c>
      <c r="AC36" s="92">
        <f>'LTC recipients institutions'!U39</f>
        <v>-99</v>
      </c>
      <c r="AD36" s="92">
        <f t="shared" si="6"/>
        <v>-99</v>
      </c>
      <c r="AE36" s="92">
        <f>'LTC residental beds'!S39</f>
        <v>7.9</v>
      </c>
      <c r="AF36" s="92">
        <f>'LTC residental beds'!T39</f>
        <v>8</v>
      </c>
      <c r="AG36" s="92">
        <f>'LTC residental beds'!U39</f>
        <v>8.1</v>
      </c>
      <c r="AH36" s="92">
        <f t="shared" si="7"/>
        <v>8</v>
      </c>
      <c r="AQ36">
        <f>'Life expectancy'!U118</f>
        <v>17.799999999999997</v>
      </c>
      <c r="AR36">
        <f>'Life expectancy'!V118</f>
        <v>17.75</v>
      </c>
      <c r="AS36">
        <f>'Life expectancy'!W118</f>
        <v>17.700000000000003</v>
      </c>
      <c r="AT36">
        <f t="shared" si="8"/>
        <v>17.75</v>
      </c>
      <c r="AU36">
        <f>'Perceived health status'!U111</f>
        <v>18.7</v>
      </c>
      <c r="AV36">
        <f>'Perceived health status'!V111</f>
        <v>18.899999999999999</v>
      </c>
      <c r="AW36">
        <f>'Perceived health status'!W111</f>
        <v>21.9</v>
      </c>
      <c r="AX36">
        <f t="shared" si="9"/>
        <v>19.833333333333332</v>
      </c>
    </row>
    <row r="37" spans="1:50" x14ac:dyDescent="0.3">
      <c r="A37" t="s">
        <v>1687</v>
      </c>
      <c r="B37" t="s">
        <v>61</v>
      </c>
      <c r="C37" s="92">
        <f>'LTC expenditure, health'!S44</f>
        <v>724.76</v>
      </c>
      <c r="D37" s="92">
        <f>'LTC expenditure, health'!T44</f>
        <v>744.66099999999994</v>
      </c>
      <c r="E37" s="92">
        <f>'LTC expenditure, health'!U44</f>
        <v>772.24699999999996</v>
      </c>
      <c r="F37" s="92">
        <f t="shared" si="0"/>
        <v>747.22266666666656</v>
      </c>
      <c r="G37" s="92">
        <f>'LTC expenditure, social'!S43</f>
        <v>0</v>
      </c>
      <c r="H37" s="92">
        <f>'LTC expenditure, social'!T43</f>
        <v>0</v>
      </c>
      <c r="I37" s="92">
        <f>'LTC expenditure, social'!U43</f>
        <v>0</v>
      </c>
      <c r="J37" s="92">
        <f t="shared" si="1"/>
        <v>0</v>
      </c>
      <c r="K37" s="92">
        <f>'Share of private exp (health)'!S44</f>
        <v>33.496000000000002</v>
      </c>
      <c r="L37" s="92">
        <f>'Share of private exp (health)'!T44</f>
        <v>33.152000000000001</v>
      </c>
      <c r="M37" s="92">
        <f>'Share of private exp (health)'!U44</f>
        <v>33.624000000000002</v>
      </c>
      <c r="N37" s="92">
        <f t="shared" si="2"/>
        <v>33.423999999999999</v>
      </c>
      <c r="O37" s="92" t="str">
        <f>'LTC worker (head counts)'!T40</f>
        <v>..</v>
      </c>
      <c r="P37" s="92" t="str">
        <f>'LTC worker (head counts)'!U40</f>
        <v>..</v>
      </c>
      <c r="Q37" s="92" t="str">
        <f>'LTC worker (head counts)'!V40</f>
        <v>..</v>
      </c>
      <c r="R37" s="92">
        <f t="shared" si="3"/>
        <v>0</v>
      </c>
      <c r="S37" s="92">
        <f>'LTC worker (FTE)'!U38</f>
        <v>0</v>
      </c>
      <c r="T37" s="92">
        <f>'LTC worker (FTE)'!V38</f>
        <v>0</v>
      </c>
      <c r="U37" s="92">
        <f>'LTC worker (FTE)'!W38</f>
        <v>0</v>
      </c>
      <c r="V37" s="92">
        <f t="shared" si="4"/>
        <v>0</v>
      </c>
      <c r="W37" s="92" t="str">
        <f>'LTC recipients home care'!T40</f>
        <v>..</v>
      </c>
      <c r="X37" s="92" t="str">
        <f>'LTC recipients home care'!U40</f>
        <v>..</v>
      </c>
      <c r="Y37" s="92" t="str">
        <f>'LTC recipients home care'!V40</f>
        <v>..</v>
      </c>
      <c r="Z37" s="92">
        <f t="shared" si="5"/>
        <v>0</v>
      </c>
      <c r="AA37" s="176">
        <f>'LTC recipients institutions'!S40</f>
        <v>-99</v>
      </c>
      <c r="AB37" s="176">
        <f>'LTC recipients institutions'!T40</f>
        <v>-99</v>
      </c>
      <c r="AC37" s="176">
        <f>'LTC recipients institutions'!U40</f>
        <v>-99</v>
      </c>
      <c r="AD37" s="176">
        <f t="shared" si="6"/>
        <v>-99</v>
      </c>
      <c r="AE37" s="92">
        <f>'LTC residental beds'!S40</f>
        <v>48.7</v>
      </c>
      <c r="AF37" s="92">
        <f>'LTC residental beds'!T40</f>
        <v>47.6</v>
      </c>
      <c r="AG37" s="92">
        <f>'LTC residental beds'!U40</f>
        <v>46.5</v>
      </c>
      <c r="AH37" s="92">
        <f t="shared" si="7"/>
        <v>47.6</v>
      </c>
      <c r="AQ37">
        <f>'Life expectancy'!U119</f>
        <v>20.05</v>
      </c>
      <c r="AR37">
        <f>'Life expectancy'!V119</f>
        <v>19.700000000000003</v>
      </c>
      <c r="AS37">
        <f>'Life expectancy'!W119</f>
        <v>19.950000000000003</v>
      </c>
      <c r="AT37">
        <f t="shared" si="8"/>
        <v>19.900000000000002</v>
      </c>
      <c r="AU37">
        <f>'Perceived health status'!U112</f>
        <v>51.2</v>
      </c>
      <c r="AV37">
        <f>'Perceived health status'!V112</f>
        <v>53.2</v>
      </c>
      <c r="AW37">
        <f>'Perceived health status'!W112</f>
        <v>53.7</v>
      </c>
      <c r="AX37">
        <f t="shared" si="9"/>
        <v>52.70000000000001</v>
      </c>
    </row>
    <row r="38" spans="1:50" x14ac:dyDescent="0.3">
      <c r="A38" t="s">
        <v>1688</v>
      </c>
      <c r="B38" t="s">
        <v>62</v>
      </c>
      <c r="C38" s="92">
        <f>'LTC expenditure, health'!S45</f>
        <v>478.303</v>
      </c>
      <c r="D38" s="92">
        <f>'LTC expenditure, health'!T45</f>
        <v>492.45100000000002</v>
      </c>
      <c r="E38" s="92">
        <f>'LTC expenditure, health'!U45</f>
        <v>503.03699999999998</v>
      </c>
      <c r="F38" s="92">
        <f t="shared" si="0"/>
        <v>491.26366666666667</v>
      </c>
      <c r="G38" s="92">
        <f>'LTC expenditure, social'!S44</f>
        <v>223.29</v>
      </c>
      <c r="H38" s="92">
        <f>'LTC expenditure, social'!T44</f>
        <v>228.68899999999999</v>
      </c>
      <c r="I38" s="92">
        <f>'LTC expenditure, social'!U44</f>
        <v>236.24700000000001</v>
      </c>
      <c r="J38" s="92">
        <f t="shared" si="1"/>
        <v>229.40866666666668</v>
      </c>
      <c r="K38" s="92">
        <f>'Share of private exp (health)'!S45</f>
        <v>25.96</v>
      </c>
      <c r="L38" s="92">
        <f>'Share of private exp (health)'!T45</f>
        <v>26.21</v>
      </c>
      <c r="M38" s="92">
        <f>'Share of private exp (health)'!U45</f>
        <v>26.91</v>
      </c>
      <c r="N38" s="92">
        <f t="shared" si="2"/>
        <v>26.36</v>
      </c>
      <c r="O38" s="92">
        <f>'LTC worker (head counts)'!T41</f>
        <v>6</v>
      </c>
      <c r="P38" s="92">
        <f>'LTC worker (head counts)'!U41</f>
        <v>5.9</v>
      </c>
      <c r="Q38" s="92">
        <f>'LTC worker (head counts)'!V41</f>
        <v>5.7</v>
      </c>
      <c r="R38" s="92">
        <f t="shared" si="3"/>
        <v>5.8666666666666671</v>
      </c>
      <c r="S38" s="92">
        <f>'LTC worker (FTE)'!U39</f>
        <v>3.2</v>
      </c>
      <c r="T38" s="92">
        <f>'LTC worker (FTE)'!V39</f>
        <v>3.2</v>
      </c>
      <c r="U38" s="92">
        <f>'LTC worker (FTE)'!W39</f>
        <v>3.1</v>
      </c>
      <c r="V38" s="92">
        <f t="shared" si="4"/>
        <v>3.1666666666666665</v>
      </c>
      <c r="W38" s="92">
        <f>'LTC recipients home care'!T41</f>
        <v>8.8000000000000007</v>
      </c>
      <c r="X38" s="92" t="str">
        <f>'LTC recipients home care'!U41</f>
        <v>..</v>
      </c>
      <c r="Y38" s="92">
        <f>'LTC recipients home care'!V41</f>
        <v>7.5</v>
      </c>
      <c r="Z38" s="92">
        <f>SUM(W38:Y38)/2</f>
        <v>8.15</v>
      </c>
      <c r="AA38" s="92">
        <f>'LTC recipients institutions'!S41</f>
        <v>2.5</v>
      </c>
      <c r="AB38" s="92">
        <f>'LTC recipients institutions'!T41</f>
        <v>-99</v>
      </c>
      <c r="AC38" s="92">
        <f>'LTC recipients institutions'!U41</f>
        <v>2.4</v>
      </c>
      <c r="AD38" s="92">
        <f>SUM(AA38:AC38)/2</f>
        <v>-47.05</v>
      </c>
      <c r="AE38" s="92">
        <f>'LTC residental beds'!S41</f>
        <v>35.4</v>
      </c>
      <c r="AF38" s="92">
        <f>'LTC residental beds'!T41</f>
        <v>34.700000000000003</v>
      </c>
      <c r="AG38" s="92">
        <f>'LTC residental beds'!U41</f>
        <v>-99</v>
      </c>
      <c r="AH38" s="92">
        <f>SUM(AE38:AG38)/2</f>
        <v>-14.450000000000003</v>
      </c>
      <c r="AQ38">
        <f>'Life expectancy'!U120</f>
        <v>19.3</v>
      </c>
      <c r="AR38">
        <f>'Life expectancy'!V120</f>
        <v>19.25</v>
      </c>
      <c r="AS38">
        <f>'Life expectancy'!W120</f>
        <v>19.3</v>
      </c>
      <c r="AT38">
        <f t="shared" si="8"/>
        <v>19.283333333333331</v>
      </c>
      <c r="AU38">
        <f>'Perceived health status'!U113</f>
        <v>78.099999999999994</v>
      </c>
      <c r="AV38">
        <f>'Perceived health status'!V113</f>
        <v>78.099999999999994</v>
      </c>
      <c r="AW38">
        <f>'Perceived health status'!W113</f>
        <v>78.3</v>
      </c>
      <c r="AX38">
        <f t="shared" si="9"/>
        <v>78.166666666666671</v>
      </c>
    </row>
    <row r="40" spans="1:50" x14ac:dyDescent="0.3">
      <c r="A40" t="s">
        <v>1704</v>
      </c>
      <c r="F40">
        <f>COUNTIF(F3:F38, "&gt;0")</f>
        <v>32</v>
      </c>
      <c r="J40">
        <f t="shared" ref="J40:AX40" si="10">COUNTIF(J3:J38, "&gt;0")</f>
        <v>20</v>
      </c>
      <c r="N40">
        <f t="shared" si="10"/>
        <v>28</v>
      </c>
      <c r="R40">
        <f t="shared" si="10"/>
        <v>20</v>
      </c>
      <c r="V40">
        <f t="shared" si="10"/>
        <v>16</v>
      </c>
      <c r="Z40">
        <f t="shared" si="10"/>
        <v>21</v>
      </c>
      <c r="AD40">
        <f t="shared" si="10"/>
        <v>21</v>
      </c>
      <c r="AH40">
        <f t="shared" si="10"/>
        <v>28</v>
      </c>
      <c r="AL40">
        <f t="shared" si="10"/>
        <v>0</v>
      </c>
      <c r="AP40">
        <f t="shared" si="10"/>
        <v>0</v>
      </c>
      <c r="AT40">
        <f t="shared" si="10"/>
        <v>36</v>
      </c>
      <c r="AX40">
        <f t="shared" si="10"/>
        <v>32</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45"/>
  <sheetViews>
    <sheetView workbookViewId="0">
      <pane xSplit="2" ySplit="1" topLeftCell="C11" activePane="bottomRight" state="frozen"/>
      <selection pane="topRight" activeCell="C1" sqref="C1"/>
      <selection pane="bottomLeft" activeCell="A2" sqref="A2"/>
      <selection pane="bottomRight" activeCell="J9" sqref="J9"/>
    </sheetView>
  </sheetViews>
  <sheetFormatPr baseColWidth="10" defaultRowHeight="14.4" x14ac:dyDescent="0.3"/>
  <cols>
    <col min="1" max="1" width="12.33203125" customWidth="1"/>
    <col min="2" max="2" width="21" customWidth="1"/>
    <col min="4" max="4" width="11.44140625" style="105"/>
    <col min="6" max="7" width="11.44140625" style="105"/>
    <col min="8" max="8" width="11.44140625" style="111"/>
    <col min="13" max="13" width="4.6640625" customWidth="1"/>
    <col min="17" max="17" width="4.6640625" customWidth="1"/>
    <col min="18" max="18" width="15.33203125" customWidth="1"/>
    <col min="22" max="22" width="5.44140625" customWidth="1"/>
    <col min="23" max="23" width="17.6640625" customWidth="1"/>
  </cols>
  <sheetData>
    <row r="1" spans="1:26" ht="43.2" x14ac:dyDescent="0.3">
      <c r="A1" s="101"/>
      <c r="B1" s="101"/>
      <c r="C1" s="101" t="s">
        <v>1690</v>
      </c>
      <c r="D1" s="102" t="s">
        <v>1691</v>
      </c>
      <c r="E1" s="101" t="s">
        <v>1692</v>
      </c>
      <c r="F1" s="102" t="s">
        <v>1702</v>
      </c>
      <c r="G1" s="102" t="s">
        <v>1703</v>
      </c>
      <c r="H1" s="107" t="s">
        <v>1693</v>
      </c>
      <c r="I1" s="101" t="s">
        <v>1694</v>
      </c>
      <c r="J1" s="101" t="s">
        <v>1695</v>
      </c>
      <c r="K1" s="101" t="s">
        <v>1948</v>
      </c>
      <c r="L1" s="101" t="s">
        <v>1698</v>
      </c>
      <c r="M1" s="101"/>
      <c r="N1" s="101"/>
      <c r="O1" s="101"/>
      <c r="P1" s="101"/>
      <c r="Q1" s="101"/>
    </row>
    <row r="2" spans="1:26" ht="60.75" customHeight="1" x14ac:dyDescent="0.3">
      <c r="A2" s="101"/>
      <c r="B2" s="101"/>
      <c r="C2" s="101" t="str">
        <f>'Overview quanti indicators'!F2</f>
        <v>mean 14-16</v>
      </c>
      <c r="D2" s="102" t="str">
        <f>'Overview quanti indicators'!J2</f>
        <v>mean 14-16</v>
      </c>
      <c r="E2" s="101" t="str">
        <f>'Overview quanti indicators'!N2</f>
        <v>mean 14-16</v>
      </c>
      <c r="F2" s="102" t="str">
        <f>'Overview quanti indicators'!R2</f>
        <v>mean 14-16</v>
      </c>
      <c r="G2" s="102" t="str">
        <f>'Overview quanti indicators'!V2</f>
        <v>mean 14-16</v>
      </c>
      <c r="H2" s="107" t="str">
        <f>'Overview quanti indicators'!Z2</f>
        <v>mean 14-16</v>
      </c>
      <c r="I2" s="101" t="str">
        <f>'Overview quanti indicators'!AD2</f>
        <v>mean 14-16</v>
      </c>
      <c r="J2" s="101" t="str">
        <f>'Overview quanti indicators'!AH2</f>
        <v>mean 14-16</v>
      </c>
      <c r="K2" s="101" t="str">
        <f>'Overview quanti indicators'!AT2</f>
        <v>mean 14-16</v>
      </c>
      <c r="L2" s="101" t="str">
        <f>'Overview quanti indicators'!AX2</f>
        <v>mean 14-16</v>
      </c>
      <c r="M2" s="101"/>
      <c r="N2" s="101" t="s">
        <v>1950</v>
      </c>
      <c r="O2" s="101" t="s">
        <v>1956</v>
      </c>
      <c r="P2" s="101" t="s">
        <v>1957</v>
      </c>
      <c r="Q2" s="101"/>
      <c r="R2" s="101" t="s">
        <v>1955</v>
      </c>
      <c r="S2" s="101" t="s">
        <v>1955</v>
      </c>
      <c r="T2" s="101" t="s">
        <v>1956</v>
      </c>
      <c r="U2" s="101" t="s">
        <v>1957</v>
      </c>
      <c r="W2" s="101" t="s">
        <v>1955</v>
      </c>
      <c r="X2" s="101" t="s">
        <v>1955</v>
      </c>
      <c r="Y2" s="101" t="s">
        <v>1956</v>
      </c>
      <c r="Z2" s="101" t="s">
        <v>1957</v>
      </c>
    </row>
    <row r="3" spans="1:26" x14ac:dyDescent="0.3">
      <c r="A3" t="str">
        <f>'Overview quanti indicators'!A3</f>
        <v>AU</v>
      </c>
      <c r="B3" t="str">
        <f>'Overview quanti indicators'!B3</f>
        <v>Australia</v>
      </c>
      <c r="C3" s="77">
        <f>'Overview quanti indicators'!F3</f>
        <v>48.481999999999999</v>
      </c>
      <c r="D3" s="103">
        <f>'Overview quanti indicators'!J3</f>
        <v>0</v>
      </c>
      <c r="E3" s="77">
        <f>'Overview quanti indicators'!N3</f>
        <v>-43.667500000000004</v>
      </c>
      <c r="F3" s="103">
        <f>'Overview quanti indicators'!R3</f>
        <v>6.2</v>
      </c>
      <c r="G3" s="103">
        <f>'Overview quanti indicators'!V3</f>
        <v>3.7</v>
      </c>
      <c r="H3" s="108">
        <f>'Overview quanti indicators'!Z3</f>
        <v>6.9</v>
      </c>
      <c r="I3" s="77">
        <f>'Overview quanti indicators'!AD3</f>
        <v>6.3999999999999995</v>
      </c>
      <c r="J3" s="77">
        <f>'Overview quanti indicators'!AH3</f>
        <v>52.533333333333331</v>
      </c>
      <c r="K3" s="77">
        <f>'Overview quanti indicators'!AT3</f>
        <v>20.883333333333333</v>
      </c>
      <c r="L3" s="77">
        <f>'Overview quanti indicators'!AX3</f>
        <v>-125.2</v>
      </c>
      <c r="N3">
        <f>COUNTIF(C3:L3, "&gt;0")</f>
        <v>7</v>
      </c>
      <c r="O3">
        <f>IF(N3&gt;4,1,0)</f>
        <v>1</v>
      </c>
      <c r="P3">
        <f>IF(N3&gt;5,1,0)</f>
        <v>1</v>
      </c>
      <c r="R3" s="77">
        <f>SUM(COUNTIF(H3:L3, "&gt;0")+COUNTIF(E3:E3, "&gt;0")+COUNTIF(C3:C3, "&gt;0"))</f>
        <v>5</v>
      </c>
      <c r="S3">
        <f t="shared" ref="S3:S38" si="0">SUM(R3:R3)</f>
        <v>5</v>
      </c>
      <c r="T3">
        <f>IF(S3&gt;4,1,0)</f>
        <v>1</v>
      </c>
      <c r="U3">
        <f>IF(S3&gt;5,1,0)</f>
        <v>0</v>
      </c>
      <c r="W3" s="77">
        <f>SUM(COUNTIF(I3:L3, "&gt;0")+COUNTIF(E3:E3, "&gt;0")+COUNTIF(C3:C3, "&gt;0"))</f>
        <v>4</v>
      </c>
      <c r="X3">
        <f t="shared" ref="X3:X38" si="1">SUM(W3:W3)</f>
        <v>4</v>
      </c>
      <c r="Y3">
        <f>IF(X3&gt;4,1,0)</f>
        <v>0</v>
      </c>
      <c r="Z3">
        <f>IF(X3&gt;5,1,0)</f>
        <v>0</v>
      </c>
    </row>
    <row r="4" spans="1:26" s="93" customFormat="1" x14ac:dyDescent="0.3">
      <c r="A4" s="93" t="str">
        <f>'Overview quanti indicators'!A4</f>
        <v>AT</v>
      </c>
      <c r="B4" s="93" t="str">
        <f>'Overview quanti indicators'!B4</f>
        <v>Austria</v>
      </c>
      <c r="C4" s="94">
        <f>'Overview quanti indicators'!F4</f>
        <v>761.53033333333326</v>
      </c>
      <c r="D4" s="106">
        <f>'Overview quanti indicators'!J4</f>
        <v>0</v>
      </c>
      <c r="E4" s="94">
        <f>'Overview quanti indicators'!N4</f>
        <v>24.810333333333332</v>
      </c>
      <c r="F4" s="106">
        <f>'Overview quanti indicators'!R4</f>
        <v>4.0999999999999996</v>
      </c>
      <c r="G4" s="106">
        <f>'Overview quanti indicators'!V4</f>
        <v>2.9</v>
      </c>
      <c r="H4" s="109">
        <f>'Overview quanti indicators'!Z4</f>
        <v>0</v>
      </c>
      <c r="I4" s="94">
        <f>'Overview quanti indicators'!AD4</f>
        <v>-99</v>
      </c>
      <c r="J4" s="94">
        <f>'Overview quanti indicators'!AH4</f>
        <v>42.233333333333341</v>
      </c>
      <c r="K4" s="94">
        <f>'Overview quanti indicators'!AT4</f>
        <v>19.983333333333334</v>
      </c>
      <c r="L4" s="94">
        <f>'Overview quanti indicators'!AX4</f>
        <v>44</v>
      </c>
      <c r="N4" s="93">
        <f t="shared" ref="N4:N38" si="2">COUNTIF(C4:L4, "&gt;0")</f>
        <v>7</v>
      </c>
      <c r="O4" s="93">
        <f t="shared" ref="O4:O37" si="3">IF(N4&gt;4,1,0)</f>
        <v>1</v>
      </c>
      <c r="P4" s="93">
        <f t="shared" ref="P4:P38" si="4">IF(N4&gt;5,1,0)</f>
        <v>1</v>
      </c>
      <c r="R4" s="94">
        <f t="shared" ref="R4:R38" si="5">SUM(COUNTIF(H4:L4, "&gt;0")+COUNTIF(E4:E4, "&gt;0")+COUNTIF(C4:C4, "&gt;0"))</f>
        <v>5</v>
      </c>
      <c r="S4" s="93">
        <f t="shared" si="0"/>
        <v>5</v>
      </c>
      <c r="T4" s="93">
        <f t="shared" ref="T4:T38" si="6">IF(S4&gt;4,1,0)</f>
        <v>1</v>
      </c>
      <c r="U4" s="93">
        <f t="shared" ref="U4:U38" si="7">IF(S4&gt;5,1,0)</f>
        <v>0</v>
      </c>
      <c r="W4" s="94">
        <f t="shared" ref="W4:W38" si="8">SUM(COUNTIF(I4:L4, "&gt;0")+COUNTIF(E4:E4, "&gt;0")+COUNTIF(C4:C4, "&gt;0"))</f>
        <v>5</v>
      </c>
      <c r="X4" s="93">
        <f t="shared" si="1"/>
        <v>5</v>
      </c>
      <c r="Y4" s="93">
        <f t="shared" ref="Y4:Y38" si="9">IF(X4&gt;4,1,0)</f>
        <v>1</v>
      </c>
      <c r="Z4" s="93">
        <f t="shared" ref="Z4:Z38" si="10">IF(X4&gt;5,1,0)</f>
        <v>0</v>
      </c>
    </row>
    <row r="5" spans="1:26" s="120" customFormat="1" x14ac:dyDescent="0.3">
      <c r="A5" s="120" t="str">
        <f>'Overview quanti indicators'!A5</f>
        <v>BE</v>
      </c>
      <c r="B5" s="120" t="str">
        <f>'Overview quanti indicators'!B5</f>
        <v>Belgium</v>
      </c>
      <c r="C5" s="121">
        <f>'Overview quanti indicators'!F5</f>
        <v>1037.0309999999999</v>
      </c>
      <c r="D5" s="122">
        <f>'Overview quanti indicators'!J5</f>
        <v>0</v>
      </c>
      <c r="E5" s="121">
        <f>'Overview quanti indicators'!N5</f>
        <v>9.4333333333333336</v>
      </c>
      <c r="F5" s="122">
        <f>'Overview quanti indicators'!R5</f>
        <v>0</v>
      </c>
      <c r="G5" s="122">
        <f>'Overview quanti indicators'!V5</f>
        <v>0</v>
      </c>
      <c r="H5" s="123">
        <f>'Overview quanti indicators'!Z5</f>
        <v>0</v>
      </c>
      <c r="I5" s="121">
        <f>'Overview quanti indicators'!AD5</f>
        <v>-189.2</v>
      </c>
      <c r="J5" s="177">
        <f>'Overview quanti indicators'!AH5</f>
        <v>-99</v>
      </c>
      <c r="K5" s="121">
        <f>'Overview quanti indicators'!AT5</f>
        <v>20.05</v>
      </c>
      <c r="L5" s="121">
        <f>'Overview quanti indicators'!AX5</f>
        <v>52.300000000000004</v>
      </c>
      <c r="N5" s="120">
        <f t="shared" si="2"/>
        <v>4</v>
      </c>
      <c r="O5" s="120">
        <f t="shared" si="3"/>
        <v>0</v>
      </c>
      <c r="P5" s="120">
        <f t="shared" si="4"/>
        <v>0</v>
      </c>
      <c r="R5" s="121">
        <f t="shared" si="5"/>
        <v>4</v>
      </c>
      <c r="S5" s="120">
        <f t="shared" si="0"/>
        <v>4</v>
      </c>
      <c r="T5" s="120">
        <f t="shared" si="6"/>
        <v>0</v>
      </c>
      <c r="U5" s="120">
        <f t="shared" si="7"/>
        <v>0</v>
      </c>
      <c r="W5" s="121">
        <f t="shared" si="8"/>
        <v>4</v>
      </c>
      <c r="X5" s="120">
        <f t="shared" si="1"/>
        <v>4</v>
      </c>
      <c r="Y5" s="120">
        <f t="shared" si="9"/>
        <v>0</v>
      </c>
      <c r="Z5" s="120">
        <f t="shared" si="10"/>
        <v>0</v>
      </c>
    </row>
    <row r="6" spans="1:26" x14ac:dyDescent="0.3">
      <c r="A6" t="str">
        <f>'Overview quanti indicators'!A6</f>
        <v>CA</v>
      </c>
      <c r="B6" t="str">
        <f>'Overview quanti indicators'!B6</f>
        <v>Canada</v>
      </c>
      <c r="C6" s="77">
        <f>'Overview quanti indicators'!F6</f>
        <v>655.61099999999999</v>
      </c>
      <c r="D6" s="103">
        <f>'Overview quanti indicators'!J6</f>
        <v>0</v>
      </c>
      <c r="E6" s="77">
        <f>'Overview quanti indicators'!N6</f>
        <v>20.556666666666668</v>
      </c>
      <c r="F6" s="103">
        <f>'Overview quanti indicators'!R6</f>
        <v>3.6</v>
      </c>
      <c r="G6" s="103">
        <f>'Overview quanti indicators'!V6</f>
        <v>0</v>
      </c>
      <c r="H6" s="108">
        <f>'Overview quanti indicators'!Z6</f>
        <v>8.6999999999999993</v>
      </c>
      <c r="I6" s="77">
        <f>'Overview quanti indicators'!AD6</f>
        <v>3.9666666666666663</v>
      </c>
      <c r="J6" s="77">
        <f>'Overview quanti indicators'!AH6</f>
        <v>51.5</v>
      </c>
      <c r="K6" s="77">
        <f>'Overview quanti indicators'!AT6</f>
        <v>20.575000000000003</v>
      </c>
      <c r="L6" s="77">
        <f>'Overview quanti indicators'!AX6</f>
        <v>78.999999999999986</v>
      </c>
      <c r="N6">
        <f t="shared" si="2"/>
        <v>8</v>
      </c>
      <c r="O6">
        <f t="shared" si="3"/>
        <v>1</v>
      </c>
      <c r="P6">
        <f t="shared" si="4"/>
        <v>1</v>
      </c>
      <c r="R6" s="77">
        <f t="shared" si="5"/>
        <v>7</v>
      </c>
      <c r="S6">
        <f t="shared" si="0"/>
        <v>7</v>
      </c>
      <c r="T6">
        <f t="shared" si="6"/>
        <v>1</v>
      </c>
      <c r="U6">
        <f t="shared" si="7"/>
        <v>1</v>
      </c>
      <c r="W6" s="77">
        <f t="shared" si="8"/>
        <v>6</v>
      </c>
      <c r="X6">
        <f t="shared" si="1"/>
        <v>6</v>
      </c>
      <c r="Y6">
        <f t="shared" si="9"/>
        <v>1</v>
      </c>
      <c r="Z6">
        <f t="shared" si="10"/>
        <v>1</v>
      </c>
    </row>
    <row r="7" spans="1:26" s="99" customFormat="1" x14ac:dyDescent="0.3">
      <c r="A7" s="99" t="str">
        <f>'Overview quanti indicators'!A7</f>
        <v>CL</v>
      </c>
      <c r="B7" s="99" t="str">
        <f>'Overview quanti indicators'!B7</f>
        <v>Chile</v>
      </c>
      <c r="C7" s="100">
        <f>'Overview quanti indicators'!F7</f>
        <v>-99</v>
      </c>
      <c r="D7" s="104">
        <f>'Overview quanti indicators'!J7</f>
        <v>0</v>
      </c>
      <c r="E7" s="100">
        <f>'Overview quanti indicators'!N7</f>
        <v>-99</v>
      </c>
      <c r="F7" s="104">
        <f>'Overview quanti indicators'!R7</f>
        <v>0</v>
      </c>
      <c r="G7" s="104">
        <f>'Overview quanti indicators'!V7</f>
        <v>0</v>
      </c>
      <c r="H7" s="110">
        <f>'Overview quanti indicators'!Z7</f>
        <v>0</v>
      </c>
      <c r="I7" s="100">
        <f>'Overview quanti indicators'!AD7</f>
        <v>-99</v>
      </c>
      <c r="J7" s="100">
        <f>'Overview quanti indicators'!AH7</f>
        <v>-99</v>
      </c>
      <c r="K7" s="100">
        <f>'Overview quanti indicators'!AT7</f>
        <v>19.350000000000001</v>
      </c>
      <c r="L7" s="100">
        <f>'Overview quanti indicators'!AX7</f>
        <v>-166.4</v>
      </c>
      <c r="N7" s="99">
        <f>COUNTIF(C7:L7, "&gt;0")</f>
        <v>1</v>
      </c>
      <c r="O7" s="99">
        <f t="shared" si="3"/>
        <v>0</v>
      </c>
      <c r="P7" s="99">
        <f t="shared" si="4"/>
        <v>0</v>
      </c>
      <c r="R7" s="100">
        <f t="shared" si="5"/>
        <v>1</v>
      </c>
      <c r="S7" s="99">
        <f t="shared" si="0"/>
        <v>1</v>
      </c>
      <c r="T7" s="99">
        <f t="shared" si="6"/>
        <v>0</v>
      </c>
      <c r="U7" s="99">
        <f t="shared" si="7"/>
        <v>0</v>
      </c>
      <c r="W7" s="100">
        <f t="shared" si="8"/>
        <v>1</v>
      </c>
      <c r="X7" s="99">
        <f t="shared" si="1"/>
        <v>1</v>
      </c>
      <c r="Y7" s="99">
        <f t="shared" si="9"/>
        <v>0</v>
      </c>
      <c r="Z7" s="99">
        <f t="shared" si="10"/>
        <v>0</v>
      </c>
    </row>
    <row r="8" spans="1:26" s="120" customFormat="1" x14ac:dyDescent="0.3">
      <c r="A8" s="120" t="str">
        <f>'Overview quanti indicators'!A8</f>
        <v>CZ</v>
      </c>
      <c r="B8" s="120" t="str">
        <f>'Overview quanti indicators'!B8</f>
        <v>Czech Republic</v>
      </c>
      <c r="C8" s="121">
        <f>'Overview quanti indicators'!F8</f>
        <v>314.18533333333335</v>
      </c>
      <c r="D8" s="122">
        <f>'Overview quanti indicators'!J8</f>
        <v>0</v>
      </c>
      <c r="E8" s="121">
        <f>'Overview quanti indicators'!N8</f>
        <v>0.19233333333333333</v>
      </c>
      <c r="F8" s="122">
        <f>'Overview quanti indicators'!R8</f>
        <v>0</v>
      </c>
      <c r="G8" s="122">
        <f>'Overview quanti indicators'!V8</f>
        <v>0</v>
      </c>
      <c r="H8" s="123">
        <f>'Overview quanti indicators'!Z8</f>
        <v>0</v>
      </c>
      <c r="I8" s="177">
        <f>'Overview quanti indicators'!AD8</f>
        <v>-99</v>
      </c>
      <c r="J8" s="121">
        <f>'Overview quanti indicators'!AH8</f>
        <v>38.866666666666667</v>
      </c>
      <c r="K8" s="121">
        <f>'Overview quanti indicators'!AT8</f>
        <v>17.900000000000002</v>
      </c>
      <c r="L8" s="121">
        <f>'Overview quanti indicators'!AX8</f>
        <v>23.566666666666663</v>
      </c>
      <c r="N8" s="120">
        <f t="shared" si="2"/>
        <v>5</v>
      </c>
      <c r="O8" s="120">
        <f t="shared" si="3"/>
        <v>1</v>
      </c>
      <c r="P8" s="120">
        <f t="shared" si="4"/>
        <v>0</v>
      </c>
      <c r="R8" s="121">
        <f t="shared" si="5"/>
        <v>5</v>
      </c>
      <c r="S8" s="120">
        <f t="shared" si="0"/>
        <v>5</v>
      </c>
      <c r="T8" s="120">
        <f t="shared" si="6"/>
        <v>1</v>
      </c>
      <c r="U8" s="120">
        <f t="shared" si="7"/>
        <v>0</v>
      </c>
      <c r="W8" s="121">
        <f t="shared" si="8"/>
        <v>5</v>
      </c>
      <c r="X8" s="120">
        <f t="shared" si="1"/>
        <v>5</v>
      </c>
      <c r="Y8" s="120">
        <f t="shared" si="9"/>
        <v>1</v>
      </c>
      <c r="Z8" s="120">
        <f t="shared" si="10"/>
        <v>0</v>
      </c>
    </row>
    <row r="9" spans="1:26" s="93" customFormat="1" x14ac:dyDescent="0.3">
      <c r="A9" s="93" t="str">
        <f>'Overview quanti indicators'!A9</f>
        <v>DK</v>
      </c>
      <c r="B9" s="93" t="str">
        <f>'Overview quanti indicators'!B9</f>
        <v>Denmark</v>
      </c>
      <c r="C9" s="94">
        <f>'Overview quanti indicators'!F9</f>
        <v>1223.605</v>
      </c>
      <c r="D9" s="106">
        <f>'Overview quanti indicators'!J9</f>
        <v>139.13899999999998</v>
      </c>
      <c r="E9" s="94">
        <f>'Overview quanti indicators'!N9</f>
        <v>8.2506666666666657</v>
      </c>
      <c r="F9" s="106">
        <f>'Overview quanti indicators'!R9</f>
        <v>8.1</v>
      </c>
      <c r="G9" s="106">
        <f>'Overview quanti indicators'!V9</f>
        <v>0</v>
      </c>
      <c r="H9" s="109">
        <f>'Overview quanti indicators'!Z9</f>
        <v>0</v>
      </c>
      <c r="I9" s="94">
        <f>'Overview quanti indicators'!AD9</f>
        <v>-194.1</v>
      </c>
      <c r="J9" s="177">
        <f>'Overview quanti indicators'!AH9</f>
        <v>-99</v>
      </c>
      <c r="K9" s="94">
        <f>'Overview quanti indicators'!AT9</f>
        <v>19.433333333333334</v>
      </c>
      <c r="L9" s="94">
        <f>'Overview quanti indicators'!AX9</f>
        <v>58.566666666666663</v>
      </c>
      <c r="N9" s="93">
        <f t="shared" si="2"/>
        <v>6</v>
      </c>
      <c r="O9" s="93">
        <f t="shared" si="3"/>
        <v>1</v>
      </c>
      <c r="P9" s="93">
        <f t="shared" si="4"/>
        <v>1</v>
      </c>
      <c r="R9" s="94">
        <f t="shared" si="5"/>
        <v>4</v>
      </c>
      <c r="S9" s="93">
        <f t="shared" si="0"/>
        <v>4</v>
      </c>
      <c r="T9" s="93">
        <f t="shared" si="6"/>
        <v>0</v>
      </c>
      <c r="U9" s="93">
        <f t="shared" si="7"/>
        <v>0</v>
      </c>
      <c r="W9" s="94">
        <f t="shared" si="8"/>
        <v>4</v>
      </c>
      <c r="X9" s="93">
        <f t="shared" si="1"/>
        <v>4</v>
      </c>
      <c r="Y9" s="93">
        <f t="shared" si="9"/>
        <v>0</v>
      </c>
      <c r="Z9" s="93">
        <f t="shared" si="10"/>
        <v>0</v>
      </c>
    </row>
    <row r="10" spans="1:26" x14ac:dyDescent="0.3">
      <c r="A10" t="str">
        <f>'Overview quanti indicators'!A10</f>
        <v>EE</v>
      </c>
      <c r="B10" t="str">
        <f>'Overview quanti indicators'!B10</f>
        <v>Estonia</v>
      </c>
      <c r="C10" s="77">
        <f>'Overview quanti indicators'!F10</f>
        <v>106.21966666666667</v>
      </c>
      <c r="D10" s="103">
        <f>'Overview quanti indicators'!J10</f>
        <v>109.33166666666666</v>
      </c>
      <c r="E10" s="77">
        <f>'Overview quanti indicators'!N10</f>
        <v>34.563333333333333</v>
      </c>
      <c r="F10" s="103">
        <f>'Overview quanti indicators'!R10</f>
        <v>5.6000000000000005</v>
      </c>
      <c r="G10" s="103">
        <f>'Overview quanti indicators'!V10</f>
        <v>5.4333333333333336</v>
      </c>
      <c r="H10" s="108">
        <f>'Overview quanti indicators'!Z10</f>
        <v>6.0666666666666664</v>
      </c>
      <c r="I10" s="77">
        <f>'Overview quanti indicators'!AD10</f>
        <v>5</v>
      </c>
      <c r="J10" s="77">
        <f>'Overview quanti indicators'!AH10</f>
        <v>45.6</v>
      </c>
      <c r="K10" s="77">
        <f>'Overview quanti indicators'!AT10</f>
        <v>18.05</v>
      </c>
      <c r="L10" s="77">
        <f>'Overview quanti indicators'!AX10</f>
        <v>15.866666666666665</v>
      </c>
      <c r="N10">
        <f t="shared" si="2"/>
        <v>10</v>
      </c>
      <c r="O10">
        <f t="shared" si="3"/>
        <v>1</v>
      </c>
      <c r="P10">
        <f t="shared" si="4"/>
        <v>1</v>
      </c>
      <c r="R10" s="77">
        <f t="shared" si="5"/>
        <v>7</v>
      </c>
      <c r="S10">
        <f t="shared" si="0"/>
        <v>7</v>
      </c>
      <c r="T10">
        <f t="shared" si="6"/>
        <v>1</v>
      </c>
      <c r="U10">
        <f t="shared" si="7"/>
        <v>1</v>
      </c>
      <c r="W10" s="77">
        <f t="shared" si="8"/>
        <v>6</v>
      </c>
      <c r="X10">
        <f t="shared" si="1"/>
        <v>6</v>
      </c>
      <c r="Y10">
        <f t="shared" si="9"/>
        <v>1</v>
      </c>
      <c r="Z10">
        <f t="shared" si="10"/>
        <v>1</v>
      </c>
    </row>
    <row r="11" spans="1:26" x14ac:dyDescent="0.3">
      <c r="A11" t="str">
        <f>'Overview quanti indicators'!A11</f>
        <v>FI</v>
      </c>
      <c r="B11" t="str">
        <f>'Overview quanti indicators'!B11</f>
        <v>Finland</v>
      </c>
      <c r="C11" s="77">
        <f>'Overview quanti indicators'!F11</f>
        <v>763.23500000000001</v>
      </c>
      <c r="D11" s="103">
        <f>'Overview quanti indicators'!J11</f>
        <v>0</v>
      </c>
      <c r="E11" s="77">
        <f>'Overview quanti indicators'!N11</f>
        <v>17.205666666666669</v>
      </c>
      <c r="F11" s="103">
        <f>'Overview quanti indicators'!R11</f>
        <v>0</v>
      </c>
      <c r="G11" s="103">
        <f>'Overview quanti indicators'!V11</f>
        <v>0</v>
      </c>
      <c r="H11" s="108">
        <f>'Overview quanti indicators'!Z11</f>
        <v>6.666666666666667</v>
      </c>
      <c r="I11" s="77">
        <f>'Overview quanti indicators'!AD11</f>
        <v>4.7</v>
      </c>
      <c r="J11" s="77">
        <f>'Overview quanti indicators'!AH11</f>
        <v>59.300000000000004</v>
      </c>
      <c r="K11" s="77">
        <f>'Overview quanti indicators'!AT11</f>
        <v>20.033333333333331</v>
      </c>
      <c r="L11" s="77">
        <f>'Overview quanti indicators'!AX11</f>
        <v>44.866666666666667</v>
      </c>
      <c r="N11">
        <f t="shared" si="2"/>
        <v>7</v>
      </c>
      <c r="O11">
        <f t="shared" si="3"/>
        <v>1</v>
      </c>
      <c r="P11">
        <f t="shared" si="4"/>
        <v>1</v>
      </c>
      <c r="R11" s="77">
        <f t="shared" si="5"/>
        <v>7</v>
      </c>
      <c r="S11">
        <f t="shared" si="0"/>
        <v>7</v>
      </c>
      <c r="T11">
        <f t="shared" si="6"/>
        <v>1</v>
      </c>
      <c r="U11">
        <f t="shared" si="7"/>
        <v>1</v>
      </c>
      <c r="W11" s="77">
        <f t="shared" si="8"/>
        <v>6</v>
      </c>
      <c r="X11">
        <f t="shared" si="1"/>
        <v>6</v>
      </c>
      <c r="Y11">
        <f t="shared" si="9"/>
        <v>1</v>
      </c>
      <c r="Z11">
        <f t="shared" si="10"/>
        <v>1</v>
      </c>
    </row>
    <row r="12" spans="1:26" x14ac:dyDescent="0.3">
      <c r="A12" t="str">
        <f>'Overview quanti indicators'!A12</f>
        <v>FR</v>
      </c>
      <c r="B12" t="str">
        <f>'Overview quanti indicators'!B12</f>
        <v>France</v>
      </c>
      <c r="C12" s="77">
        <f>'Overview quanti indicators'!F12</f>
        <v>696.76133333333325</v>
      </c>
      <c r="D12" s="103">
        <f>'Overview quanti indicators'!J12</f>
        <v>333.6703333333333</v>
      </c>
      <c r="E12" s="77">
        <f>'Overview quanti indicators'!N12</f>
        <v>22.468999999999998</v>
      </c>
      <c r="F12" s="103">
        <f>'Overview quanti indicators'!R12</f>
        <v>0</v>
      </c>
      <c r="G12" s="103">
        <f>'Overview quanti indicators'!V12</f>
        <v>0</v>
      </c>
      <c r="H12" s="108">
        <f>'Overview quanti indicators'!Z12</f>
        <v>6.1000000000000005</v>
      </c>
      <c r="I12" s="77">
        <f>'Overview quanti indicators'!AD12</f>
        <v>4.2</v>
      </c>
      <c r="J12" s="77">
        <f>'Overview quanti indicators'!AH12</f>
        <v>53.066666666666663</v>
      </c>
      <c r="K12" s="77">
        <f>'Overview quanti indicators'!AT12</f>
        <v>21.65</v>
      </c>
      <c r="L12" s="77">
        <f>'Overview quanti indicators'!AX12</f>
        <v>41.033333333333331</v>
      </c>
      <c r="N12">
        <f t="shared" si="2"/>
        <v>8</v>
      </c>
      <c r="O12">
        <f t="shared" si="3"/>
        <v>1</v>
      </c>
      <c r="P12">
        <f t="shared" si="4"/>
        <v>1</v>
      </c>
      <c r="R12" s="77">
        <f t="shared" si="5"/>
        <v>7</v>
      </c>
      <c r="S12">
        <f t="shared" si="0"/>
        <v>7</v>
      </c>
      <c r="T12">
        <f t="shared" si="6"/>
        <v>1</v>
      </c>
      <c r="U12">
        <f t="shared" si="7"/>
        <v>1</v>
      </c>
      <c r="W12" s="77">
        <f t="shared" si="8"/>
        <v>6</v>
      </c>
      <c r="X12">
        <f t="shared" si="1"/>
        <v>6</v>
      </c>
      <c r="Y12">
        <f t="shared" si="9"/>
        <v>1</v>
      </c>
      <c r="Z12">
        <f t="shared" si="10"/>
        <v>1</v>
      </c>
    </row>
    <row r="13" spans="1:26" x14ac:dyDescent="0.3">
      <c r="A13" t="str">
        <f>'Overview quanti indicators'!A13</f>
        <v>DE</v>
      </c>
      <c r="B13" t="str">
        <f>'Overview quanti indicators'!B13</f>
        <v>Germany</v>
      </c>
      <c r="C13" s="77">
        <f>'Overview quanti indicators'!F13</f>
        <v>859.42300000000012</v>
      </c>
      <c r="D13" s="103">
        <f>'Overview quanti indicators'!J13</f>
        <v>225.20533333333333</v>
      </c>
      <c r="E13" s="77">
        <f>'Overview quanti indicators'!N13</f>
        <v>30.666333333333331</v>
      </c>
      <c r="F13" s="103">
        <f>'Overview quanti indicators'!R13</f>
        <v>5.0999999999999996</v>
      </c>
      <c r="G13" s="103">
        <f>'Overview quanti indicators'!V13</f>
        <v>3.6</v>
      </c>
      <c r="H13" s="108">
        <f>'Overview quanti indicators'!Z13</f>
        <v>9.2333333333333343</v>
      </c>
      <c r="I13" s="77">
        <f>'Overview quanti indicators'!AD13</f>
        <v>4.0999999999999996</v>
      </c>
      <c r="J13" s="77">
        <f>'Overview quanti indicators'!AH13</f>
        <v>-143.6</v>
      </c>
      <c r="K13" s="77">
        <f>'Overview quanti indicators'!AT13</f>
        <v>19.650000000000002</v>
      </c>
      <c r="L13" s="77">
        <f>'Overview quanti indicators'!AX13</f>
        <v>40.6</v>
      </c>
      <c r="N13">
        <f t="shared" si="2"/>
        <v>9</v>
      </c>
      <c r="O13">
        <f t="shared" si="3"/>
        <v>1</v>
      </c>
      <c r="P13">
        <f t="shared" si="4"/>
        <v>1</v>
      </c>
      <c r="R13" s="77">
        <f t="shared" si="5"/>
        <v>6</v>
      </c>
      <c r="S13">
        <f t="shared" si="0"/>
        <v>6</v>
      </c>
      <c r="T13">
        <f t="shared" si="6"/>
        <v>1</v>
      </c>
      <c r="U13">
        <f t="shared" si="7"/>
        <v>1</v>
      </c>
      <c r="W13" s="77">
        <f t="shared" si="8"/>
        <v>5</v>
      </c>
      <c r="X13">
        <f t="shared" si="1"/>
        <v>5</v>
      </c>
      <c r="Y13">
        <f t="shared" si="9"/>
        <v>1</v>
      </c>
      <c r="Z13">
        <f t="shared" si="10"/>
        <v>0</v>
      </c>
    </row>
    <row r="14" spans="1:26" s="116" customFormat="1" x14ac:dyDescent="0.3">
      <c r="A14" s="116" t="str">
        <f>'Overview quanti indicators'!A14</f>
        <v>GR</v>
      </c>
      <c r="B14" s="116" t="str">
        <f>'Overview quanti indicators'!B14</f>
        <v>Greece</v>
      </c>
      <c r="C14" s="117">
        <f>'Overview quanti indicators'!F14</f>
        <v>45.186</v>
      </c>
      <c r="D14" s="118">
        <f>'Overview quanti indicators'!J14</f>
        <v>40.598999999999997</v>
      </c>
      <c r="E14" s="117">
        <f>'Overview quanti indicators'!N14</f>
        <v>2.0426666666666669</v>
      </c>
      <c r="F14" s="118">
        <f>'Overview quanti indicators'!R14</f>
        <v>0</v>
      </c>
      <c r="G14" s="118">
        <f>'Overview quanti indicators'!V14</f>
        <v>0</v>
      </c>
      <c r="H14" s="119">
        <f>'Overview quanti indicators'!Z14</f>
        <v>0</v>
      </c>
      <c r="I14" s="117">
        <f>'Overview quanti indicators'!AD14</f>
        <v>-99</v>
      </c>
      <c r="J14" s="117">
        <f>'Overview quanti indicators'!AH14</f>
        <v>-99</v>
      </c>
      <c r="K14" s="117">
        <f>'Overview quanti indicators'!AT14</f>
        <v>20.149999999999999</v>
      </c>
      <c r="L14" s="117">
        <f>'Overview quanti indicators'!AX14</f>
        <v>36.333333333333336</v>
      </c>
      <c r="N14" s="116">
        <f t="shared" si="2"/>
        <v>5</v>
      </c>
      <c r="O14" s="116">
        <f t="shared" si="3"/>
        <v>1</v>
      </c>
      <c r="P14" s="116">
        <f t="shared" si="4"/>
        <v>0</v>
      </c>
      <c r="R14" s="117">
        <f t="shared" si="5"/>
        <v>4</v>
      </c>
      <c r="S14" s="116">
        <f t="shared" si="0"/>
        <v>4</v>
      </c>
      <c r="T14" s="116">
        <f t="shared" si="6"/>
        <v>0</v>
      </c>
      <c r="U14" s="116">
        <f t="shared" si="7"/>
        <v>0</v>
      </c>
      <c r="W14" s="117">
        <f t="shared" si="8"/>
        <v>4</v>
      </c>
      <c r="X14" s="116">
        <f t="shared" si="1"/>
        <v>4</v>
      </c>
      <c r="Y14" s="116">
        <f t="shared" si="9"/>
        <v>0</v>
      </c>
      <c r="Z14" s="116">
        <f t="shared" si="10"/>
        <v>0</v>
      </c>
    </row>
    <row r="15" spans="1:26" x14ac:dyDescent="0.3">
      <c r="A15" t="str">
        <f>'Overview quanti indicators'!A15</f>
        <v>HU</v>
      </c>
      <c r="B15" t="str">
        <f>'Overview quanti indicators'!B15</f>
        <v>Hungary</v>
      </c>
      <c r="C15" s="77">
        <f>'Overview quanti indicators'!F15</f>
        <v>75.269000000000005</v>
      </c>
      <c r="D15" s="103">
        <f>'Overview quanti indicators'!J15</f>
        <v>3.9575</v>
      </c>
      <c r="E15" s="77">
        <f>'Overview quanti indicators'!N15</f>
        <v>16.876999999999999</v>
      </c>
      <c r="F15" s="103">
        <f>'Overview quanti indicators'!R15</f>
        <v>2.3666666666666667</v>
      </c>
      <c r="G15" s="103">
        <f>'Overview quanti indicators'!V15</f>
        <v>0</v>
      </c>
      <c r="H15" s="108">
        <f>'Overview quanti indicators'!Z15</f>
        <v>9.9666666666666668</v>
      </c>
      <c r="I15" s="77">
        <f>'Overview quanti indicators'!AD15</f>
        <v>3</v>
      </c>
      <c r="J15" s="77">
        <f>'Overview quanti indicators'!AH15</f>
        <v>47.366666666666667</v>
      </c>
      <c r="K15" s="77">
        <f>'Overview quanti indicators'!AT15</f>
        <v>16.533333333333335</v>
      </c>
      <c r="L15" s="77">
        <f>'Overview quanti indicators'!AX15</f>
        <v>15.466666666666667</v>
      </c>
      <c r="N15">
        <f t="shared" si="2"/>
        <v>9</v>
      </c>
      <c r="O15">
        <f t="shared" si="3"/>
        <v>1</v>
      </c>
      <c r="P15">
        <f t="shared" si="4"/>
        <v>1</v>
      </c>
      <c r="R15" s="77">
        <f t="shared" si="5"/>
        <v>7</v>
      </c>
      <c r="S15">
        <f t="shared" si="0"/>
        <v>7</v>
      </c>
      <c r="T15">
        <f t="shared" si="6"/>
        <v>1</v>
      </c>
      <c r="U15">
        <f t="shared" si="7"/>
        <v>1</v>
      </c>
      <c r="W15" s="77">
        <f t="shared" si="8"/>
        <v>6</v>
      </c>
      <c r="X15">
        <f t="shared" si="1"/>
        <v>6</v>
      </c>
      <c r="Y15">
        <f t="shared" si="9"/>
        <v>1</v>
      </c>
      <c r="Z15">
        <f t="shared" si="10"/>
        <v>1</v>
      </c>
    </row>
    <row r="16" spans="1:26" s="116" customFormat="1" x14ac:dyDescent="0.3">
      <c r="A16" s="116" t="str">
        <f>'Overview quanti indicators'!A16</f>
        <v>IS</v>
      </c>
      <c r="B16" s="116" t="str">
        <f>'Overview quanti indicators'!B16</f>
        <v>Iceland</v>
      </c>
      <c r="C16" s="117">
        <f>'Overview quanti indicators'!F16</f>
        <v>822.31133333333344</v>
      </c>
      <c r="D16" s="118">
        <f>'Overview quanti indicators'!J16</f>
        <v>72.722666666666669</v>
      </c>
      <c r="E16" s="117">
        <f>'Overview quanti indicators'!N16</f>
        <v>-99</v>
      </c>
      <c r="F16" s="118">
        <f>'Overview quanti indicators'!R16</f>
        <v>0</v>
      </c>
      <c r="G16" s="118">
        <f>'Overview quanti indicators'!V16</f>
        <v>0</v>
      </c>
      <c r="H16" s="119">
        <f>'Overview quanti indicators'!Z16</f>
        <v>0</v>
      </c>
      <c r="I16" s="177">
        <f>'Overview quanti indicators'!AD16</f>
        <v>-99</v>
      </c>
      <c r="J16" s="117">
        <f>'Overview quanti indicators'!AH16</f>
        <v>58.466666666666669</v>
      </c>
      <c r="K16" s="117">
        <f>'Overview quanti indicators'!AT16</f>
        <v>20.416666666666668</v>
      </c>
      <c r="L16" s="117">
        <f>'Overview quanti indicators'!AX16</f>
        <v>6.9500000000000028</v>
      </c>
      <c r="N16" s="116">
        <f t="shared" si="2"/>
        <v>5</v>
      </c>
      <c r="O16" s="116">
        <f t="shared" si="3"/>
        <v>1</v>
      </c>
      <c r="P16" s="116">
        <f t="shared" si="4"/>
        <v>0</v>
      </c>
      <c r="R16" s="117">
        <f t="shared" si="5"/>
        <v>4</v>
      </c>
      <c r="S16" s="116">
        <f t="shared" si="0"/>
        <v>4</v>
      </c>
      <c r="T16" s="116">
        <f t="shared" si="6"/>
        <v>0</v>
      </c>
      <c r="U16" s="116">
        <f t="shared" si="7"/>
        <v>0</v>
      </c>
      <c r="W16" s="117">
        <f t="shared" si="8"/>
        <v>4</v>
      </c>
      <c r="X16" s="116">
        <f t="shared" si="1"/>
        <v>4</v>
      </c>
      <c r="Y16" s="116">
        <f t="shared" si="9"/>
        <v>0</v>
      </c>
      <c r="Z16" s="116">
        <f t="shared" si="10"/>
        <v>0</v>
      </c>
    </row>
    <row r="17" spans="1:26" x14ac:dyDescent="0.3">
      <c r="A17" t="str">
        <f>'Overview quanti indicators'!A17</f>
        <v>IE</v>
      </c>
      <c r="B17" t="str">
        <f>'Overview quanti indicators'!B17</f>
        <v>Ireland</v>
      </c>
      <c r="C17" s="77">
        <f>'Overview quanti indicators'!F17</f>
        <v>1126.6823333333334</v>
      </c>
      <c r="D17" s="103">
        <f>'Overview quanti indicators'!J17</f>
        <v>0</v>
      </c>
      <c r="E17" s="77">
        <f>'Overview quanti indicators'!N17</f>
        <v>17.788</v>
      </c>
      <c r="F17" s="103">
        <f>'Overview quanti indicators'!R17</f>
        <v>4.1333333333333329</v>
      </c>
      <c r="G17" s="103">
        <f>'Overview quanti indicators'!V17</f>
        <v>3.1333333333333333</v>
      </c>
      <c r="H17" s="108">
        <f>'Overview quanti indicators'!Z17</f>
        <v>0</v>
      </c>
      <c r="I17" s="77">
        <f>'Overview quanti indicators'!AD17</f>
        <v>3.5333333333333332</v>
      </c>
      <c r="J17" s="77">
        <f>'Overview quanti indicators'!AH17</f>
        <v>49.20000000000001</v>
      </c>
      <c r="K17" s="77">
        <f>'Overview quanti indicators'!AT17</f>
        <v>19.766666666666669</v>
      </c>
      <c r="L17" s="77">
        <f>'Overview quanti indicators'!AX17</f>
        <v>65.433333333333337</v>
      </c>
      <c r="N17">
        <f t="shared" si="2"/>
        <v>8</v>
      </c>
      <c r="O17">
        <f t="shared" si="3"/>
        <v>1</v>
      </c>
      <c r="P17">
        <f t="shared" si="4"/>
        <v>1</v>
      </c>
      <c r="R17" s="77">
        <f t="shared" si="5"/>
        <v>6</v>
      </c>
      <c r="S17">
        <f t="shared" si="0"/>
        <v>6</v>
      </c>
      <c r="T17">
        <f t="shared" si="6"/>
        <v>1</v>
      </c>
      <c r="U17">
        <f t="shared" si="7"/>
        <v>1</v>
      </c>
      <c r="W17" s="77">
        <f t="shared" si="8"/>
        <v>6</v>
      </c>
      <c r="X17">
        <f t="shared" si="1"/>
        <v>6</v>
      </c>
      <c r="Y17">
        <f t="shared" si="9"/>
        <v>1</v>
      </c>
      <c r="Z17">
        <f t="shared" si="10"/>
        <v>1</v>
      </c>
    </row>
    <row r="18" spans="1:26" x14ac:dyDescent="0.3">
      <c r="A18" t="str">
        <f>'Overview quanti indicators'!A18</f>
        <v>IL</v>
      </c>
      <c r="B18" t="str">
        <f>'Overview quanti indicators'!B18</f>
        <v>Israel</v>
      </c>
      <c r="C18" s="77">
        <f>'Overview quanti indicators'!F18</f>
        <v>4.23599999999999</v>
      </c>
      <c r="D18" s="103">
        <f>'Overview quanti indicators'!J18</f>
        <v>0</v>
      </c>
      <c r="E18" s="77">
        <f>'Overview quanti indicators'!N18</f>
        <v>-168.62799999999999</v>
      </c>
      <c r="F18" s="103">
        <f>'Overview quanti indicators'!R18</f>
        <v>11.133333333333333</v>
      </c>
      <c r="G18" s="103">
        <f>'Overview quanti indicators'!V18</f>
        <v>8.6333333333333329</v>
      </c>
      <c r="H18" s="108">
        <f>'Overview quanti indicators'!Z18</f>
        <v>18.900000000000002</v>
      </c>
      <c r="I18" s="77">
        <f>'Overview quanti indicators'!AD18</f>
        <v>1.9000000000000001</v>
      </c>
      <c r="J18" s="77">
        <f>'Overview quanti indicators'!AH18</f>
        <v>21</v>
      </c>
      <c r="K18" s="77">
        <f>'Overview quanti indicators'!AT18</f>
        <v>20.366666666666664</v>
      </c>
      <c r="L18" s="77">
        <f>'Overview quanti indicators'!AX18</f>
        <v>55.466666666666669</v>
      </c>
      <c r="N18">
        <f t="shared" si="2"/>
        <v>8</v>
      </c>
      <c r="O18">
        <f t="shared" si="3"/>
        <v>1</v>
      </c>
      <c r="P18">
        <f t="shared" si="4"/>
        <v>1</v>
      </c>
      <c r="R18" s="77">
        <f t="shared" si="5"/>
        <v>6</v>
      </c>
      <c r="S18">
        <f t="shared" si="0"/>
        <v>6</v>
      </c>
      <c r="T18">
        <f t="shared" si="6"/>
        <v>1</v>
      </c>
      <c r="U18">
        <f t="shared" si="7"/>
        <v>1</v>
      </c>
      <c r="W18" s="77">
        <f t="shared" si="8"/>
        <v>5</v>
      </c>
      <c r="X18">
        <f t="shared" si="1"/>
        <v>5</v>
      </c>
      <c r="Y18">
        <f t="shared" si="9"/>
        <v>1</v>
      </c>
      <c r="Z18">
        <f t="shared" si="10"/>
        <v>0</v>
      </c>
    </row>
    <row r="19" spans="1:26" s="97" customFormat="1" x14ac:dyDescent="0.3">
      <c r="A19" s="97" t="str">
        <f>'Overview quanti indicators'!A19</f>
        <v>IT</v>
      </c>
      <c r="B19" s="97" t="str">
        <f>'Overview quanti indicators'!B19</f>
        <v>Italy</v>
      </c>
      <c r="C19" s="98">
        <f>'Overview quanti indicators'!F19</f>
        <v>337.09000000000003</v>
      </c>
      <c r="D19" s="112">
        <f>'Overview quanti indicators'!J19</f>
        <v>163.49666666666667</v>
      </c>
      <c r="E19" s="98">
        <f>'Overview quanti indicators'!N19</f>
        <v>23.475000000000005</v>
      </c>
      <c r="F19" s="112">
        <f>'Overview quanti indicators'!R19</f>
        <v>0</v>
      </c>
      <c r="G19" s="112">
        <f>'Overview quanti indicators'!V19</f>
        <v>0</v>
      </c>
      <c r="H19" s="113">
        <f>'Overview quanti indicators'!Z19</f>
        <v>5.5333333333333341</v>
      </c>
      <c r="I19" s="98">
        <f>'Overview quanti indicators'!AD19</f>
        <v>-99</v>
      </c>
      <c r="J19" s="98">
        <f>'Overview quanti indicators'!AH19</f>
        <v>18.400000000000002</v>
      </c>
      <c r="K19" s="98">
        <f>'Overview quanti indicators'!AT19</f>
        <v>20.9</v>
      </c>
      <c r="L19" s="98">
        <f>'Overview quanti indicators'!AX19</f>
        <v>31.2</v>
      </c>
      <c r="N19" s="97">
        <f t="shared" si="2"/>
        <v>7</v>
      </c>
      <c r="O19" s="97">
        <f t="shared" si="3"/>
        <v>1</v>
      </c>
      <c r="P19" s="97">
        <f t="shared" si="4"/>
        <v>1</v>
      </c>
      <c r="R19" s="98">
        <f t="shared" si="5"/>
        <v>6</v>
      </c>
      <c r="S19" s="97">
        <f t="shared" si="0"/>
        <v>6</v>
      </c>
      <c r="T19" s="97">
        <f t="shared" si="6"/>
        <v>1</v>
      </c>
      <c r="U19" s="97">
        <f t="shared" si="7"/>
        <v>1</v>
      </c>
      <c r="W19" s="98">
        <f t="shared" si="8"/>
        <v>5</v>
      </c>
      <c r="X19" s="97">
        <f t="shared" si="1"/>
        <v>5</v>
      </c>
      <c r="Y19" s="97">
        <f t="shared" si="9"/>
        <v>1</v>
      </c>
      <c r="Z19" s="97">
        <f t="shared" si="10"/>
        <v>0</v>
      </c>
    </row>
    <row r="20" spans="1:26" x14ac:dyDescent="0.3">
      <c r="A20" t="str">
        <f>'Overview quanti indicators'!A20</f>
        <v>JP</v>
      </c>
      <c r="B20" t="str">
        <f>'Overview quanti indicators'!B20</f>
        <v>Japan</v>
      </c>
      <c r="C20" s="77">
        <f>'Overview quanti indicators'!F20</f>
        <v>748.48149999999998</v>
      </c>
      <c r="D20" s="103">
        <f>'Overview quanti indicators'!J20</f>
        <v>0</v>
      </c>
      <c r="E20" s="77">
        <f>'Overview quanti indicators'!N20</f>
        <v>-82.042000000000002</v>
      </c>
      <c r="F20" s="103">
        <f>'Overview quanti indicators'!R20</f>
        <v>5.9000000000000012</v>
      </c>
      <c r="G20" s="103">
        <f>'Overview quanti indicators'!V20</f>
        <v>4</v>
      </c>
      <c r="H20" s="108">
        <f>'Overview quanti indicators'!Z20</f>
        <v>0</v>
      </c>
      <c r="I20" s="77">
        <f>'Overview quanti indicators'!AD20</f>
        <v>2.7000000000000006</v>
      </c>
      <c r="J20" s="77">
        <f>'Overview quanti indicators'!AH20</f>
        <v>24.099999999999998</v>
      </c>
      <c r="K20" s="77">
        <f>'Overview quanti indicators'!AT20</f>
        <v>21.849999999999998</v>
      </c>
      <c r="L20" s="77">
        <f>'Overview quanti indicators'!AX20</f>
        <v>-172.8</v>
      </c>
      <c r="N20">
        <f t="shared" si="2"/>
        <v>6</v>
      </c>
      <c r="O20">
        <f t="shared" si="3"/>
        <v>1</v>
      </c>
      <c r="P20">
        <f t="shared" si="4"/>
        <v>1</v>
      </c>
      <c r="R20" s="77">
        <f t="shared" si="5"/>
        <v>4</v>
      </c>
      <c r="S20">
        <f t="shared" si="0"/>
        <v>4</v>
      </c>
      <c r="T20">
        <f t="shared" si="6"/>
        <v>0</v>
      </c>
      <c r="U20">
        <f t="shared" si="7"/>
        <v>0</v>
      </c>
      <c r="W20" s="77">
        <f t="shared" si="8"/>
        <v>4</v>
      </c>
      <c r="X20">
        <f t="shared" si="1"/>
        <v>4</v>
      </c>
      <c r="Y20">
        <f t="shared" si="9"/>
        <v>0</v>
      </c>
      <c r="Z20">
        <f t="shared" si="10"/>
        <v>0</v>
      </c>
    </row>
    <row r="21" spans="1:26" x14ac:dyDescent="0.3">
      <c r="A21" t="str">
        <f>'Overview quanti indicators'!A21</f>
        <v>KR</v>
      </c>
      <c r="B21" t="str">
        <f>'Overview quanti indicators'!B21</f>
        <v>Korea</v>
      </c>
      <c r="C21" s="77">
        <f>'Overview quanti indicators'!F21</f>
        <v>411.63033333333334</v>
      </c>
      <c r="D21" s="103">
        <f>'Overview quanti indicators'!J21</f>
        <v>126.84100000000001</v>
      </c>
      <c r="E21" s="77">
        <f>'Overview quanti indicators'!N21</f>
        <v>27.951999999999998</v>
      </c>
      <c r="F21" s="103">
        <f>'Overview quanti indicators'!R21</f>
        <v>3.3333333333333335</v>
      </c>
      <c r="G21" s="103">
        <f>'Overview quanti indicators'!V21</f>
        <v>2.2000000000000002</v>
      </c>
      <c r="H21" s="108">
        <f>'Overview quanti indicators'!Z21</f>
        <v>4.833333333333333</v>
      </c>
      <c r="I21" s="77">
        <f>'Overview quanti indicators'!AD21</f>
        <v>2.5666666666666664</v>
      </c>
      <c r="J21" s="77">
        <f>'Overview quanti indicators'!AH21</f>
        <v>24.466666666666669</v>
      </c>
      <c r="K21" s="77">
        <f>'Overview quanti indicators'!AT21</f>
        <v>20.3</v>
      </c>
      <c r="L21" s="77">
        <f>'Overview quanti indicators'!AX21</f>
        <v>21.366666666666664</v>
      </c>
      <c r="N21">
        <f t="shared" si="2"/>
        <v>10</v>
      </c>
      <c r="O21">
        <f t="shared" si="3"/>
        <v>1</v>
      </c>
      <c r="P21">
        <f t="shared" si="4"/>
        <v>1</v>
      </c>
      <c r="R21" s="77">
        <f t="shared" si="5"/>
        <v>7</v>
      </c>
      <c r="S21">
        <f t="shared" si="0"/>
        <v>7</v>
      </c>
      <c r="T21">
        <f t="shared" si="6"/>
        <v>1</v>
      </c>
      <c r="U21">
        <f t="shared" si="7"/>
        <v>1</v>
      </c>
      <c r="W21" s="77">
        <f t="shared" si="8"/>
        <v>6</v>
      </c>
      <c r="X21">
        <f t="shared" si="1"/>
        <v>6</v>
      </c>
      <c r="Y21">
        <f t="shared" si="9"/>
        <v>1</v>
      </c>
      <c r="Z21">
        <f t="shared" si="10"/>
        <v>1</v>
      </c>
    </row>
    <row r="22" spans="1:26" x14ac:dyDescent="0.3">
      <c r="A22" t="str">
        <f>'Overview quanti indicators'!A22</f>
        <v>LV</v>
      </c>
      <c r="B22" t="str">
        <f>'Overview quanti indicators'!B22</f>
        <v>Latvia</v>
      </c>
      <c r="C22" s="77">
        <f>'Overview quanti indicators'!F22</f>
        <v>73.424666666666667</v>
      </c>
      <c r="D22" s="103">
        <f>'Overview quanti indicators'!J22</f>
        <v>0</v>
      </c>
      <c r="E22" s="77">
        <f>'Overview quanti indicators'!N22</f>
        <v>13.098666666666666</v>
      </c>
      <c r="F22" s="103">
        <f>'Overview quanti indicators'!R22</f>
        <v>0</v>
      </c>
      <c r="G22" s="103">
        <f>'Overview quanti indicators'!V22</f>
        <v>0.40000000000000008</v>
      </c>
      <c r="H22" s="108">
        <f>'Overview quanti indicators'!Z22</f>
        <v>0</v>
      </c>
      <c r="I22" s="77">
        <f>'Overview quanti indicators'!AD22</f>
        <v>0.43333333333333335</v>
      </c>
      <c r="J22" s="77">
        <f>'Overview quanti indicators'!AH22</f>
        <v>14.200000000000001</v>
      </c>
      <c r="K22" s="77">
        <f>'Overview quanti indicators'!AT22</f>
        <v>16.483333333333331</v>
      </c>
      <c r="L22" s="77">
        <f>'Overview quanti indicators'!AX22</f>
        <v>8.6</v>
      </c>
      <c r="N22">
        <f t="shared" si="2"/>
        <v>7</v>
      </c>
      <c r="O22">
        <f t="shared" si="3"/>
        <v>1</v>
      </c>
      <c r="P22">
        <f t="shared" si="4"/>
        <v>1</v>
      </c>
      <c r="R22" s="77">
        <f t="shared" si="5"/>
        <v>6</v>
      </c>
      <c r="S22">
        <f t="shared" si="0"/>
        <v>6</v>
      </c>
      <c r="T22">
        <f t="shared" si="6"/>
        <v>1</v>
      </c>
      <c r="U22">
        <f t="shared" si="7"/>
        <v>1</v>
      </c>
      <c r="W22" s="77">
        <f t="shared" si="8"/>
        <v>6</v>
      </c>
      <c r="X22">
        <f t="shared" si="1"/>
        <v>6</v>
      </c>
      <c r="Y22">
        <f t="shared" si="9"/>
        <v>1</v>
      </c>
      <c r="Z22">
        <f t="shared" si="10"/>
        <v>1</v>
      </c>
    </row>
    <row r="23" spans="1:26" s="93" customFormat="1" x14ac:dyDescent="0.3">
      <c r="A23" s="93" t="str">
        <f>'Overview quanti indicators'!A23</f>
        <v>LT</v>
      </c>
      <c r="B23" s="93" t="str">
        <f>'Overview quanti indicators'!B23</f>
        <v>Lithuania</v>
      </c>
      <c r="C23" s="94">
        <f>'Overview quanti indicators'!F23</f>
        <v>160.00199999999998</v>
      </c>
      <c r="D23" s="106">
        <f>'Overview quanti indicators'!J23</f>
        <v>49.840333333333326</v>
      </c>
      <c r="E23" s="94">
        <f>'Overview quanti indicators'!N23</f>
        <v>3.5809999999999995</v>
      </c>
      <c r="F23" s="106">
        <f>'Overview quanti indicators'!R23</f>
        <v>0</v>
      </c>
      <c r="G23" s="106">
        <f>'Overview quanti indicators'!V23</f>
        <v>0</v>
      </c>
      <c r="H23" s="109">
        <f>'Overview quanti indicators'!Z23</f>
        <v>0</v>
      </c>
      <c r="I23" s="94">
        <f>'Overview quanti indicators'!AD23</f>
        <v>-99</v>
      </c>
      <c r="J23" s="94">
        <f>'Overview quanti indicators'!AH23</f>
        <v>35.266666666666673</v>
      </c>
      <c r="K23" s="94">
        <f>'Overview quanti indicators'!AT23</f>
        <v>16.783333333333331</v>
      </c>
      <c r="L23" s="94">
        <f>'Overview quanti indicators'!AX23</f>
        <v>5.166666666666667</v>
      </c>
      <c r="N23" s="93">
        <f t="shared" si="2"/>
        <v>6</v>
      </c>
      <c r="O23" s="93">
        <f t="shared" si="3"/>
        <v>1</v>
      </c>
      <c r="P23" s="93">
        <f t="shared" si="4"/>
        <v>1</v>
      </c>
      <c r="R23" s="94">
        <f t="shared" si="5"/>
        <v>5</v>
      </c>
      <c r="S23" s="93">
        <f t="shared" si="0"/>
        <v>5</v>
      </c>
      <c r="T23" s="93">
        <f t="shared" si="6"/>
        <v>1</v>
      </c>
      <c r="U23" s="93">
        <f t="shared" si="7"/>
        <v>0</v>
      </c>
      <c r="W23" s="94">
        <f t="shared" si="8"/>
        <v>5</v>
      </c>
      <c r="X23" s="93">
        <f t="shared" si="1"/>
        <v>5</v>
      </c>
      <c r="Y23" s="93">
        <f t="shared" si="9"/>
        <v>1</v>
      </c>
      <c r="Z23" s="93">
        <f t="shared" si="10"/>
        <v>0</v>
      </c>
    </row>
    <row r="24" spans="1:26" x14ac:dyDescent="0.3">
      <c r="A24" t="str">
        <f>'Overview quanti indicators'!A24</f>
        <v>LU</v>
      </c>
      <c r="B24" t="str">
        <f>'Overview quanti indicators'!B24</f>
        <v>Luxembourg</v>
      </c>
      <c r="C24" s="77">
        <f>'Overview quanti indicators'!F24</f>
        <v>1503.5240000000001</v>
      </c>
      <c r="D24" s="103">
        <f>'Overview quanti indicators'!J24</f>
        <v>165.44199999999998</v>
      </c>
      <c r="E24" s="77">
        <f>'Overview quanti indicators'!N24</f>
        <v>20.191000000000003</v>
      </c>
      <c r="F24" s="103">
        <f>'Overview quanti indicators'!R24</f>
        <v>8</v>
      </c>
      <c r="G24" s="103">
        <f>'Overview quanti indicators'!V24</f>
        <v>6.6999999999999993</v>
      </c>
      <c r="H24" s="108">
        <f>'Overview quanti indicators'!Z24</f>
        <v>7.3999999999999995</v>
      </c>
      <c r="I24" s="77">
        <f>'Overview quanti indicators'!AD24</f>
        <v>5.4666666666666659</v>
      </c>
      <c r="J24" s="77">
        <f>'Overview quanti indicators'!AH24</f>
        <v>85</v>
      </c>
      <c r="K24" s="77">
        <f>'Overview quanti indicators'!AT24</f>
        <v>20.566666666666666</v>
      </c>
      <c r="L24" s="77">
        <f>'Overview quanti indicators'!AX24</f>
        <v>47.1</v>
      </c>
      <c r="N24">
        <f t="shared" si="2"/>
        <v>10</v>
      </c>
      <c r="O24">
        <f t="shared" si="3"/>
        <v>1</v>
      </c>
      <c r="P24">
        <f t="shared" si="4"/>
        <v>1</v>
      </c>
      <c r="R24" s="77">
        <f t="shared" si="5"/>
        <v>7</v>
      </c>
      <c r="S24">
        <f t="shared" si="0"/>
        <v>7</v>
      </c>
      <c r="T24">
        <f t="shared" si="6"/>
        <v>1</v>
      </c>
      <c r="U24">
        <f t="shared" si="7"/>
        <v>1</v>
      </c>
      <c r="W24" s="77">
        <f t="shared" si="8"/>
        <v>6</v>
      </c>
      <c r="X24">
        <f t="shared" si="1"/>
        <v>6</v>
      </c>
      <c r="Y24">
        <f t="shared" si="9"/>
        <v>1</v>
      </c>
      <c r="Z24">
        <f t="shared" si="10"/>
        <v>1</v>
      </c>
    </row>
    <row r="25" spans="1:26" s="99" customFormat="1" x14ac:dyDescent="0.3">
      <c r="A25" s="99" t="str">
        <f>'Overview quanti indicators'!A25</f>
        <v>MX</v>
      </c>
      <c r="B25" s="99" t="str">
        <f>'Overview quanti indicators'!B25</f>
        <v>Mexico</v>
      </c>
      <c r="C25" s="100">
        <f>'Overview quanti indicators'!F25</f>
        <v>-99</v>
      </c>
      <c r="D25" s="104">
        <f>'Overview quanti indicators'!J25</f>
        <v>132.17000000000002</v>
      </c>
      <c r="E25" s="100">
        <f>'Overview quanti indicators'!N25</f>
        <v>-99</v>
      </c>
      <c r="F25" s="104">
        <f>'Overview quanti indicators'!R25</f>
        <v>0</v>
      </c>
      <c r="G25" s="104">
        <f>'Overview quanti indicators'!V25</f>
        <v>0</v>
      </c>
      <c r="H25" s="110">
        <f>'Overview quanti indicators'!Z25</f>
        <v>16.600000000000001</v>
      </c>
      <c r="I25" s="100">
        <f>'Overview quanti indicators'!AD25</f>
        <v>-99</v>
      </c>
      <c r="J25" s="100">
        <f>'Overview quanti indicators'!AH25</f>
        <v>-99</v>
      </c>
      <c r="K25" s="100">
        <f>'Overview quanti indicators'!AT25</f>
        <v>17.7</v>
      </c>
      <c r="L25" s="100">
        <f>'Overview quanti indicators'!AX25</f>
        <v>-99</v>
      </c>
      <c r="N25" s="99">
        <f t="shared" si="2"/>
        <v>3</v>
      </c>
      <c r="O25" s="99">
        <f t="shared" si="3"/>
        <v>0</v>
      </c>
      <c r="P25" s="99">
        <f t="shared" si="4"/>
        <v>0</v>
      </c>
      <c r="R25" s="100">
        <f t="shared" si="5"/>
        <v>2</v>
      </c>
      <c r="S25" s="99">
        <f t="shared" si="0"/>
        <v>2</v>
      </c>
      <c r="T25" s="99">
        <f t="shared" si="6"/>
        <v>0</v>
      </c>
      <c r="U25" s="99">
        <f t="shared" si="7"/>
        <v>0</v>
      </c>
      <c r="W25" s="100">
        <f t="shared" si="8"/>
        <v>1</v>
      </c>
      <c r="X25" s="99">
        <f t="shared" si="1"/>
        <v>1</v>
      </c>
      <c r="Y25" s="99">
        <f t="shared" si="9"/>
        <v>0</v>
      </c>
      <c r="Z25" s="99">
        <f t="shared" si="10"/>
        <v>0</v>
      </c>
    </row>
    <row r="26" spans="1:26" x14ac:dyDescent="0.3">
      <c r="A26" t="str">
        <f>'Overview quanti indicators'!A26</f>
        <v>NL</v>
      </c>
      <c r="B26" t="str">
        <f>'Overview quanti indicators'!B26</f>
        <v>Netherlands</v>
      </c>
      <c r="C26" s="77">
        <f>'Overview quanti indicators'!F26</f>
        <v>1360.8146666666664</v>
      </c>
      <c r="D26" s="103">
        <f>'Overview quanti indicators'!J26</f>
        <v>0</v>
      </c>
      <c r="E26" s="77">
        <f>'Overview quanti indicators'!N26</f>
        <v>8.3879999999999999</v>
      </c>
      <c r="F26" s="103">
        <f>'Overview quanti indicators'!R26</f>
        <v>8.2000000000000011</v>
      </c>
      <c r="G26" s="103">
        <f>'Overview quanti indicators'!V26</f>
        <v>0</v>
      </c>
      <c r="H26" s="108">
        <f>'Overview quanti indicators'!Z26</f>
        <v>10.899999999999999</v>
      </c>
      <c r="I26" s="77">
        <f>'Overview quanti indicators'!AD26</f>
        <v>-44.55</v>
      </c>
      <c r="J26" s="77">
        <f>'Overview quanti indicators'!AH26</f>
        <v>75.7</v>
      </c>
      <c r="K26" s="77">
        <f>'Overview quanti indicators'!AT26</f>
        <v>19.849999999999998</v>
      </c>
      <c r="L26" s="77">
        <f>'Overview quanti indicators'!AX26</f>
        <v>60.466666666666669</v>
      </c>
      <c r="N26">
        <f t="shared" si="2"/>
        <v>7</v>
      </c>
      <c r="O26">
        <f t="shared" si="3"/>
        <v>1</v>
      </c>
      <c r="P26">
        <f t="shared" si="4"/>
        <v>1</v>
      </c>
      <c r="R26" s="77">
        <f t="shared" si="5"/>
        <v>6</v>
      </c>
      <c r="S26">
        <f t="shared" si="0"/>
        <v>6</v>
      </c>
      <c r="T26">
        <f t="shared" si="6"/>
        <v>1</v>
      </c>
      <c r="U26">
        <f t="shared" si="7"/>
        <v>1</v>
      </c>
      <c r="W26" s="77">
        <f t="shared" si="8"/>
        <v>5</v>
      </c>
      <c r="X26">
        <f t="shared" si="1"/>
        <v>5</v>
      </c>
      <c r="Y26">
        <f t="shared" si="9"/>
        <v>1</v>
      </c>
      <c r="Z26">
        <f t="shared" si="10"/>
        <v>0</v>
      </c>
    </row>
    <row r="27" spans="1:26" s="116" customFormat="1" x14ac:dyDescent="0.3">
      <c r="A27" s="116" t="str">
        <f>'Overview quanti indicators'!A27</f>
        <v>NZ</v>
      </c>
      <c r="B27" s="116" t="str">
        <f>'Overview quanti indicators'!B27</f>
        <v>New Zealand</v>
      </c>
      <c r="C27" s="177">
        <f>'Overview quanti indicators'!F27</f>
        <v>-99</v>
      </c>
      <c r="D27" s="118">
        <f>'Overview quanti indicators'!J27</f>
        <v>668.15</v>
      </c>
      <c r="E27" s="177">
        <f>'Overview quanti indicators'!N27</f>
        <v>0</v>
      </c>
      <c r="F27" s="118">
        <f>'Overview quanti indicators'!R27</f>
        <v>0</v>
      </c>
      <c r="G27" s="118">
        <f>'Overview quanti indicators'!V27</f>
        <v>0</v>
      </c>
      <c r="H27" s="119">
        <f>'Overview quanti indicators'!Z27</f>
        <v>9.3666666666666671</v>
      </c>
      <c r="I27" s="117">
        <f>'Overview quanti indicators'!AD27</f>
        <v>4.6000000000000005</v>
      </c>
      <c r="J27" s="117">
        <f>'Overview quanti indicators'!AH27</f>
        <v>56.433333333333337</v>
      </c>
      <c r="K27" s="117">
        <f>'Overview quanti indicators'!AT27</f>
        <v>20.366666666666664</v>
      </c>
      <c r="L27" s="117">
        <f>'Overview quanti indicators'!AX27</f>
        <v>86.899999999999991</v>
      </c>
      <c r="N27" s="116">
        <f t="shared" si="2"/>
        <v>6</v>
      </c>
      <c r="O27" s="116">
        <f t="shared" si="3"/>
        <v>1</v>
      </c>
      <c r="P27" s="116">
        <f t="shared" si="4"/>
        <v>1</v>
      </c>
      <c r="R27" s="117">
        <f t="shared" si="5"/>
        <v>5</v>
      </c>
      <c r="S27" s="116">
        <f t="shared" si="0"/>
        <v>5</v>
      </c>
      <c r="T27" s="116">
        <f t="shared" si="6"/>
        <v>1</v>
      </c>
      <c r="U27" s="116">
        <f t="shared" si="7"/>
        <v>0</v>
      </c>
      <c r="W27" s="117">
        <f t="shared" si="8"/>
        <v>4</v>
      </c>
      <c r="X27" s="116">
        <f t="shared" si="1"/>
        <v>4</v>
      </c>
      <c r="Y27" s="116">
        <f t="shared" si="9"/>
        <v>0</v>
      </c>
      <c r="Z27" s="116">
        <f t="shared" si="10"/>
        <v>0</v>
      </c>
    </row>
    <row r="28" spans="1:26" x14ac:dyDescent="0.3">
      <c r="A28" t="str">
        <f>'Overview quanti indicators'!A28</f>
        <v>NO</v>
      </c>
      <c r="B28" t="str">
        <f>'Overview quanti indicators'!B28</f>
        <v>Norway</v>
      </c>
      <c r="C28" s="77">
        <f>'Overview quanti indicators'!F28</f>
        <v>1745.0930000000001</v>
      </c>
      <c r="D28" s="103">
        <f>'Overview quanti indicators'!J28</f>
        <v>0</v>
      </c>
      <c r="E28" s="77">
        <f>'Overview quanti indicators'!N28</f>
        <v>8.6280000000000001</v>
      </c>
      <c r="F28" s="103">
        <f>'Overview quanti indicators'!R28</f>
        <v>12.766666666666666</v>
      </c>
      <c r="G28" s="103">
        <f>'Overview quanti indicators'!V28</f>
        <v>10.3</v>
      </c>
      <c r="H28" s="108">
        <f>'Overview quanti indicators'!Z28</f>
        <v>11.5</v>
      </c>
      <c r="I28" s="77">
        <f>'Overview quanti indicators'!AD28</f>
        <v>4.6333333333333329</v>
      </c>
      <c r="J28" s="77">
        <f>'Overview quanti indicators'!AH28</f>
        <v>0.29999999999999716</v>
      </c>
      <c r="K28" s="77">
        <f>'Overview quanti indicators'!AT28</f>
        <v>20.266666666666669</v>
      </c>
      <c r="L28" s="77">
        <f>'Overview quanti indicators'!AX28</f>
        <v>66.366666666666674</v>
      </c>
      <c r="N28">
        <f t="shared" si="2"/>
        <v>9</v>
      </c>
      <c r="O28">
        <f t="shared" si="3"/>
        <v>1</v>
      </c>
      <c r="P28">
        <f t="shared" si="4"/>
        <v>1</v>
      </c>
      <c r="R28" s="77">
        <f t="shared" si="5"/>
        <v>7</v>
      </c>
      <c r="S28">
        <f t="shared" si="0"/>
        <v>7</v>
      </c>
      <c r="T28">
        <f t="shared" si="6"/>
        <v>1</v>
      </c>
      <c r="U28">
        <f t="shared" si="7"/>
        <v>1</v>
      </c>
      <c r="W28" s="77">
        <f t="shared" si="8"/>
        <v>6</v>
      </c>
      <c r="X28">
        <f t="shared" si="1"/>
        <v>6</v>
      </c>
      <c r="Y28">
        <f t="shared" si="9"/>
        <v>1</v>
      </c>
      <c r="Z28">
        <f t="shared" si="10"/>
        <v>1</v>
      </c>
    </row>
    <row r="29" spans="1:26" s="95" customFormat="1" x14ac:dyDescent="0.3">
      <c r="A29" s="95" t="str">
        <f>'Overview quanti indicators'!A29</f>
        <v>PL</v>
      </c>
      <c r="B29" s="95" t="str">
        <f>'Overview quanti indicators'!B29</f>
        <v>Poland</v>
      </c>
      <c r="C29" s="96">
        <f>'Overview quanti indicators'!F29</f>
        <v>97.863666666666674</v>
      </c>
      <c r="D29" s="114">
        <f>'Overview quanti indicators'!J29</f>
        <v>381.34533333333337</v>
      </c>
      <c r="E29" s="96">
        <f>'Overview quanti indicators'!N29</f>
        <v>4.0283333333333333</v>
      </c>
      <c r="F29" s="114">
        <f>'Overview quanti indicators'!R29</f>
        <v>0</v>
      </c>
      <c r="G29" s="114">
        <f>'Overview quanti indicators'!V29</f>
        <v>0</v>
      </c>
      <c r="H29" s="115">
        <f>'Overview quanti indicators'!Z29</f>
        <v>0</v>
      </c>
      <c r="I29" s="96">
        <f>'Overview quanti indicators'!AD29</f>
        <v>0.8666666666666667</v>
      </c>
      <c r="J29" s="96">
        <f>'Overview quanti indicators'!AH29</f>
        <v>12.200000000000001</v>
      </c>
      <c r="K29" s="96">
        <f>'Overview quanti indicators'!AT29</f>
        <v>18.099999999999998</v>
      </c>
      <c r="L29" s="96">
        <f>'Overview quanti indicators'!AX29</f>
        <v>16.066666666666666</v>
      </c>
      <c r="N29" s="95">
        <f t="shared" si="2"/>
        <v>7</v>
      </c>
      <c r="O29" s="95">
        <f t="shared" si="3"/>
        <v>1</v>
      </c>
      <c r="P29" s="95">
        <f t="shared" si="4"/>
        <v>1</v>
      </c>
      <c r="R29" s="96">
        <f t="shared" si="5"/>
        <v>6</v>
      </c>
      <c r="S29" s="95">
        <f t="shared" si="0"/>
        <v>6</v>
      </c>
      <c r="T29" s="95">
        <f t="shared" si="6"/>
        <v>1</v>
      </c>
      <c r="U29" s="95">
        <f t="shared" si="7"/>
        <v>1</v>
      </c>
      <c r="W29" s="96">
        <f t="shared" si="8"/>
        <v>6</v>
      </c>
      <c r="X29" s="95">
        <f t="shared" si="1"/>
        <v>6</v>
      </c>
      <c r="Y29" s="95">
        <f t="shared" si="9"/>
        <v>1</v>
      </c>
      <c r="Z29" s="95">
        <f t="shared" si="10"/>
        <v>1</v>
      </c>
    </row>
    <row r="30" spans="1:26" s="97" customFormat="1" x14ac:dyDescent="0.3">
      <c r="A30" s="97" t="str">
        <f>'Overview quanti indicators'!A30</f>
        <v>PT</v>
      </c>
      <c r="B30" s="97" t="str">
        <f>'Overview quanti indicators'!B30</f>
        <v>Portugal</v>
      </c>
      <c r="C30" s="98">
        <f>'Overview quanti indicators'!F30</f>
        <v>69.238333333333344</v>
      </c>
      <c r="D30" s="112">
        <f>'Overview quanti indicators'!J30</f>
        <v>0</v>
      </c>
      <c r="E30" s="98">
        <f>'Overview quanti indicators'!N30</f>
        <v>26.204666666666668</v>
      </c>
      <c r="F30" s="112">
        <f>'Overview quanti indicators'!R30</f>
        <v>0.73333333333333339</v>
      </c>
      <c r="G30" s="112">
        <f>'Overview quanti indicators'!V30</f>
        <v>0.43333333333333335</v>
      </c>
      <c r="H30" s="113">
        <f>'Overview quanti indicators'!Z30</f>
        <v>0.76666666666666661</v>
      </c>
      <c r="I30" s="98">
        <f>'Overview quanti indicators'!AD30</f>
        <v>1.2666666666666666</v>
      </c>
      <c r="J30" s="98">
        <f>'Overview quanti indicators'!AH30</f>
        <v>-99</v>
      </c>
      <c r="K30" s="98">
        <f>'Overview quanti indicators'!AT30</f>
        <v>19.916666666666668</v>
      </c>
      <c r="L30" s="98">
        <f>'Overview quanti indicators'!AX30</f>
        <v>11.633333333333333</v>
      </c>
      <c r="N30" s="97">
        <f t="shared" si="2"/>
        <v>8</v>
      </c>
      <c r="O30" s="97">
        <f t="shared" si="3"/>
        <v>1</v>
      </c>
      <c r="P30" s="97">
        <f t="shared" si="4"/>
        <v>1</v>
      </c>
      <c r="R30" s="98">
        <f t="shared" si="5"/>
        <v>6</v>
      </c>
      <c r="S30" s="97">
        <f t="shared" si="0"/>
        <v>6</v>
      </c>
      <c r="T30" s="97">
        <f t="shared" si="6"/>
        <v>1</v>
      </c>
      <c r="U30" s="97">
        <f t="shared" si="7"/>
        <v>1</v>
      </c>
      <c r="W30" s="98">
        <f t="shared" si="8"/>
        <v>5</v>
      </c>
      <c r="X30" s="97">
        <f t="shared" si="1"/>
        <v>5</v>
      </c>
      <c r="Y30" s="97">
        <f t="shared" si="9"/>
        <v>1</v>
      </c>
      <c r="Z30" s="97">
        <f t="shared" si="10"/>
        <v>0</v>
      </c>
    </row>
    <row r="31" spans="1:26" x14ac:dyDescent="0.3">
      <c r="A31" t="str">
        <f>'Overview quanti indicators'!A31</f>
        <v>SK</v>
      </c>
      <c r="B31" t="str">
        <f>'Overview quanti indicators'!B31</f>
        <v>Slovak Republic</v>
      </c>
      <c r="C31" s="77">
        <f>'Overview quanti indicators'!F31</f>
        <v>9.4813333333333336</v>
      </c>
      <c r="D31" s="103">
        <f>'Overview quanti indicators'!J31</f>
        <v>215.53966666666668</v>
      </c>
      <c r="E31" s="77">
        <f>'Overview quanti indicators'!N31</f>
        <v>1.1723333333333334</v>
      </c>
      <c r="F31" s="103">
        <f>'Overview quanti indicators'!R31</f>
        <v>1.4333333333333333</v>
      </c>
      <c r="G31" s="103">
        <f>'Overview quanti indicators'!V31</f>
        <v>1.4333333333333333</v>
      </c>
      <c r="H31" s="108">
        <f>'Overview quanti indicators'!Z31</f>
        <v>0</v>
      </c>
      <c r="I31" s="77">
        <f>'Overview quanti indicators'!AD31</f>
        <v>3.9333333333333336</v>
      </c>
      <c r="J31" s="77">
        <f>'Overview quanti indicators'!AH31</f>
        <v>52.06666666666667</v>
      </c>
      <c r="K31" s="77">
        <f>'Overview quanti indicators'!AT31</f>
        <v>17.083333333333332</v>
      </c>
      <c r="L31" s="77">
        <f>'Overview quanti indicators'!AX31</f>
        <v>18.766666666666669</v>
      </c>
      <c r="N31">
        <f t="shared" si="2"/>
        <v>9</v>
      </c>
      <c r="O31">
        <f t="shared" si="3"/>
        <v>1</v>
      </c>
      <c r="P31">
        <f t="shared" si="4"/>
        <v>1</v>
      </c>
      <c r="R31" s="77">
        <f t="shared" si="5"/>
        <v>6</v>
      </c>
      <c r="S31">
        <f t="shared" si="0"/>
        <v>6</v>
      </c>
      <c r="T31">
        <f t="shared" si="6"/>
        <v>1</v>
      </c>
      <c r="U31">
        <f t="shared" si="7"/>
        <v>1</v>
      </c>
      <c r="W31" s="77">
        <f t="shared" si="8"/>
        <v>6</v>
      </c>
      <c r="X31">
        <f t="shared" si="1"/>
        <v>6</v>
      </c>
      <c r="Y31">
        <f t="shared" si="9"/>
        <v>1</v>
      </c>
      <c r="Z31">
        <f t="shared" si="10"/>
        <v>1</v>
      </c>
    </row>
    <row r="32" spans="1:26" x14ac:dyDescent="0.3">
      <c r="A32" t="str">
        <f>'Overview quanti indicators'!A32</f>
        <v>SI</v>
      </c>
      <c r="B32" t="str">
        <f>'Overview quanti indicators'!B32</f>
        <v>Slovenia</v>
      </c>
      <c r="C32" s="77">
        <f>'Overview quanti indicators'!F32</f>
        <v>266.87966666666665</v>
      </c>
      <c r="D32" s="103">
        <f>'Overview quanti indicators'!J32</f>
        <v>0</v>
      </c>
      <c r="E32" s="77">
        <f>'Overview quanti indicators'!N32</f>
        <v>4.1053333333333333</v>
      </c>
      <c r="F32" s="103">
        <f>'Overview quanti indicators'!R32</f>
        <v>0</v>
      </c>
      <c r="G32" s="103">
        <f>'Overview quanti indicators'!V32</f>
        <v>0</v>
      </c>
      <c r="H32" s="108">
        <f>'Overview quanti indicators'!Z32</f>
        <v>6.6</v>
      </c>
      <c r="I32" s="77">
        <f>'Overview quanti indicators'!AD32</f>
        <v>-44.6</v>
      </c>
      <c r="J32" s="77">
        <f>'Overview quanti indicators'!AH32</f>
        <v>2.1499999999999986</v>
      </c>
      <c r="K32" s="77">
        <f>'Overview quanti indicators'!AT32</f>
        <v>19.666666666666668</v>
      </c>
      <c r="L32" s="77">
        <f>'Overview quanti indicators'!AX32</f>
        <v>31.033333333333331</v>
      </c>
      <c r="N32">
        <f t="shared" si="2"/>
        <v>6</v>
      </c>
      <c r="O32">
        <f t="shared" si="3"/>
        <v>1</v>
      </c>
      <c r="P32">
        <f t="shared" si="4"/>
        <v>1</v>
      </c>
      <c r="R32" s="77">
        <f t="shared" si="5"/>
        <v>6</v>
      </c>
      <c r="S32">
        <f t="shared" si="0"/>
        <v>6</v>
      </c>
      <c r="T32">
        <f t="shared" si="6"/>
        <v>1</v>
      </c>
      <c r="U32">
        <f t="shared" si="7"/>
        <v>1</v>
      </c>
      <c r="W32" s="77">
        <f t="shared" si="8"/>
        <v>5</v>
      </c>
      <c r="X32">
        <f t="shared" si="1"/>
        <v>5</v>
      </c>
      <c r="Y32">
        <f t="shared" si="9"/>
        <v>1</v>
      </c>
      <c r="Z32">
        <f t="shared" si="10"/>
        <v>0</v>
      </c>
    </row>
    <row r="33" spans="1:26" x14ac:dyDescent="0.3">
      <c r="A33" t="str">
        <f>'Overview quanti indicators'!A33</f>
        <v>ES</v>
      </c>
      <c r="B33" t="str">
        <f>'Overview quanti indicators'!B33</f>
        <v>Spain</v>
      </c>
      <c r="C33" s="77">
        <f>'Overview quanti indicators'!F33</f>
        <v>294.38100000000003</v>
      </c>
      <c r="D33" s="103">
        <f>'Overview quanti indicators'!J33</f>
        <v>133.15299999999999</v>
      </c>
      <c r="E33" s="77">
        <f>'Overview quanti indicators'!N33</f>
        <v>18.535</v>
      </c>
      <c r="F33" s="103">
        <f>'Overview quanti indicators'!R33</f>
        <v>4.333333333333333</v>
      </c>
      <c r="G33" s="103">
        <f>'Overview quanti indicators'!V33</f>
        <v>0</v>
      </c>
      <c r="H33" s="108">
        <f>'Overview quanti indicators'!Z33</f>
        <v>6.7</v>
      </c>
      <c r="I33" s="77">
        <f>'Overview quanti indicators'!AD33</f>
        <v>1.8333333333333333</v>
      </c>
      <c r="J33" s="77">
        <f>'Overview quanti indicators'!AH33</f>
        <v>44.466666666666661</v>
      </c>
      <c r="K33" s="77">
        <f>'Overview quanti indicators'!AT33</f>
        <v>21.3</v>
      </c>
      <c r="L33" s="77">
        <f>'Overview quanti indicators'!AX33</f>
        <v>40.033333333333331</v>
      </c>
      <c r="N33">
        <f t="shared" si="2"/>
        <v>9</v>
      </c>
      <c r="O33">
        <f t="shared" si="3"/>
        <v>1</v>
      </c>
      <c r="P33">
        <f t="shared" si="4"/>
        <v>1</v>
      </c>
      <c r="R33" s="77">
        <f t="shared" si="5"/>
        <v>7</v>
      </c>
      <c r="S33">
        <f t="shared" si="0"/>
        <v>7</v>
      </c>
      <c r="T33">
        <f t="shared" si="6"/>
        <v>1</v>
      </c>
      <c r="U33">
        <f t="shared" si="7"/>
        <v>1</v>
      </c>
      <c r="W33" s="77">
        <f t="shared" si="8"/>
        <v>6</v>
      </c>
      <c r="X33">
        <f t="shared" si="1"/>
        <v>6</v>
      </c>
      <c r="Y33">
        <f t="shared" si="9"/>
        <v>1</v>
      </c>
      <c r="Z33">
        <f t="shared" si="10"/>
        <v>1</v>
      </c>
    </row>
    <row r="34" spans="1:26" x14ac:dyDescent="0.3">
      <c r="A34" t="str">
        <f>'Overview quanti indicators'!A34</f>
        <v>SE</v>
      </c>
      <c r="B34" t="str">
        <f>'Overview quanti indicators'!B34</f>
        <v>Sweden</v>
      </c>
      <c r="C34" s="77">
        <f>'Overview quanti indicators'!F34</f>
        <v>1381.2360000000001</v>
      </c>
      <c r="D34" s="103">
        <f>'Overview quanti indicators'!J34</f>
        <v>22.58</v>
      </c>
      <c r="E34" s="77">
        <f>'Overview quanti indicators'!N34</f>
        <v>7.2926666666666664</v>
      </c>
      <c r="F34" s="103">
        <f>'Overview quanti indicators'!R34</f>
        <v>12.4</v>
      </c>
      <c r="G34" s="103">
        <f>'Overview quanti indicators'!V34</f>
        <v>9.3000000000000007</v>
      </c>
      <c r="H34" s="108">
        <f>'Overview quanti indicators'!Z34</f>
        <v>11.733333333333334</v>
      </c>
      <c r="I34" s="77">
        <f>'Overview quanti indicators'!AD34</f>
        <v>4.5</v>
      </c>
      <c r="J34" s="77">
        <f>'Overview quanti indicators'!AH34</f>
        <v>65.533333333333331</v>
      </c>
      <c r="K34" s="77">
        <f>'Overview quanti indicators'!AT34</f>
        <v>20.25</v>
      </c>
      <c r="L34" s="77">
        <f>'Overview quanti indicators'!AX34</f>
        <v>63.333333333333336</v>
      </c>
      <c r="N34">
        <f t="shared" si="2"/>
        <v>10</v>
      </c>
      <c r="O34">
        <f t="shared" si="3"/>
        <v>1</v>
      </c>
      <c r="P34">
        <f t="shared" si="4"/>
        <v>1</v>
      </c>
      <c r="R34" s="77">
        <f t="shared" si="5"/>
        <v>7</v>
      </c>
      <c r="S34">
        <f t="shared" si="0"/>
        <v>7</v>
      </c>
      <c r="T34">
        <f t="shared" si="6"/>
        <v>1</v>
      </c>
      <c r="U34">
        <f t="shared" si="7"/>
        <v>1</v>
      </c>
      <c r="W34" s="77">
        <f t="shared" si="8"/>
        <v>6</v>
      </c>
      <c r="X34">
        <f t="shared" si="1"/>
        <v>6</v>
      </c>
      <c r="Y34">
        <f t="shared" si="9"/>
        <v>1</v>
      </c>
      <c r="Z34">
        <f t="shared" si="10"/>
        <v>1</v>
      </c>
    </row>
    <row r="35" spans="1:26" x14ac:dyDescent="0.3">
      <c r="A35" t="str">
        <f>'Overview quanti indicators'!A35</f>
        <v>CH</v>
      </c>
      <c r="B35" t="str">
        <f>'Overview quanti indicators'!B35</f>
        <v>Switzerland</v>
      </c>
      <c r="C35" s="77">
        <f>'Overview quanti indicators'!F35</f>
        <v>1461.0780000000002</v>
      </c>
      <c r="D35" s="103">
        <f>'Overview quanti indicators'!J35</f>
        <v>268.899</v>
      </c>
      <c r="E35" s="77">
        <f>'Overview quanti indicators'!N35</f>
        <v>33.526333333333326</v>
      </c>
      <c r="F35" s="103">
        <f>'Overview quanti indicators'!R35</f>
        <v>8</v>
      </c>
      <c r="G35" s="103">
        <f>'Overview quanti indicators'!V35</f>
        <v>4.5333333333333332</v>
      </c>
      <c r="H35" s="108">
        <f>'Overview quanti indicators'!Z35</f>
        <v>15.5</v>
      </c>
      <c r="I35" s="77">
        <f>'Overview quanti indicators'!AD35</f>
        <v>5.8999999999999995</v>
      </c>
      <c r="J35" s="77">
        <f>'Overview quanti indicators'!AH35</f>
        <v>65.899999999999991</v>
      </c>
      <c r="K35" s="77">
        <f>'Overview quanti indicators'!AT35</f>
        <v>21.166666666666668</v>
      </c>
      <c r="L35" s="77">
        <f>'Overview quanti indicators'!AX35</f>
        <v>63.833333333333336</v>
      </c>
      <c r="N35">
        <f t="shared" si="2"/>
        <v>10</v>
      </c>
      <c r="O35">
        <f t="shared" si="3"/>
        <v>1</v>
      </c>
      <c r="P35">
        <f t="shared" si="4"/>
        <v>1</v>
      </c>
      <c r="R35" s="77">
        <f t="shared" si="5"/>
        <v>7</v>
      </c>
      <c r="S35">
        <f t="shared" si="0"/>
        <v>7</v>
      </c>
      <c r="T35">
        <f t="shared" si="6"/>
        <v>1</v>
      </c>
      <c r="U35">
        <f t="shared" si="7"/>
        <v>1</v>
      </c>
      <c r="W35" s="77">
        <f t="shared" si="8"/>
        <v>6</v>
      </c>
      <c r="X35">
        <f t="shared" si="1"/>
        <v>6</v>
      </c>
      <c r="Y35">
        <f t="shared" si="9"/>
        <v>1</v>
      </c>
      <c r="Z35">
        <f t="shared" si="10"/>
        <v>1</v>
      </c>
    </row>
    <row r="36" spans="1:26" s="99" customFormat="1" x14ac:dyDescent="0.3">
      <c r="A36" s="99" t="str">
        <f>'Overview quanti indicators'!A36</f>
        <v>TR</v>
      </c>
      <c r="B36" s="99" t="str">
        <f>'Overview quanti indicators'!B36</f>
        <v>Turkey</v>
      </c>
      <c r="C36" s="100">
        <f>'Overview quanti indicators'!F36</f>
        <v>-99</v>
      </c>
      <c r="D36" s="104">
        <f>'Overview quanti indicators'!J36</f>
        <v>82.591333333333338</v>
      </c>
      <c r="E36" s="100">
        <f>'Overview quanti indicators'!N36</f>
        <v>-99</v>
      </c>
      <c r="F36" s="104">
        <f>'Overview quanti indicators'!R36</f>
        <v>0</v>
      </c>
      <c r="G36" s="104">
        <f>'Overview quanti indicators'!V36</f>
        <v>0</v>
      </c>
      <c r="H36" s="110">
        <f>'Overview quanti indicators'!Z36</f>
        <v>0</v>
      </c>
      <c r="I36" s="100">
        <f>'Overview quanti indicators'!AD36</f>
        <v>-99</v>
      </c>
      <c r="J36" s="100">
        <f>'Overview quanti indicators'!AH36</f>
        <v>8</v>
      </c>
      <c r="K36" s="100">
        <f>'Overview quanti indicators'!AT36</f>
        <v>17.75</v>
      </c>
      <c r="L36" s="100">
        <f>'Overview quanti indicators'!AX36</f>
        <v>19.833333333333332</v>
      </c>
      <c r="N36" s="99">
        <f t="shared" si="2"/>
        <v>4</v>
      </c>
      <c r="O36" s="99">
        <f t="shared" si="3"/>
        <v>0</v>
      </c>
      <c r="P36" s="99">
        <f t="shared" si="4"/>
        <v>0</v>
      </c>
      <c r="R36" s="100">
        <f t="shared" si="5"/>
        <v>3</v>
      </c>
      <c r="S36" s="99">
        <f t="shared" si="0"/>
        <v>3</v>
      </c>
      <c r="T36" s="99">
        <f t="shared" si="6"/>
        <v>0</v>
      </c>
      <c r="U36" s="99">
        <f t="shared" si="7"/>
        <v>0</v>
      </c>
      <c r="W36" s="100">
        <f t="shared" si="8"/>
        <v>3</v>
      </c>
      <c r="X36" s="99">
        <f t="shared" si="1"/>
        <v>3</v>
      </c>
      <c r="Y36" s="99">
        <f t="shared" si="9"/>
        <v>0</v>
      </c>
      <c r="Z36" s="99">
        <f t="shared" si="10"/>
        <v>0</v>
      </c>
    </row>
    <row r="37" spans="1:26" s="120" customFormat="1" x14ac:dyDescent="0.3">
      <c r="A37" s="120" t="str">
        <f>'Overview quanti indicators'!A37</f>
        <v>UK</v>
      </c>
      <c r="B37" s="120" t="str">
        <f>'Overview quanti indicators'!B37</f>
        <v>United Kingdom</v>
      </c>
      <c r="C37" s="121">
        <f>'Overview quanti indicators'!F37</f>
        <v>747.22266666666656</v>
      </c>
      <c r="D37" s="122">
        <f>'Overview quanti indicators'!J37</f>
        <v>0</v>
      </c>
      <c r="E37" s="121">
        <f>'Overview quanti indicators'!N37</f>
        <v>33.423999999999999</v>
      </c>
      <c r="F37" s="122">
        <f>'Overview quanti indicators'!R37</f>
        <v>0</v>
      </c>
      <c r="G37" s="122">
        <f>'Overview quanti indicators'!V37</f>
        <v>0</v>
      </c>
      <c r="H37" s="123">
        <f>'Overview quanti indicators'!Z37</f>
        <v>0</v>
      </c>
      <c r="I37" s="177">
        <f>'Overview quanti indicators'!AD37</f>
        <v>-99</v>
      </c>
      <c r="J37" s="121">
        <f>'Overview quanti indicators'!AH37</f>
        <v>47.6</v>
      </c>
      <c r="K37" s="121">
        <f>'Overview quanti indicators'!AT37</f>
        <v>19.900000000000002</v>
      </c>
      <c r="L37" s="121">
        <f>'Overview quanti indicators'!AX37</f>
        <v>52.70000000000001</v>
      </c>
      <c r="N37" s="120">
        <f t="shared" si="2"/>
        <v>5</v>
      </c>
      <c r="O37" s="120">
        <f t="shared" si="3"/>
        <v>1</v>
      </c>
      <c r="P37" s="120">
        <f t="shared" si="4"/>
        <v>0</v>
      </c>
      <c r="R37" s="121">
        <f t="shared" si="5"/>
        <v>5</v>
      </c>
      <c r="S37" s="120">
        <f t="shared" si="0"/>
        <v>5</v>
      </c>
      <c r="T37" s="120">
        <f t="shared" si="6"/>
        <v>1</v>
      </c>
      <c r="U37" s="120">
        <f t="shared" si="7"/>
        <v>0</v>
      </c>
      <c r="W37" s="121">
        <f t="shared" si="8"/>
        <v>5</v>
      </c>
      <c r="X37" s="120">
        <f t="shared" si="1"/>
        <v>5</v>
      </c>
      <c r="Y37" s="120">
        <f t="shared" si="9"/>
        <v>1</v>
      </c>
      <c r="Z37" s="120">
        <f t="shared" si="10"/>
        <v>0</v>
      </c>
    </row>
    <row r="38" spans="1:26" x14ac:dyDescent="0.3">
      <c r="A38" t="str">
        <f>'Overview quanti indicators'!A38</f>
        <v>US</v>
      </c>
      <c r="B38" t="str">
        <f>'Overview quanti indicators'!B38</f>
        <v>United States</v>
      </c>
      <c r="C38" s="77">
        <f>'Overview quanti indicators'!F38</f>
        <v>491.26366666666667</v>
      </c>
      <c r="D38" s="103">
        <f>'Overview quanti indicators'!J38</f>
        <v>229.40866666666668</v>
      </c>
      <c r="E38" s="77">
        <f>'Overview quanti indicators'!N38</f>
        <v>26.36</v>
      </c>
      <c r="F38" s="103">
        <f>'Overview quanti indicators'!R38</f>
        <v>5.8666666666666671</v>
      </c>
      <c r="G38" s="103">
        <f>'Overview quanti indicators'!V38</f>
        <v>3.1666666666666665</v>
      </c>
      <c r="H38" s="108">
        <f>'Overview quanti indicators'!Z38</f>
        <v>8.15</v>
      </c>
      <c r="I38" s="77">
        <f>'Overview quanti indicators'!AD38</f>
        <v>-47.05</v>
      </c>
      <c r="J38" s="77">
        <f>'Overview quanti indicators'!AH38</f>
        <v>-14.450000000000003</v>
      </c>
      <c r="K38" s="77">
        <f>'Overview quanti indicators'!AT38</f>
        <v>19.283333333333331</v>
      </c>
      <c r="L38" s="77">
        <f>'Overview quanti indicators'!AX38</f>
        <v>78.166666666666671</v>
      </c>
      <c r="N38">
        <f t="shared" si="2"/>
        <v>8</v>
      </c>
      <c r="O38">
        <f>IF(N38&gt;4,1,0)</f>
        <v>1</v>
      </c>
      <c r="P38">
        <f t="shared" si="4"/>
        <v>1</v>
      </c>
      <c r="R38" s="77">
        <f t="shared" si="5"/>
        <v>5</v>
      </c>
      <c r="S38">
        <f t="shared" si="0"/>
        <v>5</v>
      </c>
      <c r="T38">
        <f t="shared" si="6"/>
        <v>1</v>
      </c>
      <c r="U38">
        <f t="shared" si="7"/>
        <v>0</v>
      </c>
      <c r="W38" s="77">
        <f t="shared" si="8"/>
        <v>4</v>
      </c>
      <c r="X38">
        <f t="shared" si="1"/>
        <v>4</v>
      </c>
      <c r="Y38">
        <f t="shared" si="9"/>
        <v>0</v>
      </c>
      <c r="Z38">
        <f t="shared" si="10"/>
        <v>0</v>
      </c>
    </row>
    <row r="40" spans="1:26" ht="32.25" customHeight="1" x14ac:dyDescent="0.3">
      <c r="A40" t="s">
        <v>1959</v>
      </c>
      <c r="B40" s="101" t="s">
        <v>1951</v>
      </c>
      <c r="C40">
        <f>COUNTIF(C3:C38, "&gt;0")</f>
        <v>32</v>
      </c>
      <c r="D40" s="105">
        <f t="shared" ref="D40:L40" si="11">COUNTIF(D3:D38, "&gt;0")</f>
        <v>20</v>
      </c>
      <c r="E40">
        <f t="shared" si="11"/>
        <v>28</v>
      </c>
      <c r="F40" s="105">
        <f t="shared" si="11"/>
        <v>20</v>
      </c>
      <c r="G40" s="105">
        <f t="shared" si="11"/>
        <v>16</v>
      </c>
      <c r="H40" s="111">
        <f t="shared" si="11"/>
        <v>21</v>
      </c>
      <c r="I40">
        <f t="shared" si="11"/>
        <v>21</v>
      </c>
      <c r="J40">
        <f t="shared" si="11"/>
        <v>28</v>
      </c>
      <c r="K40">
        <f t="shared" si="11"/>
        <v>36</v>
      </c>
      <c r="L40">
        <f t="shared" si="11"/>
        <v>32</v>
      </c>
    </row>
    <row r="41" spans="1:26" ht="28.8" x14ac:dyDescent="0.3">
      <c r="B41" s="101" t="s">
        <v>1952</v>
      </c>
      <c r="C41">
        <f>IF(C40&gt;20,1,0)</f>
        <v>1</v>
      </c>
      <c r="D41" s="105">
        <f t="shared" ref="D41:L41" si="12">IF(D40&gt;20,1,0)</f>
        <v>0</v>
      </c>
      <c r="E41">
        <f t="shared" si="12"/>
        <v>1</v>
      </c>
      <c r="F41" s="105">
        <f t="shared" si="12"/>
        <v>0</v>
      </c>
      <c r="G41" s="105">
        <f t="shared" si="12"/>
        <v>0</v>
      </c>
      <c r="H41" s="111">
        <f t="shared" si="12"/>
        <v>1</v>
      </c>
      <c r="I41">
        <f t="shared" si="12"/>
        <v>1</v>
      </c>
      <c r="J41">
        <f t="shared" si="12"/>
        <v>1</v>
      </c>
      <c r="K41">
        <f t="shared" si="12"/>
        <v>1</v>
      </c>
      <c r="L41">
        <f t="shared" si="12"/>
        <v>1</v>
      </c>
    </row>
    <row r="42" spans="1:26" ht="28.8" x14ac:dyDescent="0.3">
      <c r="B42" s="101" t="s">
        <v>1954</v>
      </c>
      <c r="C42">
        <f>IF(C40&gt;25,1,0)</f>
        <v>1</v>
      </c>
      <c r="D42" s="105">
        <f t="shared" ref="D42:L42" si="13">IF(D40&gt;25,1,0)</f>
        <v>0</v>
      </c>
      <c r="E42">
        <f t="shared" si="13"/>
        <v>1</v>
      </c>
      <c r="F42" s="105">
        <f t="shared" si="13"/>
        <v>0</v>
      </c>
      <c r="G42" s="105">
        <f t="shared" si="13"/>
        <v>0</v>
      </c>
      <c r="H42" s="111">
        <f t="shared" si="13"/>
        <v>0</v>
      </c>
      <c r="I42">
        <f t="shared" si="13"/>
        <v>0</v>
      </c>
      <c r="J42">
        <f t="shared" si="13"/>
        <v>1</v>
      </c>
      <c r="K42">
        <f t="shared" si="13"/>
        <v>1</v>
      </c>
      <c r="L42">
        <f t="shared" si="13"/>
        <v>1</v>
      </c>
    </row>
    <row r="43" spans="1:26" ht="28.8" x14ac:dyDescent="0.3">
      <c r="B43" s="101" t="s">
        <v>1953</v>
      </c>
      <c r="C43">
        <f>IF(C40&gt;30,1,0)</f>
        <v>1</v>
      </c>
      <c r="D43" s="105">
        <f t="shared" ref="D43:L43" si="14">IF(D40&gt;30,1,0)</f>
        <v>0</v>
      </c>
      <c r="E43">
        <f t="shared" si="14"/>
        <v>0</v>
      </c>
      <c r="F43" s="105">
        <f t="shared" si="14"/>
        <v>0</v>
      </c>
      <c r="G43" s="105">
        <f t="shared" si="14"/>
        <v>0</v>
      </c>
      <c r="H43" s="111">
        <f t="shared" si="14"/>
        <v>0</v>
      </c>
      <c r="I43">
        <f t="shared" si="14"/>
        <v>0</v>
      </c>
      <c r="J43">
        <f t="shared" si="14"/>
        <v>0</v>
      </c>
      <c r="K43">
        <f t="shared" si="14"/>
        <v>1</v>
      </c>
      <c r="L43">
        <f t="shared" si="14"/>
        <v>1</v>
      </c>
    </row>
    <row r="45" spans="1:26" ht="43.5" customHeight="1" x14ac:dyDescent="0.3">
      <c r="A45" t="s">
        <v>1960</v>
      </c>
      <c r="B45" s="101" t="s">
        <v>1958</v>
      </c>
      <c r="C45" s="77">
        <f>SUM(COUNTIF(C8:C24, "&gt;0")+COUNTIF(C3:C6, "&gt;0")+COUNTIF(C26:C35, "&gt;0")+COUNTIF(C37:C38, "&gt;0"))</f>
        <v>32</v>
      </c>
      <c r="D45" s="77">
        <f t="shared" ref="D45:L45" si="15">SUM(COUNTIF(D8:D24, "&gt;0")+COUNTIF(D3:D6, "&gt;0")+COUNTIF(D26:D35, "&gt;0")+COUNTIF(D37:D38, "&lt;="))</f>
        <v>17</v>
      </c>
      <c r="E45" s="77">
        <f t="shared" si="15"/>
        <v>26</v>
      </c>
      <c r="F45" s="77">
        <f t="shared" si="15"/>
        <v>19</v>
      </c>
      <c r="G45" s="77">
        <f t="shared" si="15"/>
        <v>15</v>
      </c>
      <c r="H45" s="77">
        <f t="shared" si="15"/>
        <v>19</v>
      </c>
      <c r="I45" s="77">
        <f t="shared" si="15"/>
        <v>21</v>
      </c>
      <c r="J45" s="77">
        <f t="shared" si="15"/>
        <v>26</v>
      </c>
      <c r="K45" s="77">
        <f t="shared" si="15"/>
        <v>31</v>
      </c>
      <c r="L45" s="77">
        <f t="shared" si="15"/>
        <v>29</v>
      </c>
    </row>
  </sheetData>
  <printOptions gridLines="1"/>
  <pageMargins left="0.70866141732283472" right="0.70866141732283472" top="0.78740157480314965" bottom="0.78740157480314965" header="0.31496062992125984" footer="0.31496062992125984"/>
  <pageSetup paperSize="9" scale="58" fitToWidth="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5"/>
  <sheetViews>
    <sheetView workbookViewId="0">
      <selection activeCell="I19" sqref="I19"/>
    </sheetView>
  </sheetViews>
  <sheetFormatPr baseColWidth="10" defaultRowHeight="14.4" x14ac:dyDescent="0.3"/>
  <cols>
    <col min="1" max="1" width="12.33203125" customWidth="1"/>
    <col min="2" max="2" width="21" customWidth="1"/>
    <col min="3" max="3" width="19.6640625" customWidth="1"/>
    <col min="4" max="4" width="12.5546875" customWidth="1"/>
    <col min="5" max="5" width="19.6640625" customWidth="1"/>
    <col min="9" max="9" width="20.6640625" customWidth="1"/>
    <col min="10" max="10" width="21.44140625" customWidth="1"/>
    <col min="11" max="11" width="18.33203125" customWidth="1"/>
    <col min="12" max="12" width="22.33203125" customWidth="1"/>
  </cols>
  <sheetData>
    <row r="1" spans="1:12" ht="43.2" x14ac:dyDescent="0.3">
      <c r="A1" s="101"/>
      <c r="B1" s="101"/>
      <c r="C1" s="101" t="s">
        <v>1690</v>
      </c>
      <c r="D1" s="102" t="s">
        <v>1691</v>
      </c>
      <c r="E1" s="101" t="s">
        <v>1692</v>
      </c>
      <c r="F1" s="102" t="s">
        <v>1702</v>
      </c>
      <c r="G1" s="102" t="s">
        <v>1703</v>
      </c>
      <c r="H1" s="107" t="s">
        <v>1693</v>
      </c>
      <c r="I1" s="101" t="s">
        <v>1694</v>
      </c>
      <c r="J1" s="101" t="s">
        <v>1695</v>
      </c>
      <c r="K1" s="101" t="s">
        <v>1948</v>
      </c>
      <c r="L1" s="101" t="s">
        <v>1698</v>
      </c>
    </row>
    <row r="2" spans="1:12" x14ac:dyDescent="0.3">
      <c r="A2" s="101"/>
      <c r="B2" s="101"/>
      <c r="C2" s="101" t="str">
        <f>'Overview quanti indicators'!F2</f>
        <v>mean 14-16</v>
      </c>
      <c r="D2" s="102" t="str">
        <f>'Overview quanti indicators'!J2</f>
        <v>mean 14-16</v>
      </c>
      <c r="E2" s="101" t="str">
        <f>'Overview quanti indicators'!N2</f>
        <v>mean 14-16</v>
      </c>
      <c r="F2" s="102" t="str">
        <f>'Overview quanti indicators'!R2</f>
        <v>mean 14-16</v>
      </c>
      <c r="G2" s="102" t="str">
        <f>'Overview quanti indicators'!V2</f>
        <v>mean 14-16</v>
      </c>
      <c r="H2" s="107" t="str">
        <f>'Overview quanti indicators'!Z2</f>
        <v>mean 14-16</v>
      </c>
      <c r="I2" s="101" t="str">
        <f>'Overview quanti indicators'!AD2</f>
        <v>mean 14-16</v>
      </c>
      <c r="J2" s="101" t="str">
        <f>'Overview quanti indicators'!AH2</f>
        <v>mean 14-16</v>
      </c>
      <c r="K2" s="101" t="str">
        <f>'Overview quanti indicators'!AT2</f>
        <v>mean 14-16</v>
      </c>
      <c r="L2" s="101" t="str">
        <f>'Overview quanti indicators'!AX2</f>
        <v>mean 14-16</v>
      </c>
    </row>
    <row r="3" spans="1:12" x14ac:dyDescent="0.3">
      <c r="A3" t="str">
        <f>'Overview quanti indicators'!A3</f>
        <v>AU</v>
      </c>
      <c r="B3" t="str">
        <f>'Overview quanti indicators'!B3</f>
        <v>Australia</v>
      </c>
      <c r="C3" s="101">
        <f>IF('Quanti means'!C3,1,0)</f>
        <v>1</v>
      </c>
      <c r="D3" s="101">
        <f>IF('Quanti means'!D3,1,0)</f>
        <v>0</v>
      </c>
      <c r="E3" s="101">
        <f>IF('Quanti means'!E3,1,0)</f>
        <v>1</v>
      </c>
      <c r="F3" s="101">
        <f>IF('Quanti means'!F3,1,0)</f>
        <v>1</v>
      </c>
      <c r="G3" s="101">
        <f>IF('Quanti means'!G3,1,0)</f>
        <v>1</v>
      </c>
      <c r="H3" s="101">
        <f>IF('Quanti means'!H3,1,0)</f>
        <v>1</v>
      </c>
      <c r="I3" s="101">
        <f>IF('Quanti means'!I3,1,0)</f>
        <v>1</v>
      </c>
      <c r="J3" s="101">
        <f>IF('Quanti means'!J3,1,0)</f>
        <v>1</v>
      </c>
      <c r="K3" s="101">
        <f>IF('Quanti means'!K3,1,0)</f>
        <v>1</v>
      </c>
      <c r="L3" s="101">
        <f>IF('Quanti means'!L3,1,0)</f>
        <v>1</v>
      </c>
    </row>
    <row r="4" spans="1:12" x14ac:dyDescent="0.3">
      <c r="A4" s="93" t="str">
        <f>'Overview quanti indicators'!A4</f>
        <v>AT</v>
      </c>
      <c r="B4" s="93" t="str">
        <f>'Overview quanti indicators'!B4</f>
        <v>Austria</v>
      </c>
      <c r="C4" s="101">
        <f>IF('Quanti means'!C4,1,0)</f>
        <v>1</v>
      </c>
      <c r="D4" s="101">
        <f>IF('Quanti means'!D4,1,0)</f>
        <v>0</v>
      </c>
      <c r="E4" s="101">
        <f>IF('Quanti means'!E4,1,0)</f>
        <v>1</v>
      </c>
      <c r="F4" s="101">
        <f>IF('Quanti means'!F4,1,0)</f>
        <v>1</v>
      </c>
      <c r="G4" s="101">
        <f>IF('Quanti means'!G4,1,0)</f>
        <v>1</v>
      </c>
      <c r="H4" s="101">
        <f>IF('Quanti means'!H4,1,0)</f>
        <v>0</v>
      </c>
      <c r="I4" s="101" t="s">
        <v>1961</v>
      </c>
      <c r="J4" s="101">
        <f>IF('Quanti means'!J4,1,0)</f>
        <v>1</v>
      </c>
      <c r="K4" s="101">
        <f>IF('Quanti means'!K4,1,0)</f>
        <v>1</v>
      </c>
      <c r="L4" s="101">
        <f>IF('Quanti means'!L4,1,0)</f>
        <v>1</v>
      </c>
    </row>
    <row r="5" spans="1:12" ht="72" x14ac:dyDescent="0.3">
      <c r="A5" s="120" t="str">
        <f>'Overview quanti indicators'!A5</f>
        <v>BE</v>
      </c>
      <c r="B5" s="120" t="str">
        <f>'Overview quanti indicators'!B5</f>
        <v>Belgium</v>
      </c>
      <c r="C5" s="101">
        <f>IF('Quanti means'!C5,1,0)</f>
        <v>1</v>
      </c>
      <c r="D5" s="101">
        <f>IF('Quanti means'!D5,1,0)</f>
        <v>0</v>
      </c>
      <c r="E5" s="101">
        <f>IF('Quanti means'!E5,1,0)</f>
        <v>1</v>
      </c>
      <c r="F5" s="101">
        <f>IF('Quanti means'!F5,1,0)</f>
        <v>0</v>
      </c>
      <c r="G5" s="101">
        <f>IF('Quanti means'!G5,1,0)</f>
        <v>0</v>
      </c>
      <c r="H5" s="101">
        <f>IF('Quanti means'!H5,1,0)</f>
        <v>0</v>
      </c>
      <c r="I5" s="101">
        <f>IF('Quanti means'!I5,1,0)</f>
        <v>1</v>
      </c>
      <c r="J5" s="101" t="s">
        <v>2339</v>
      </c>
      <c r="K5" s="101">
        <f>IF('Quanti means'!K5,1,0)</f>
        <v>1</v>
      </c>
      <c r="L5" s="101">
        <f>IF('Quanti means'!L5,1,0)</f>
        <v>1</v>
      </c>
    </row>
    <row r="6" spans="1:12" x14ac:dyDescent="0.3">
      <c r="A6" t="str">
        <f>'Overview quanti indicators'!A6</f>
        <v>CA</v>
      </c>
      <c r="B6" t="str">
        <f>'Overview quanti indicators'!B6</f>
        <v>Canada</v>
      </c>
      <c r="C6" s="101">
        <f>IF('Quanti means'!C6,1,0)</f>
        <v>1</v>
      </c>
      <c r="D6" s="101">
        <f>IF('Quanti means'!D6,1,0)</f>
        <v>0</v>
      </c>
      <c r="E6" s="101">
        <f>IF('Quanti means'!E6,1,0)</f>
        <v>1</v>
      </c>
      <c r="F6" s="101">
        <f>IF('Quanti means'!F6,1,0)</f>
        <v>1</v>
      </c>
      <c r="G6" s="101">
        <f>IF('Quanti means'!G6,1,0)</f>
        <v>0</v>
      </c>
      <c r="H6" s="101">
        <f>IF('Quanti means'!H6,1,0)</f>
        <v>1</v>
      </c>
      <c r="I6" s="101">
        <f>IF('Quanti means'!I6,1,0)</f>
        <v>1</v>
      </c>
      <c r="J6" s="101">
        <f>IF('Quanti means'!J6,1,0)</f>
        <v>1</v>
      </c>
      <c r="K6" s="101">
        <f>IF('Quanti means'!K6,1,0)</f>
        <v>1</v>
      </c>
      <c r="L6" s="101">
        <f>IF('Quanti means'!L6,1,0)</f>
        <v>1</v>
      </c>
    </row>
    <row r="7" spans="1:12" s="99" customFormat="1" x14ac:dyDescent="0.3">
      <c r="A7" s="99" t="str">
        <f>'Overview quanti indicators'!A7</f>
        <v>CL</v>
      </c>
      <c r="B7" s="99" t="str">
        <f>'Overview quanti indicators'!B7</f>
        <v>Chile</v>
      </c>
      <c r="C7" s="124">
        <f>IF('Quanti means'!C7,1,0)</f>
        <v>1</v>
      </c>
      <c r="D7" s="124">
        <f>IF('Quanti means'!D7,1,0)</f>
        <v>0</v>
      </c>
      <c r="E7" s="124">
        <f>IF('Quanti means'!E7,1,0)</f>
        <v>1</v>
      </c>
      <c r="F7" s="124">
        <f>IF('Quanti means'!F7,1,0)</f>
        <v>0</v>
      </c>
      <c r="G7" s="124">
        <f>IF('Quanti means'!G7,1,0)</f>
        <v>0</v>
      </c>
      <c r="H7" s="124">
        <f>IF('Quanti means'!H7,1,0)</f>
        <v>0</v>
      </c>
      <c r="I7" s="124">
        <f>IF('Quanti means'!I7,1,0)</f>
        <v>1</v>
      </c>
      <c r="J7" s="124">
        <f>IF('Quanti means'!J7,1,0)</f>
        <v>1</v>
      </c>
      <c r="K7" s="124">
        <f>IF('Quanti means'!K7,1,0)</f>
        <v>1</v>
      </c>
      <c r="L7" s="124">
        <f>IF('Quanti means'!L7,1,0)</f>
        <v>1</v>
      </c>
    </row>
    <row r="8" spans="1:12" ht="72" x14ac:dyDescent="0.3">
      <c r="A8" s="120" t="str">
        <f>'Overview quanti indicators'!A8</f>
        <v>CZ</v>
      </c>
      <c r="B8" s="120" t="str">
        <f>'Overview quanti indicators'!B8</f>
        <v>Czech Republic</v>
      </c>
      <c r="C8" s="101">
        <f>IF('Quanti means'!C8,1,0)</f>
        <v>1</v>
      </c>
      <c r="D8" s="101">
        <f>IF('Quanti means'!D8,1,0)</f>
        <v>0</v>
      </c>
      <c r="E8" s="101">
        <f>IF('Quanti means'!E8,1,0)</f>
        <v>1</v>
      </c>
      <c r="F8" s="101">
        <f>IF('Quanti means'!F8,1,0)</f>
        <v>0</v>
      </c>
      <c r="G8" s="101">
        <f>IF('Quanti means'!G8,1,0)</f>
        <v>0</v>
      </c>
      <c r="H8" s="101">
        <f>IF('Quanti means'!H8,1,0)</f>
        <v>0</v>
      </c>
      <c r="I8" s="101" t="s">
        <v>2335</v>
      </c>
      <c r="J8" s="101">
        <f>IF('Quanti means'!J8,1,0)</f>
        <v>1</v>
      </c>
      <c r="K8" s="101">
        <f>IF('Quanti means'!K8,1,0)</f>
        <v>1</v>
      </c>
      <c r="L8" s="101">
        <f>IF('Quanti means'!L8,1,0)</f>
        <v>1</v>
      </c>
    </row>
    <row r="9" spans="1:12" ht="72" x14ac:dyDescent="0.3">
      <c r="A9" s="93" t="str">
        <f>'Overview quanti indicators'!A9</f>
        <v>DK</v>
      </c>
      <c r="B9" s="93" t="str">
        <f>'Overview quanti indicators'!B9</f>
        <v>Denmark</v>
      </c>
      <c r="C9" s="101">
        <f>IF('Quanti means'!C9,1,0)</f>
        <v>1</v>
      </c>
      <c r="D9" s="101">
        <f>IF('Quanti means'!D9,1,0)</f>
        <v>1</v>
      </c>
      <c r="E9" s="101">
        <f>IF('Quanti means'!E9,1,0)</f>
        <v>1</v>
      </c>
      <c r="F9" s="101">
        <f>IF('Quanti means'!F9,1,0)</f>
        <v>1</v>
      </c>
      <c r="G9" s="101">
        <f>IF('Quanti means'!G9,1,0)</f>
        <v>0</v>
      </c>
      <c r="H9" s="101">
        <f>IF('Quanti means'!H9,1,0)</f>
        <v>0</v>
      </c>
      <c r="I9" s="101">
        <f>IF('Quanti means'!I9,1,0)</f>
        <v>1</v>
      </c>
      <c r="J9" s="101" t="s">
        <v>2340</v>
      </c>
      <c r="K9" s="101">
        <f>IF('Quanti means'!K9,1,0)</f>
        <v>1</v>
      </c>
      <c r="L9" s="101">
        <f>IF('Quanti means'!L9,1,0)</f>
        <v>1</v>
      </c>
    </row>
    <row r="10" spans="1:12" x14ac:dyDescent="0.3">
      <c r="A10" t="str">
        <f>'Overview quanti indicators'!A10</f>
        <v>EE</v>
      </c>
      <c r="B10" t="str">
        <f>'Overview quanti indicators'!B10</f>
        <v>Estonia</v>
      </c>
      <c r="C10" s="101">
        <f>IF('Quanti means'!C10,1,0)</f>
        <v>1</v>
      </c>
      <c r="D10" s="101">
        <f>IF('Quanti means'!D10,1,0)</f>
        <v>1</v>
      </c>
      <c r="E10" s="101">
        <f>IF('Quanti means'!E10,1,0)</f>
        <v>1</v>
      </c>
      <c r="F10" s="101">
        <f>IF('Quanti means'!F10,1,0)</f>
        <v>1</v>
      </c>
      <c r="G10" s="101">
        <f>IF('Quanti means'!G10,1,0)</f>
        <v>1</v>
      </c>
      <c r="H10" s="101">
        <f>IF('Quanti means'!H10,1,0)</f>
        <v>1</v>
      </c>
      <c r="I10" s="101">
        <f>IF('Quanti means'!I10,1,0)</f>
        <v>1</v>
      </c>
      <c r="J10" s="101">
        <f>IF('Quanti means'!J10,1,0)</f>
        <v>1</v>
      </c>
      <c r="K10" s="101">
        <f>IF('Quanti means'!K10,1,0)</f>
        <v>1</v>
      </c>
      <c r="L10" s="101">
        <f>IF('Quanti means'!L10,1,0)</f>
        <v>1</v>
      </c>
    </row>
    <row r="11" spans="1:12" x14ac:dyDescent="0.3">
      <c r="A11" t="str">
        <f>'Overview quanti indicators'!A11</f>
        <v>FI</v>
      </c>
      <c r="B11" t="str">
        <f>'Overview quanti indicators'!B11</f>
        <v>Finland</v>
      </c>
      <c r="C11" s="101">
        <f>IF('Quanti means'!C11,1,0)</f>
        <v>1</v>
      </c>
      <c r="D11" s="101">
        <f>IF('Quanti means'!D11,1,0)</f>
        <v>0</v>
      </c>
      <c r="E11" s="101">
        <f>IF('Quanti means'!E11,1,0)</f>
        <v>1</v>
      </c>
      <c r="F11" s="101">
        <f>IF('Quanti means'!F11,1,0)</f>
        <v>0</v>
      </c>
      <c r="G11" s="101">
        <f>IF('Quanti means'!G11,1,0)</f>
        <v>0</v>
      </c>
      <c r="H11" s="101">
        <f>IF('Quanti means'!H11,1,0)</f>
        <v>1</v>
      </c>
      <c r="I11" s="101">
        <f>IF('Quanti means'!I11,1,0)</f>
        <v>1</v>
      </c>
      <c r="J11" s="101">
        <f>IF('Quanti means'!J11,1,0)</f>
        <v>1</v>
      </c>
      <c r="K11" s="101">
        <f>IF('Quanti means'!K11,1,0)</f>
        <v>1</v>
      </c>
      <c r="L11" s="101">
        <f>IF('Quanti means'!L11,1,0)</f>
        <v>1</v>
      </c>
    </row>
    <row r="12" spans="1:12" x14ac:dyDescent="0.3">
      <c r="A12" t="str">
        <f>'Overview quanti indicators'!A12</f>
        <v>FR</v>
      </c>
      <c r="B12" t="str">
        <f>'Overview quanti indicators'!B12</f>
        <v>France</v>
      </c>
      <c r="C12" s="101">
        <f>IF('Quanti means'!C12,1,0)</f>
        <v>1</v>
      </c>
      <c r="D12" s="101">
        <f>IF('Quanti means'!D12,1,0)</f>
        <v>1</v>
      </c>
      <c r="E12" s="101">
        <f>IF('Quanti means'!E12,1,0)</f>
        <v>1</v>
      </c>
      <c r="F12" s="101">
        <f>IF('Quanti means'!F12,1,0)</f>
        <v>0</v>
      </c>
      <c r="G12" s="101">
        <f>IF('Quanti means'!G12,1,0)</f>
        <v>0</v>
      </c>
      <c r="H12" s="101">
        <f>IF('Quanti means'!H12,1,0)</f>
        <v>1</v>
      </c>
      <c r="I12" s="101">
        <f>IF('Quanti means'!I12,1,0)</f>
        <v>1</v>
      </c>
      <c r="J12" s="101">
        <f>IF('Quanti means'!J12,1,0)</f>
        <v>1</v>
      </c>
      <c r="K12" s="101">
        <f>IF('Quanti means'!K12,1,0)</f>
        <v>1</v>
      </c>
      <c r="L12" s="101">
        <f>IF('Quanti means'!L12,1,0)</f>
        <v>1</v>
      </c>
    </row>
    <row r="13" spans="1:12" x14ac:dyDescent="0.3">
      <c r="A13" t="str">
        <f>'Overview quanti indicators'!A13</f>
        <v>DE</v>
      </c>
      <c r="B13" t="str">
        <f>'Overview quanti indicators'!B13</f>
        <v>Germany</v>
      </c>
      <c r="C13" s="101">
        <f>IF('Quanti means'!C13,1,0)</f>
        <v>1</v>
      </c>
      <c r="D13" s="101">
        <f>IF('Quanti means'!D13,1,0)</f>
        <v>1</v>
      </c>
      <c r="E13" s="101">
        <f>IF('Quanti means'!E13,1,0)</f>
        <v>1</v>
      </c>
      <c r="F13" s="101">
        <f>IF('Quanti means'!F13,1,0)</f>
        <v>1</v>
      </c>
      <c r="G13" s="101">
        <f>IF('Quanti means'!G13,1,0)</f>
        <v>1</v>
      </c>
      <c r="H13" s="101">
        <f>IF('Quanti means'!H13,1,0)</f>
        <v>1</v>
      </c>
      <c r="I13" s="101">
        <f>IF('Quanti means'!I13,1,0)</f>
        <v>1</v>
      </c>
      <c r="J13" s="101">
        <f>IF('Quanti means'!J13,1,0)</f>
        <v>1</v>
      </c>
      <c r="K13" s="101">
        <f>IF('Quanti means'!K13,1,0)</f>
        <v>1</v>
      </c>
      <c r="L13" s="101">
        <f>IF('Quanti means'!L13,1,0)</f>
        <v>1</v>
      </c>
    </row>
    <row r="14" spans="1:12" ht="28.8" x14ac:dyDescent="0.3">
      <c r="A14" s="116" t="str">
        <f>'Overview quanti indicators'!A14</f>
        <v>GR</v>
      </c>
      <c r="B14" s="116" t="str">
        <f>'Overview quanti indicators'!B14</f>
        <v>Greece</v>
      </c>
      <c r="C14" s="101">
        <f>IF('Quanti means'!C14,1,0)</f>
        <v>1</v>
      </c>
      <c r="D14" s="101">
        <f>IF('Quanti means'!D14,1,0)</f>
        <v>1</v>
      </c>
      <c r="E14" s="101">
        <f>IF('Quanti means'!E14,1,0)</f>
        <v>1</v>
      </c>
      <c r="F14" s="101">
        <f>IF('Quanti means'!F14,1,0)</f>
        <v>0</v>
      </c>
      <c r="G14" s="101">
        <f>IF('Quanti means'!G14,1,0)</f>
        <v>0</v>
      </c>
      <c r="H14" s="101">
        <f>IF('Quanti means'!H14,1,0)</f>
        <v>0</v>
      </c>
      <c r="I14" s="101" t="s">
        <v>1961</v>
      </c>
      <c r="J14" s="101" t="s">
        <v>1962</v>
      </c>
      <c r="K14" s="101">
        <f>IF('Quanti means'!K14,1,0)</f>
        <v>1</v>
      </c>
      <c r="L14" s="101">
        <f>IF('Quanti means'!L14,1,0)</f>
        <v>1</v>
      </c>
    </row>
    <row r="15" spans="1:12" x14ac:dyDescent="0.3">
      <c r="A15" t="str">
        <f>'Overview quanti indicators'!A15</f>
        <v>HU</v>
      </c>
      <c r="B15" t="str">
        <f>'Overview quanti indicators'!B15</f>
        <v>Hungary</v>
      </c>
      <c r="C15" s="101">
        <f>IF('Quanti means'!C15,1,0)</f>
        <v>1</v>
      </c>
      <c r="D15" s="101">
        <f>IF('Quanti means'!D15,1,0)</f>
        <v>1</v>
      </c>
      <c r="E15" s="101">
        <f>IF('Quanti means'!E15,1,0)</f>
        <v>1</v>
      </c>
      <c r="F15" s="101">
        <f>IF('Quanti means'!F15,1,0)</f>
        <v>1</v>
      </c>
      <c r="G15" s="101">
        <f>IF('Quanti means'!G15,1,0)</f>
        <v>0</v>
      </c>
      <c r="H15" s="101">
        <f>IF('Quanti means'!H15,1,0)</f>
        <v>1</v>
      </c>
      <c r="I15" s="101">
        <f>IF('Quanti means'!I15,1,0)</f>
        <v>1</v>
      </c>
      <c r="J15" s="101">
        <f>IF('Quanti means'!J15,1,0)</f>
        <v>1</v>
      </c>
      <c r="K15" s="101">
        <f>IF('Quanti means'!K15,1,0)</f>
        <v>1</v>
      </c>
      <c r="L15" s="101">
        <f>IF('Quanti means'!L15,1,0)</f>
        <v>1</v>
      </c>
    </row>
    <row r="16" spans="1:12" ht="72" x14ac:dyDescent="0.3">
      <c r="A16" s="116" t="str">
        <f>'Overview quanti indicators'!A16</f>
        <v>IS</v>
      </c>
      <c r="B16" s="116" t="str">
        <f>'Overview quanti indicators'!B16</f>
        <v>Iceland</v>
      </c>
      <c r="C16" s="101">
        <f>IF('Quanti means'!C16,1,0)</f>
        <v>1</v>
      </c>
      <c r="D16" s="101">
        <f>IF('Quanti means'!D16,1,0)</f>
        <v>1</v>
      </c>
      <c r="E16" s="101" t="s">
        <v>1961</v>
      </c>
      <c r="F16" s="101">
        <f>IF('Quanti means'!F16,1,0)</f>
        <v>0</v>
      </c>
      <c r="G16" s="101">
        <f>IF('Quanti means'!G16,1,0)</f>
        <v>0</v>
      </c>
      <c r="H16" s="101">
        <f>IF('Quanti means'!H16,1,0)</f>
        <v>0</v>
      </c>
      <c r="I16" s="101" t="s">
        <v>2336</v>
      </c>
      <c r="J16" s="101">
        <f>IF('Quanti means'!J16,1,0)</f>
        <v>1</v>
      </c>
      <c r="K16" s="101">
        <f>IF('Quanti means'!K16,1,0)</f>
        <v>1</v>
      </c>
      <c r="L16" s="101">
        <f>IF('Quanti means'!L16,1,0)</f>
        <v>1</v>
      </c>
    </row>
    <row r="17" spans="1:12" x14ac:dyDescent="0.3">
      <c r="A17" t="str">
        <f>'Overview quanti indicators'!A17</f>
        <v>IE</v>
      </c>
      <c r="B17" t="str">
        <f>'Overview quanti indicators'!B17</f>
        <v>Ireland</v>
      </c>
      <c r="C17" s="101">
        <f>IF('Quanti means'!C17,1,0)</f>
        <v>1</v>
      </c>
      <c r="D17" s="101">
        <f>IF('Quanti means'!D17,1,0)</f>
        <v>0</v>
      </c>
      <c r="E17" s="101">
        <f>IF('Quanti means'!E17,1,0)</f>
        <v>1</v>
      </c>
      <c r="F17" s="101">
        <f>IF('Quanti means'!F17,1,0)</f>
        <v>1</v>
      </c>
      <c r="G17" s="101">
        <f>IF('Quanti means'!G17,1,0)</f>
        <v>1</v>
      </c>
      <c r="H17" s="101">
        <f>IF('Quanti means'!H17,1,0)</f>
        <v>0</v>
      </c>
      <c r="I17" s="101">
        <f>IF('Quanti means'!I17,1,0)</f>
        <v>1</v>
      </c>
      <c r="J17" s="101">
        <f>IF('Quanti means'!J17,1,0)</f>
        <v>1</v>
      </c>
      <c r="K17" s="101">
        <f>IF('Quanti means'!K17,1,0)</f>
        <v>1</v>
      </c>
      <c r="L17" s="101">
        <f>IF('Quanti means'!L17,1,0)</f>
        <v>1</v>
      </c>
    </row>
    <row r="18" spans="1:12" x14ac:dyDescent="0.3">
      <c r="A18" t="str">
        <f>'Overview quanti indicators'!A18</f>
        <v>IL</v>
      </c>
      <c r="B18" t="str">
        <f>'Overview quanti indicators'!B18</f>
        <v>Israel</v>
      </c>
      <c r="C18" s="101">
        <f>IF('Quanti means'!C18,1,0)</f>
        <v>1</v>
      </c>
      <c r="D18" s="101">
        <f>IF('Quanti means'!D18,1,0)</f>
        <v>0</v>
      </c>
      <c r="E18" s="101">
        <f>IF('Quanti means'!E18,1,0)</f>
        <v>1</v>
      </c>
      <c r="F18" s="101">
        <f>IF('Quanti means'!F18,1,0)</f>
        <v>1</v>
      </c>
      <c r="G18" s="101">
        <f>IF('Quanti means'!G18,1,0)</f>
        <v>1</v>
      </c>
      <c r="H18" s="101">
        <f>IF('Quanti means'!H18,1,0)</f>
        <v>1</v>
      </c>
      <c r="I18" s="101">
        <f>IF('Quanti means'!I18,1,0)</f>
        <v>1</v>
      </c>
      <c r="J18" s="101">
        <f>IF('Quanti means'!J18,1,0)</f>
        <v>1</v>
      </c>
      <c r="K18" s="101">
        <f>IF('Quanti means'!K18,1,0)</f>
        <v>1</v>
      </c>
      <c r="L18" s="101">
        <f>IF('Quanti means'!L18,1,0)</f>
        <v>1</v>
      </c>
    </row>
    <row r="19" spans="1:12" x14ac:dyDescent="0.3">
      <c r="A19" s="97" t="str">
        <f>'Overview quanti indicators'!A19</f>
        <v>IT</v>
      </c>
      <c r="B19" s="97" t="str">
        <f>'Overview quanti indicators'!B19</f>
        <v>Italy</v>
      </c>
      <c r="C19" s="101">
        <f>IF('Quanti means'!C19,1,0)</f>
        <v>1</v>
      </c>
      <c r="D19" s="101">
        <f>IF('Quanti means'!D19,1,0)</f>
        <v>1</v>
      </c>
      <c r="E19" s="101">
        <f>IF('Quanti means'!E19,1,0)</f>
        <v>1</v>
      </c>
      <c r="F19" s="101">
        <f>IF('Quanti means'!F19,1,0)</f>
        <v>0</v>
      </c>
      <c r="G19" s="101">
        <f>IF('Quanti means'!G19,1,0)</f>
        <v>0</v>
      </c>
      <c r="H19" s="101">
        <f>IF('Quanti means'!H19,1,0)</f>
        <v>1</v>
      </c>
      <c r="I19" s="101" t="s">
        <v>1961</v>
      </c>
      <c r="J19" s="101">
        <f>IF('Quanti means'!J19,1,0)</f>
        <v>1</v>
      </c>
      <c r="K19" s="101">
        <f>IF('Quanti means'!K19,1,0)</f>
        <v>1</v>
      </c>
      <c r="L19" s="101">
        <f>IF('Quanti means'!L19,1,0)</f>
        <v>1</v>
      </c>
    </row>
    <row r="20" spans="1:12" x14ac:dyDescent="0.3">
      <c r="A20" t="str">
        <f>'Overview quanti indicators'!A20</f>
        <v>JP</v>
      </c>
      <c r="B20" t="str">
        <f>'Overview quanti indicators'!B20</f>
        <v>Japan</v>
      </c>
      <c r="C20" s="101">
        <f>IF('Quanti means'!C20,1,0)</f>
        <v>1</v>
      </c>
      <c r="D20" s="101">
        <f>IF('Quanti means'!D20,1,0)</f>
        <v>0</v>
      </c>
      <c r="E20" s="101">
        <f>IF('Quanti means'!E20,1,0)</f>
        <v>1</v>
      </c>
      <c r="F20" s="101">
        <f>IF('Quanti means'!F20,1,0)</f>
        <v>1</v>
      </c>
      <c r="G20" s="101">
        <f>IF('Quanti means'!G20,1,0)</f>
        <v>1</v>
      </c>
      <c r="H20" s="101">
        <f>IF('Quanti means'!H20,1,0)</f>
        <v>0</v>
      </c>
      <c r="I20" s="101">
        <f>IF('Quanti means'!I20,1,0)</f>
        <v>1</v>
      </c>
      <c r="J20" s="101">
        <f>IF('Quanti means'!J20,1,0)</f>
        <v>1</v>
      </c>
      <c r="K20" s="101">
        <f>IF('Quanti means'!K20,1,0)</f>
        <v>1</v>
      </c>
      <c r="L20" s="101">
        <f>IF('Quanti means'!L20,1,0)</f>
        <v>1</v>
      </c>
    </row>
    <row r="21" spans="1:12" x14ac:dyDescent="0.3">
      <c r="A21" t="str">
        <f>'Overview quanti indicators'!A21</f>
        <v>KR</v>
      </c>
      <c r="B21" t="str">
        <f>'Overview quanti indicators'!B21</f>
        <v>Korea</v>
      </c>
      <c r="C21" s="101">
        <f>IF('Quanti means'!C21,1,0)</f>
        <v>1</v>
      </c>
      <c r="D21" s="101">
        <f>IF('Quanti means'!D21,1,0)</f>
        <v>1</v>
      </c>
      <c r="E21" s="101">
        <f>IF('Quanti means'!E21,1,0)</f>
        <v>1</v>
      </c>
      <c r="F21" s="101">
        <f>IF('Quanti means'!F21,1,0)</f>
        <v>1</v>
      </c>
      <c r="G21" s="101">
        <f>IF('Quanti means'!G21,1,0)</f>
        <v>1</v>
      </c>
      <c r="H21" s="101">
        <f>IF('Quanti means'!H21,1,0)</f>
        <v>1</v>
      </c>
      <c r="I21" s="101">
        <f>IF('Quanti means'!I21,1,0)</f>
        <v>1</v>
      </c>
      <c r="J21" s="101">
        <f>IF('Quanti means'!J21,1,0)</f>
        <v>1</v>
      </c>
      <c r="K21" s="101">
        <f>IF('Quanti means'!K21,1,0)</f>
        <v>1</v>
      </c>
      <c r="L21" s="101">
        <f>IF('Quanti means'!L21,1,0)</f>
        <v>1</v>
      </c>
    </row>
    <row r="22" spans="1:12" x14ac:dyDescent="0.3">
      <c r="A22" t="str">
        <f>'Overview quanti indicators'!A22</f>
        <v>LV</v>
      </c>
      <c r="B22" t="str">
        <f>'Overview quanti indicators'!B22</f>
        <v>Latvia</v>
      </c>
      <c r="C22" s="101">
        <f>IF('Quanti means'!C22,1,0)</f>
        <v>1</v>
      </c>
      <c r="D22" s="101">
        <f>IF('Quanti means'!D22,1,0)</f>
        <v>0</v>
      </c>
      <c r="E22" s="101">
        <f>IF('Quanti means'!E22,1,0)</f>
        <v>1</v>
      </c>
      <c r="F22" s="101">
        <f>IF('Quanti means'!F22,1,0)</f>
        <v>0</v>
      </c>
      <c r="G22" s="101">
        <f>IF('Quanti means'!G22,1,0)</f>
        <v>1</v>
      </c>
      <c r="H22" s="101">
        <f>IF('Quanti means'!H22,1,0)</f>
        <v>0</v>
      </c>
      <c r="I22" s="101">
        <f>IF('Quanti means'!I22,1,0)</f>
        <v>1</v>
      </c>
      <c r="J22" s="101">
        <f>IF('Quanti means'!J22,1,0)</f>
        <v>1</v>
      </c>
      <c r="K22" s="101">
        <f>IF('Quanti means'!K22,1,0)</f>
        <v>1</v>
      </c>
      <c r="L22" s="101">
        <f>IF('Quanti means'!L22,1,0)</f>
        <v>1</v>
      </c>
    </row>
    <row r="23" spans="1:12" x14ac:dyDescent="0.3">
      <c r="A23" s="93" t="str">
        <f>'Overview quanti indicators'!A23</f>
        <v>LT</v>
      </c>
      <c r="B23" s="93" t="str">
        <f>'Overview quanti indicators'!B23</f>
        <v>Lithuania</v>
      </c>
      <c r="C23" s="101">
        <f>IF('Quanti means'!C23,1,0)</f>
        <v>1</v>
      </c>
      <c r="D23" s="101">
        <f>IF('Quanti means'!D23,1,0)</f>
        <v>1</v>
      </c>
      <c r="E23" s="101">
        <f>IF('Quanti means'!E23,1,0)</f>
        <v>1</v>
      </c>
      <c r="F23" s="101">
        <f>IF('Quanti means'!F23,1,0)</f>
        <v>0</v>
      </c>
      <c r="G23" s="101">
        <f>IF('Quanti means'!G23,1,0)</f>
        <v>0</v>
      </c>
      <c r="H23" s="101">
        <f>IF('Quanti means'!H23,1,0)</f>
        <v>0</v>
      </c>
      <c r="I23" s="101" t="s">
        <v>1961</v>
      </c>
      <c r="J23" s="101">
        <f>IF('Quanti means'!J23,1,0)</f>
        <v>1</v>
      </c>
      <c r="K23" s="101">
        <f>IF('Quanti means'!K23,1,0)</f>
        <v>1</v>
      </c>
      <c r="L23" s="101">
        <f>IF('Quanti means'!L23,1,0)</f>
        <v>1</v>
      </c>
    </row>
    <row r="24" spans="1:12" x14ac:dyDescent="0.3">
      <c r="A24" t="str">
        <f>'Overview quanti indicators'!A24</f>
        <v>LU</v>
      </c>
      <c r="B24" t="str">
        <f>'Overview quanti indicators'!B24</f>
        <v>Luxembourg</v>
      </c>
      <c r="C24" s="101">
        <f>IF('Quanti means'!C24,1,0)</f>
        <v>1</v>
      </c>
      <c r="D24" s="101">
        <f>IF('Quanti means'!D24,1,0)</f>
        <v>1</v>
      </c>
      <c r="E24" s="101">
        <f>IF('Quanti means'!E24,1,0)</f>
        <v>1</v>
      </c>
      <c r="F24" s="101">
        <f>IF('Quanti means'!F24,1,0)</f>
        <v>1</v>
      </c>
      <c r="G24" s="101">
        <f>IF('Quanti means'!G24,1,0)</f>
        <v>1</v>
      </c>
      <c r="H24" s="101">
        <f>IF('Quanti means'!H24,1,0)</f>
        <v>1</v>
      </c>
      <c r="I24" s="101">
        <f>IF('Quanti means'!I24,1,0)</f>
        <v>1</v>
      </c>
      <c r="J24" s="101">
        <f>IF('Quanti means'!J24,1,0)</f>
        <v>1</v>
      </c>
      <c r="K24" s="101">
        <f>IF('Quanti means'!K24,1,0)</f>
        <v>1</v>
      </c>
      <c r="L24" s="101">
        <f>IF('Quanti means'!L24,1,0)</f>
        <v>1</v>
      </c>
    </row>
    <row r="25" spans="1:12" s="99" customFormat="1" x14ac:dyDescent="0.3">
      <c r="A25" s="99" t="str">
        <f>'Overview quanti indicators'!A25</f>
        <v>MX</v>
      </c>
      <c r="B25" s="99" t="str">
        <f>'Overview quanti indicators'!B25</f>
        <v>Mexico</v>
      </c>
      <c r="C25" s="124">
        <f>IF('Quanti means'!C25,1,0)</f>
        <v>1</v>
      </c>
      <c r="D25" s="124">
        <f>IF('Quanti means'!D25,1,0)</f>
        <v>1</v>
      </c>
      <c r="E25" s="124">
        <f>IF('Quanti means'!E25,1,0)</f>
        <v>1</v>
      </c>
      <c r="F25" s="124">
        <f>IF('Quanti means'!F25,1,0)</f>
        <v>0</v>
      </c>
      <c r="G25" s="124">
        <f>IF('Quanti means'!G25,1,0)</f>
        <v>0</v>
      </c>
      <c r="H25" s="124">
        <f>IF('Quanti means'!H25,1,0)</f>
        <v>1</v>
      </c>
      <c r="I25" s="124">
        <f>IF('Quanti means'!I25,1,0)</f>
        <v>1</v>
      </c>
      <c r="J25" s="124">
        <f>IF('Quanti means'!J25,1,0)</f>
        <v>1</v>
      </c>
      <c r="K25" s="124">
        <f>IF('Quanti means'!K25,1,0)</f>
        <v>1</v>
      </c>
      <c r="L25" s="124">
        <f>IF('Quanti means'!L25,1,0)</f>
        <v>1</v>
      </c>
    </row>
    <row r="26" spans="1:12" x14ac:dyDescent="0.3">
      <c r="A26" t="str">
        <f>'Overview quanti indicators'!A26</f>
        <v>NL</v>
      </c>
      <c r="B26" t="str">
        <f>'Overview quanti indicators'!B26</f>
        <v>Netherlands</v>
      </c>
      <c r="C26" s="101">
        <f>IF('Quanti means'!C26,1,0)</f>
        <v>1</v>
      </c>
      <c r="D26" s="101">
        <f>IF('Quanti means'!D26,1,0)</f>
        <v>0</v>
      </c>
      <c r="E26" s="101">
        <f>IF('Quanti means'!E26,1,0)</f>
        <v>1</v>
      </c>
      <c r="F26" s="101">
        <f>IF('Quanti means'!F26,1,0)</f>
        <v>1</v>
      </c>
      <c r="G26" s="101">
        <f>IF('Quanti means'!G26,1,0)</f>
        <v>0</v>
      </c>
      <c r="H26" s="101">
        <f>IF('Quanti means'!H26,1,0)</f>
        <v>1</v>
      </c>
      <c r="I26" s="101">
        <f>IF('Quanti means'!I26,1,0)</f>
        <v>1</v>
      </c>
      <c r="J26" s="101">
        <f>IF('Quanti means'!J26,1,0)</f>
        <v>1</v>
      </c>
      <c r="K26" s="101">
        <f>IF('Quanti means'!K26,1,0)</f>
        <v>1</v>
      </c>
      <c r="L26" s="101">
        <f>IF('Quanti means'!L26,1,0)</f>
        <v>1</v>
      </c>
    </row>
    <row r="27" spans="1:12" ht="72" x14ac:dyDescent="0.3">
      <c r="A27" s="116" t="str">
        <f>'Overview quanti indicators'!A27</f>
        <v>NZ</v>
      </c>
      <c r="B27" s="116" t="str">
        <f>'Overview quanti indicators'!B27</f>
        <v>New Zealand</v>
      </c>
      <c r="C27" s="101" t="s">
        <v>2320</v>
      </c>
      <c r="D27" s="101">
        <f>IF('Quanti means'!D27,1,0)</f>
        <v>1</v>
      </c>
      <c r="E27" s="101" t="s">
        <v>2334</v>
      </c>
      <c r="F27" s="101">
        <f>IF('Quanti means'!F27,1,0)</f>
        <v>0</v>
      </c>
      <c r="G27" s="101">
        <f>IF('Quanti means'!G27,1,0)</f>
        <v>0</v>
      </c>
      <c r="H27" s="101">
        <f>IF('Quanti means'!H27,1,0)</f>
        <v>1</v>
      </c>
      <c r="I27" s="101">
        <f>IF('Quanti means'!I27,1,0)</f>
        <v>1</v>
      </c>
      <c r="J27" s="101">
        <f>IF('Quanti means'!J27,1,0)</f>
        <v>1</v>
      </c>
      <c r="K27" s="101">
        <f>IF('Quanti means'!K27,1,0)</f>
        <v>1</v>
      </c>
      <c r="L27" s="101">
        <f>IF('Quanti means'!L27,1,0)</f>
        <v>1</v>
      </c>
    </row>
    <row r="28" spans="1:12" x14ac:dyDescent="0.3">
      <c r="A28" t="str">
        <f>'Overview quanti indicators'!A28</f>
        <v>NO</v>
      </c>
      <c r="B28" t="str">
        <f>'Overview quanti indicators'!B28</f>
        <v>Norway</v>
      </c>
      <c r="C28" s="101">
        <f>IF('Quanti means'!C28,1,0)</f>
        <v>1</v>
      </c>
      <c r="D28" s="101">
        <f>IF('Quanti means'!D28,1,0)</f>
        <v>0</v>
      </c>
      <c r="E28" s="101">
        <f>IF('Quanti means'!E28,1,0)</f>
        <v>1</v>
      </c>
      <c r="F28" s="101">
        <f>IF('Quanti means'!F28,1,0)</f>
        <v>1</v>
      </c>
      <c r="G28" s="101">
        <f>IF('Quanti means'!G28,1,0)</f>
        <v>1</v>
      </c>
      <c r="H28" s="101">
        <f>IF('Quanti means'!H28,1,0)</f>
        <v>1</v>
      </c>
      <c r="I28" s="101">
        <f>IF('Quanti means'!I28,1,0)</f>
        <v>1</v>
      </c>
      <c r="J28" s="101">
        <f>IF('Quanti means'!J28,1,0)</f>
        <v>1</v>
      </c>
      <c r="K28" s="101">
        <f>IF('Quanti means'!K28,1,0)</f>
        <v>1</v>
      </c>
      <c r="L28" s="101">
        <f>IF('Quanti means'!L28,1,0)</f>
        <v>1</v>
      </c>
    </row>
    <row r="29" spans="1:12" x14ac:dyDescent="0.3">
      <c r="A29" s="95" t="str">
        <f>'Overview quanti indicators'!A29</f>
        <v>PL</v>
      </c>
      <c r="B29" s="95" t="str">
        <f>'Overview quanti indicators'!B29</f>
        <v>Poland</v>
      </c>
      <c r="C29" s="101">
        <f>IF('Quanti means'!C29,1,0)</f>
        <v>1</v>
      </c>
      <c r="D29" s="101">
        <f>IF('Quanti means'!D29,1,0)</f>
        <v>1</v>
      </c>
      <c r="E29" s="101">
        <f>IF('Quanti means'!E29,1,0)</f>
        <v>1</v>
      </c>
      <c r="F29" s="101">
        <f>IF('Quanti means'!F29,1,0)</f>
        <v>0</v>
      </c>
      <c r="G29" s="101">
        <f>IF('Quanti means'!G29,1,0)</f>
        <v>0</v>
      </c>
      <c r="H29" s="101">
        <f>IF('Quanti means'!H29,1,0)</f>
        <v>0</v>
      </c>
      <c r="I29" s="101">
        <f>IF('Quanti means'!I29,1,0)</f>
        <v>1</v>
      </c>
      <c r="J29" s="101">
        <f>IF('Quanti means'!J29,1,0)</f>
        <v>1</v>
      </c>
      <c r="K29" s="101">
        <f>IF('Quanti means'!K29,1,0)</f>
        <v>1</v>
      </c>
      <c r="L29" s="101">
        <f>IF('Quanti means'!L29,1,0)</f>
        <v>1</v>
      </c>
    </row>
    <row r="30" spans="1:12" x14ac:dyDescent="0.3">
      <c r="A30" s="97" t="str">
        <f>'Overview quanti indicators'!A30</f>
        <v>PT</v>
      </c>
      <c r="B30" s="97" t="str">
        <f>'Overview quanti indicators'!B30</f>
        <v>Portugal</v>
      </c>
      <c r="C30" s="101">
        <f>IF('Quanti means'!C30,1,0)</f>
        <v>1</v>
      </c>
      <c r="D30" s="101">
        <f>IF('Quanti means'!D30,1,0)</f>
        <v>0</v>
      </c>
      <c r="E30" s="101">
        <f>IF('Quanti means'!E30,1,0)</f>
        <v>1</v>
      </c>
      <c r="F30" s="101">
        <f>IF('Quanti means'!F30,1,0)</f>
        <v>1</v>
      </c>
      <c r="G30" s="101">
        <f>IF('Quanti means'!G30,1,0)</f>
        <v>1</v>
      </c>
      <c r="H30" s="101">
        <f>IF('Quanti means'!H30,1,0)</f>
        <v>1</v>
      </c>
      <c r="I30" s="101">
        <f>IF('Quanti means'!I30,1,0)</f>
        <v>1</v>
      </c>
      <c r="J30" s="101" t="s">
        <v>1961</v>
      </c>
      <c r="K30" s="101">
        <f>IF('Quanti means'!K30,1,0)</f>
        <v>1</v>
      </c>
      <c r="L30" s="101">
        <f>IF('Quanti means'!L30,1,0)</f>
        <v>1</v>
      </c>
    </row>
    <row r="31" spans="1:12" x14ac:dyDescent="0.3">
      <c r="A31" t="str">
        <f>'Overview quanti indicators'!A31</f>
        <v>SK</v>
      </c>
      <c r="B31" t="str">
        <f>'Overview quanti indicators'!B31</f>
        <v>Slovak Republic</v>
      </c>
      <c r="C31" s="101">
        <f>IF('Quanti means'!C31,1,0)</f>
        <v>1</v>
      </c>
      <c r="D31" s="101">
        <f>IF('Quanti means'!D31,1,0)</f>
        <v>1</v>
      </c>
      <c r="E31" s="101">
        <f>IF('Quanti means'!E31,1,0)</f>
        <v>1</v>
      </c>
      <c r="F31" s="101">
        <f>IF('Quanti means'!F31,1,0)</f>
        <v>1</v>
      </c>
      <c r="G31" s="101">
        <f>IF('Quanti means'!G31,1,0)</f>
        <v>1</v>
      </c>
      <c r="H31" s="101">
        <f>IF('Quanti means'!H31,1,0)</f>
        <v>0</v>
      </c>
      <c r="I31" s="101">
        <f>IF('Quanti means'!I31,1,0)</f>
        <v>1</v>
      </c>
      <c r="J31" s="101">
        <f>IF('Quanti means'!J31,1,0)</f>
        <v>1</v>
      </c>
      <c r="K31" s="101">
        <f>IF('Quanti means'!K31,1,0)</f>
        <v>1</v>
      </c>
      <c r="L31" s="101">
        <f>IF('Quanti means'!L31,1,0)</f>
        <v>1</v>
      </c>
    </row>
    <row r="32" spans="1:12" x14ac:dyDescent="0.3">
      <c r="A32" t="str">
        <f>'Overview quanti indicators'!A32</f>
        <v>SI</v>
      </c>
      <c r="B32" t="str">
        <f>'Overview quanti indicators'!B32</f>
        <v>Slovenia</v>
      </c>
      <c r="C32" s="101">
        <f>IF('Quanti means'!C32,1,0)</f>
        <v>1</v>
      </c>
      <c r="D32" s="101">
        <f>IF('Quanti means'!D32,1,0)</f>
        <v>0</v>
      </c>
      <c r="E32" s="101">
        <f>IF('Quanti means'!E32,1,0)</f>
        <v>1</v>
      </c>
      <c r="F32" s="101">
        <f>IF('Quanti means'!F32,1,0)</f>
        <v>0</v>
      </c>
      <c r="G32" s="101">
        <f>IF('Quanti means'!G32,1,0)</f>
        <v>0</v>
      </c>
      <c r="H32" s="101">
        <f>IF('Quanti means'!H32,1,0)</f>
        <v>1</v>
      </c>
      <c r="I32" s="101">
        <f>IF('Quanti means'!I32,1,0)</f>
        <v>1</v>
      </c>
      <c r="J32" s="101">
        <f>IF('Quanti means'!J32,1,0)</f>
        <v>1</v>
      </c>
      <c r="K32" s="101">
        <f>IF('Quanti means'!K32,1,0)</f>
        <v>1</v>
      </c>
      <c r="L32" s="101">
        <f>IF('Quanti means'!L32,1,0)</f>
        <v>1</v>
      </c>
    </row>
    <row r="33" spans="1:12" x14ac:dyDescent="0.3">
      <c r="A33" t="str">
        <f>'Overview quanti indicators'!A33</f>
        <v>ES</v>
      </c>
      <c r="B33" t="str">
        <f>'Overview quanti indicators'!B33</f>
        <v>Spain</v>
      </c>
      <c r="C33" s="101">
        <f>IF('Quanti means'!C33,1,0)</f>
        <v>1</v>
      </c>
      <c r="D33" s="101">
        <f>IF('Quanti means'!D33,1,0)</f>
        <v>1</v>
      </c>
      <c r="E33" s="101">
        <f>IF('Quanti means'!E33,1,0)</f>
        <v>1</v>
      </c>
      <c r="F33" s="101">
        <f>IF('Quanti means'!F33,1,0)</f>
        <v>1</v>
      </c>
      <c r="G33" s="101">
        <f>IF('Quanti means'!G33,1,0)</f>
        <v>0</v>
      </c>
      <c r="H33" s="101">
        <f>IF('Quanti means'!H33,1,0)</f>
        <v>1</v>
      </c>
      <c r="I33" s="101">
        <f>IF('Quanti means'!I33,1,0)</f>
        <v>1</v>
      </c>
      <c r="J33" s="101">
        <f>IF('Quanti means'!J33,1,0)</f>
        <v>1</v>
      </c>
      <c r="K33" s="101">
        <f>IF('Quanti means'!K33,1,0)</f>
        <v>1</v>
      </c>
      <c r="L33" s="101">
        <f>IF('Quanti means'!L33,1,0)</f>
        <v>1</v>
      </c>
    </row>
    <row r="34" spans="1:12" x14ac:dyDescent="0.3">
      <c r="A34" t="str">
        <f>'Overview quanti indicators'!A34</f>
        <v>SE</v>
      </c>
      <c r="B34" t="str">
        <f>'Overview quanti indicators'!B34</f>
        <v>Sweden</v>
      </c>
      <c r="C34" s="101">
        <f>IF('Quanti means'!C34,1,0)</f>
        <v>1</v>
      </c>
      <c r="D34" s="101">
        <f>IF('Quanti means'!D34,1,0)</f>
        <v>1</v>
      </c>
      <c r="E34" s="101">
        <f>IF('Quanti means'!E34,1,0)</f>
        <v>1</v>
      </c>
      <c r="F34" s="101">
        <f>IF('Quanti means'!F34,1,0)</f>
        <v>1</v>
      </c>
      <c r="G34" s="101">
        <f>IF('Quanti means'!G34,1,0)</f>
        <v>1</v>
      </c>
      <c r="H34" s="101">
        <f>IF('Quanti means'!H34,1,0)</f>
        <v>1</v>
      </c>
      <c r="I34" s="101">
        <f>IF('Quanti means'!I34,1,0)</f>
        <v>1</v>
      </c>
      <c r="J34" s="101">
        <f>IF('Quanti means'!J34,1,0)</f>
        <v>1</v>
      </c>
      <c r="K34" s="101">
        <f>IF('Quanti means'!K34,1,0)</f>
        <v>1</v>
      </c>
      <c r="L34" s="101">
        <f>IF('Quanti means'!L34,1,0)</f>
        <v>1</v>
      </c>
    </row>
    <row r="35" spans="1:12" x14ac:dyDescent="0.3">
      <c r="A35" t="str">
        <f>'Overview quanti indicators'!A35</f>
        <v>CH</v>
      </c>
      <c r="B35" t="str">
        <f>'Overview quanti indicators'!B35</f>
        <v>Switzerland</v>
      </c>
      <c r="C35" s="101">
        <f>IF('Quanti means'!C35,1,0)</f>
        <v>1</v>
      </c>
      <c r="D35" s="101">
        <f>IF('Quanti means'!D35,1,0)</f>
        <v>1</v>
      </c>
      <c r="E35" s="101">
        <f>IF('Quanti means'!E35,1,0)</f>
        <v>1</v>
      </c>
      <c r="F35" s="101">
        <f>IF('Quanti means'!F35,1,0)</f>
        <v>1</v>
      </c>
      <c r="G35" s="101">
        <f>IF('Quanti means'!G35,1,0)</f>
        <v>1</v>
      </c>
      <c r="H35" s="101">
        <f>IF('Quanti means'!H35,1,0)</f>
        <v>1</v>
      </c>
      <c r="I35" s="101">
        <f>IF('Quanti means'!I35,1,0)</f>
        <v>1</v>
      </c>
      <c r="J35" s="101">
        <f>IF('Quanti means'!J35,1,0)</f>
        <v>1</v>
      </c>
      <c r="K35" s="101">
        <f>IF('Quanti means'!K35,1,0)</f>
        <v>1</v>
      </c>
      <c r="L35" s="101">
        <f>IF('Quanti means'!L35,1,0)</f>
        <v>1</v>
      </c>
    </row>
    <row r="36" spans="1:12" s="99" customFormat="1" x14ac:dyDescent="0.3">
      <c r="A36" s="99" t="str">
        <f>'Overview quanti indicators'!A36</f>
        <v>TR</v>
      </c>
      <c r="B36" s="99" t="str">
        <f>'Overview quanti indicators'!B36</f>
        <v>Turkey</v>
      </c>
      <c r="C36" s="124">
        <f>IF('Quanti means'!C36,1,0)</f>
        <v>1</v>
      </c>
      <c r="D36" s="124">
        <f>IF('Quanti means'!D36,1,0)</f>
        <v>1</v>
      </c>
      <c r="E36" s="124">
        <f>IF('Quanti means'!E36,1,0)</f>
        <v>1</v>
      </c>
      <c r="F36" s="124">
        <f>IF('Quanti means'!F36,1,0)</f>
        <v>0</v>
      </c>
      <c r="G36" s="124">
        <f>IF('Quanti means'!G36,1,0)</f>
        <v>0</v>
      </c>
      <c r="H36" s="124">
        <f>IF('Quanti means'!H36,1,0)</f>
        <v>0</v>
      </c>
      <c r="I36" s="124">
        <f>IF('Quanti means'!I36,1,0)</f>
        <v>1</v>
      </c>
      <c r="J36" s="124">
        <f>IF('Quanti means'!J36,1,0)</f>
        <v>1</v>
      </c>
      <c r="K36" s="124">
        <f>IF('Quanti means'!K36,1,0)</f>
        <v>1</v>
      </c>
      <c r="L36" s="124">
        <f>IF('Quanti means'!L36,1,0)</f>
        <v>1</v>
      </c>
    </row>
    <row r="37" spans="1:12" ht="72" x14ac:dyDescent="0.3">
      <c r="A37" s="120" t="str">
        <f>'Overview quanti indicators'!A37</f>
        <v>UK</v>
      </c>
      <c r="B37" s="120" t="str">
        <f>'Overview quanti indicators'!B37</f>
        <v>United Kingdom</v>
      </c>
      <c r="C37" s="101">
        <f>IF('Quanti means'!C37,1,0)</f>
        <v>1</v>
      </c>
      <c r="D37" s="101">
        <f>IF('Quanti means'!D37,1,0)</f>
        <v>0</v>
      </c>
      <c r="E37" s="101">
        <f>IF('Quanti means'!E37,1,0)</f>
        <v>1</v>
      </c>
      <c r="F37" s="101">
        <f>IF('Quanti means'!F37,1,0)</f>
        <v>0</v>
      </c>
      <c r="G37" s="101">
        <f>IF('Quanti means'!G37,1,0)</f>
        <v>0</v>
      </c>
      <c r="H37" s="101">
        <f>IF('Quanti means'!H37,1,0)</f>
        <v>0</v>
      </c>
      <c r="I37" s="101" t="s">
        <v>2337</v>
      </c>
      <c r="J37" s="101">
        <f>IF('Quanti means'!J37,1,0)</f>
        <v>1</v>
      </c>
      <c r="K37" s="101">
        <f>IF('Quanti means'!K37,1,0)</f>
        <v>1</v>
      </c>
      <c r="L37" s="101">
        <f>IF('Quanti means'!L37,1,0)</f>
        <v>1</v>
      </c>
    </row>
    <row r="38" spans="1:12" x14ac:dyDescent="0.3">
      <c r="A38" t="str">
        <f>'Overview quanti indicators'!A38</f>
        <v>US</v>
      </c>
      <c r="B38" t="str">
        <f>'Overview quanti indicators'!B38</f>
        <v>United States</v>
      </c>
      <c r="C38" s="101">
        <f>IF('Quanti means'!C38,1,0)</f>
        <v>1</v>
      </c>
      <c r="D38" s="101">
        <f>IF('Quanti means'!D38,1,0)</f>
        <v>1</v>
      </c>
      <c r="E38" s="101">
        <f>IF('Quanti means'!E38,1,0)</f>
        <v>1</v>
      </c>
      <c r="F38" s="101">
        <f>IF('Quanti means'!F38,1,0)</f>
        <v>1</v>
      </c>
      <c r="G38" s="101">
        <f>IF('Quanti means'!G38,1,0)</f>
        <v>1</v>
      </c>
      <c r="H38" s="101">
        <f>IF('Quanti means'!H38,1,0)</f>
        <v>1</v>
      </c>
      <c r="I38" s="101">
        <f>IF('Quanti means'!I38,1,0)</f>
        <v>1</v>
      </c>
      <c r="J38" s="101">
        <f>IF('Quanti means'!J38,1,0)</f>
        <v>1</v>
      </c>
      <c r="K38" s="101">
        <f>IF('Quanti means'!K38,1,0)</f>
        <v>1</v>
      </c>
      <c r="L38" s="101">
        <f>IF('Quanti means'!L38,1,0)</f>
        <v>1</v>
      </c>
    </row>
    <row r="40" spans="1:12" x14ac:dyDescent="0.3">
      <c r="B40" s="101"/>
    </row>
    <row r="41" spans="1:12" x14ac:dyDescent="0.3">
      <c r="B41" s="101"/>
    </row>
    <row r="42" spans="1:12" x14ac:dyDescent="0.3">
      <c r="B42" s="101"/>
    </row>
    <row r="43" spans="1:12" x14ac:dyDescent="0.3">
      <c r="B43" s="101"/>
    </row>
    <row r="45" spans="1:12" x14ac:dyDescent="0.3">
      <c r="B45" s="101"/>
    </row>
  </sheetData>
  <printOptions gridLines="1"/>
  <pageMargins left="0.70866141732283472" right="0.70866141732283472" top="0.78740157480314965" bottom="0.78740157480314965" header="0.31496062992125984" footer="0.31496062992125984"/>
  <pageSetup paperSize="9" scale="6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
  <sheetViews>
    <sheetView zoomScale="70" zoomScaleNormal="70" workbookViewId="0">
      <pane xSplit="1" ySplit="3" topLeftCell="P4" activePane="bottomRight" state="frozen"/>
      <selection pane="topRight" activeCell="B1" sqref="B1"/>
      <selection pane="bottomLeft" activeCell="A4" sqref="A4"/>
      <selection pane="bottomRight" activeCell="S3" sqref="S3"/>
    </sheetView>
  </sheetViews>
  <sheetFormatPr baseColWidth="10" defaultColWidth="11.44140625" defaultRowHeight="14.4" x14ac:dyDescent="0.3"/>
  <cols>
    <col min="1" max="1" width="17.33203125" style="68" customWidth="1"/>
    <col min="2" max="2" width="56" style="64" customWidth="1"/>
    <col min="3" max="3" width="5.44140625" style="64" customWidth="1"/>
    <col min="4" max="4" width="59.6640625" style="157" customWidth="1"/>
    <col min="5" max="5" width="5.33203125" style="157" customWidth="1"/>
    <col min="6" max="6" width="60.33203125" style="157" customWidth="1"/>
    <col min="7" max="7" width="7.44140625" style="157" customWidth="1"/>
    <col min="8" max="8" width="39" style="157" customWidth="1"/>
    <col min="9" max="9" width="5.6640625" style="157" customWidth="1"/>
    <col min="10" max="10" width="45.44140625" style="157" customWidth="1"/>
    <col min="11" max="11" width="5.6640625" style="155" customWidth="1"/>
    <col min="12" max="12" width="27.6640625" style="203" customWidth="1"/>
    <col min="13" max="13" width="5.6640625" style="203" customWidth="1"/>
    <col min="14" max="14" width="17.5546875" style="210" customWidth="1"/>
    <col min="15" max="15" width="13" style="210" customWidth="1"/>
    <col min="16" max="16" width="29.44140625" style="210" customWidth="1"/>
    <col min="17" max="17" width="12.44140625" style="210" customWidth="1"/>
    <col min="18" max="20" width="11.44140625" style="64"/>
    <col min="21" max="21" width="11.44140625" style="156"/>
    <col min="22" max="22" width="11.44140625" style="64"/>
    <col min="23" max="26" width="15.5546875" style="64" customWidth="1"/>
    <col min="27" max="16384" width="11.44140625" style="64"/>
  </cols>
  <sheetData>
    <row r="1" spans="1:26" ht="15.6" x14ac:dyDescent="0.3">
      <c r="A1" s="167" t="s">
        <v>127</v>
      </c>
      <c r="R1" s="64" t="s">
        <v>1543</v>
      </c>
    </row>
    <row r="2" spans="1:26" x14ac:dyDescent="0.3">
      <c r="A2" s="146"/>
      <c r="E2" s="264"/>
      <c r="F2" s="264"/>
      <c r="G2" s="264"/>
      <c r="R2" s="63" t="s">
        <v>2372</v>
      </c>
    </row>
    <row r="3" spans="1:26" s="63" customFormat="1" ht="13.8" x14ac:dyDescent="0.3">
      <c r="A3" s="146"/>
      <c r="D3" s="146"/>
      <c r="E3" s="146"/>
      <c r="F3" s="146"/>
      <c r="G3" s="146"/>
      <c r="H3" s="146"/>
      <c r="I3" s="146"/>
      <c r="J3" s="146"/>
      <c r="R3" s="63" t="s">
        <v>1544</v>
      </c>
      <c r="S3" s="63" t="s">
        <v>1545</v>
      </c>
      <c r="T3" s="63" t="s">
        <v>1546</v>
      </c>
      <c r="U3" s="63" t="s">
        <v>2269</v>
      </c>
      <c r="W3" s="63" t="s">
        <v>2006</v>
      </c>
      <c r="X3" s="63" t="s">
        <v>2213</v>
      </c>
      <c r="Y3" s="63" t="s">
        <v>2271</v>
      </c>
      <c r="Z3" s="63" t="s">
        <v>2272</v>
      </c>
    </row>
    <row r="4" spans="1:26" s="63" customFormat="1" ht="216" x14ac:dyDescent="0.3">
      <c r="A4" s="146" t="s">
        <v>26</v>
      </c>
      <c r="B4" s="128" t="s">
        <v>1967</v>
      </c>
      <c r="C4" s="90" t="s">
        <v>1978</v>
      </c>
      <c r="D4" s="151" t="s">
        <v>2244</v>
      </c>
      <c r="E4" s="147" t="s">
        <v>2245</v>
      </c>
      <c r="F4" s="151" t="s">
        <v>2357</v>
      </c>
      <c r="G4" s="147" t="s">
        <v>2358</v>
      </c>
      <c r="H4" s="207" t="s">
        <v>2376</v>
      </c>
      <c r="I4" s="147" t="s">
        <v>2377</v>
      </c>
      <c r="J4" s="151"/>
      <c r="K4" s="90"/>
      <c r="L4" s="90"/>
      <c r="M4" s="90"/>
      <c r="N4" s="90"/>
      <c r="O4" s="90"/>
      <c r="P4" s="90"/>
      <c r="Q4" s="90"/>
      <c r="R4" s="90"/>
      <c r="S4" s="90" t="s">
        <v>1547</v>
      </c>
      <c r="T4" s="90"/>
      <c r="U4" s="90"/>
    </row>
    <row r="5" spans="1:26" ht="271.2" customHeight="1" x14ac:dyDescent="0.3">
      <c r="A5" s="146" t="s">
        <v>28</v>
      </c>
      <c r="B5" s="126" t="s">
        <v>1966</v>
      </c>
      <c r="C5" s="67" t="s">
        <v>1563</v>
      </c>
      <c r="D5" s="143" t="s">
        <v>1169</v>
      </c>
      <c r="E5" s="157" t="s">
        <v>1564</v>
      </c>
      <c r="F5" s="143" t="s">
        <v>949</v>
      </c>
      <c r="G5" s="157" t="s">
        <v>1625</v>
      </c>
      <c r="H5" s="143" t="s">
        <v>2164</v>
      </c>
      <c r="I5" s="157" t="s">
        <v>2163</v>
      </c>
      <c r="R5" s="64" t="s">
        <v>1547</v>
      </c>
      <c r="S5" s="64">
        <v>0</v>
      </c>
    </row>
    <row r="6" spans="1:26" ht="374.4" x14ac:dyDescent="0.3">
      <c r="A6" s="146" t="s">
        <v>29</v>
      </c>
      <c r="B6" s="67" t="s">
        <v>1567</v>
      </c>
      <c r="C6" s="64" t="s">
        <v>1566</v>
      </c>
      <c r="D6" s="143" t="s">
        <v>1569</v>
      </c>
      <c r="E6" s="157" t="s">
        <v>1568</v>
      </c>
      <c r="F6" s="143" t="s">
        <v>2030</v>
      </c>
      <c r="G6" s="157" t="s">
        <v>1570</v>
      </c>
      <c r="R6" s="64">
        <v>0</v>
      </c>
      <c r="S6" s="64">
        <v>0</v>
      </c>
    </row>
    <row r="7" spans="1:26" s="85" customFormat="1" x14ac:dyDescent="0.3">
      <c r="A7" s="146" t="s">
        <v>30</v>
      </c>
      <c r="B7" s="67"/>
      <c r="D7" s="143"/>
      <c r="E7" s="157"/>
      <c r="F7" s="157"/>
      <c r="G7" s="157"/>
      <c r="H7" s="157"/>
      <c r="I7" s="157"/>
      <c r="J7" s="157"/>
      <c r="K7" s="155"/>
      <c r="L7" s="203"/>
      <c r="M7" s="203"/>
      <c r="N7" s="210"/>
      <c r="O7" s="210"/>
      <c r="P7" s="210"/>
      <c r="Q7" s="210"/>
      <c r="S7" s="90" t="s">
        <v>2119</v>
      </c>
      <c r="U7" s="156"/>
    </row>
    <row r="8" spans="1:26" ht="216" x14ac:dyDescent="0.3">
      <c r="A8" s="146" t="s">
        <v>32</v>
      </c>
      <c r="B8" s="67" t="s">
        <v>1575</v>
      </c>
      <c r="C8" s="64" t="s">
        <v>1576</v>
      </c>
      <c r="D8" s="143" t="s">
        <v>1164</v>
      </c>
      <c r="E8" s="157" t="s">
        <v>1578</v>
      </c>
      <c r="F8" s="143" t="s">
        <v>2342</v>
      </c>
      <c r="G8" s="143" t="s">
        <v>2343</v>
      </c>
      <c r="R8" s="64">
        <v>0</v>
      </c>
      <c r="S8" s="64">
        <v>0</v>
      </c>
      <c r="W8" s="67" t="s">
        <v>2344</v>
      </c>
    </row>
    <row r="9" spans="1:26" ht="129.6" x14ac:dyDescent="0.3">
      <c r="A9" s="146" t="s">
        <v>33</v>
      </c>
      <c r="B9" s="67" t="s">
        <v>1579</v>
      </c>
      <c r="C9" s="64" t="s">
        <v>1580</v>
      </c>
      <c r="F9" s="173"/>
      <c r="R9" s="64" t="s">
        <v>1547</v>
      </c>
      <c r="S9" s="64">
        <v>0</v>
      </c>
    </row>
    <row r="10" spans="1:26" ht="290.25" customHeight="1" x14ac:dyDescent="0.3">
      <c r="A10" s="146" t="s">
        <v>34</v>
      </c>
      <c r="B10" s="67" t="s">
        <v>1582</v>
      </c>
      <c r="C10" s="64" t="s">
        <v>1581</v>
      </c>
      <c r="D10" s="143" t="s">
        <v>2172</v>
      </c>
      <c r="E10" s="157" t="s">
        <v>2171</v>
      </c>
      <c r="F10" s="143" t="s">
        <v>2211</v>
      </c>
      <c r="G10" s="157" t="s">
        <v>2212</v>
      </c>
      <c r="R10" s="64">
        <v>0</v>
      </c>
      <c r="S10" s="64" t="s">
        <v>1547</v>
      </c>
      <c r="X10" s="67" t="s">
        <v>2214</v>
      </c>
    </row>
    <row r="11" spans="1:26" ht="259.2" x14ac:dyDescent="0.3">
      <c r="A11" s="146" t="s">
        <v>35</v>
      </c>
      <c r="B11" s="67" t="s">
        <v>1583</v>
      </c>
      <c r="C11" s="64" t="s">
        <v>1584</v>
      </c>
      <c r="D11" s="143" t="s">
        <v>1226</v>
      </c>
      <c r="E11" s="157" t="s">
        <v>1585</v>
      </c>
      <c r="F11" s="149" t="s">
        <v>1763</v>
      </c>
      <c r="G11" s="157" t="s">
        <v>1584</v>
      </c>
      <c r="R11" s="64" t="s">
        <v>1547</v>
      </c>
      <c r="S11" s="64">
        <v>1</v>
      </c>
    </row>
    <row r="12" spans="1:26" ht="216" x14ac:dyDescent="0.3">
      <c r="A12" s="146" t="s">
        <v>36</v>
      </c>
      <c r="B12" s="67" t="s">
        <v>947</v>
      </c>
      <c r="C12" s="64" t="s">
        <v>1586</v>
      </c>
      <c r="D12" s="143" t="s">
        <v>2417</v>
      </c>
      <c r="F12" s="173"/>
      <c r="R12" s="64" t="s">
        <v>1547</v>
      </c>
      <c r="S12" s="90">
        <v>0</v>
      </c>
      <c r="T12" s="206">
        <v>0</v>
      </c>
    </row>
    <row r="13" spans="1:26" ht="409.6" x14ac:dyDescent="0.3">
      <c r="A13" s="146" t="s">
        <v>37</v>
      </c>
      <c r="B13" s="67" t="s">
        <v>1587</v>
      </c>
      <c r="C13" s="64" t="s">
        <v>1588</v>
      </c>
      <c r="D13" s="202"/>
      <c r="F13" s="173"/>
      <c r="R13" s="64">
        <v>0</v>
      </c>
      <c r="S13" s="64">
        <v>0</v>
      </c>
    </row>
    <row r="14" spans="1:26" x14ac:dyDescent="0.3">
      <c r="A14" s="146" t="s">
        <v>38</v>
      </c>
      <c r="B14" s="70" t="s">
        <v>946</v>
      </c>
      <c r="C14" s="64" t="s">
        <v>1589</v>
      </c>
      <c r="F14" s="173"/>
      <c r="R14" s="64">
        <v>0</v>
      </c>
      <c r="S14" s="64">
        <v>0</v>
      </c>
    </row>
    <row r="15" spans="1:26" ht="302.39999999999998" x14ac:dyDescent="0.3">
      <c r="A15" s="146" t="s">
        <v>39</v>
      </c>
      <c r="B15" s="67" t="s">
        <v>2131</v>
      </c>
      <c r="C15" s="64" t="s">
        <v>1591</v>
      </c>
      <c r="D15" s="143" t="s">
        <v>1289</v>
      </c>
      <c r="E15" s="157" t="s">
        <v>1592</v>
      </c>
      <c r="F15" s="143" t="s">
        <v>1493</v>
      </c>
      <c r="G15" s="157" t="s">
        <v>1590</v>
      </c>
      <c r="R15" s="64" t="s">
        <v>1626</v>
      </c>
      <c r="S15" s="90" t="s">
        <v>2119</v>
      </c>
    </row>
    <row r="16" spans="1:26" x14ac:dyDescent="0.3">
      <c r="A16" s="146" t="s">
        <v>40</v>
      </c>
      <c r="B16" s="70" t="s">
        <v>944</v>
      </c>
      <c r="C16" s="64" t="s">
        <v>1593</v>
      </c>
      <c r="F16" s="173"/>
      <c r="R16" s="64" t="s">
        <v>1547</v>
      </c>
      <c r="S16" s="64" t="s">
        <v>1547</v>
      </c>
    </row>
    <row r="17" spans="1:21" ht="409.6" x14ac:dyDescent="0.3">
      <c r="A17" s="146" t="s">
        <v>41</v>
      </c>
      <c r="B17" s="67" t="s">
        <v>1594</v>
      </c>
      <c r="C17" s="64" t="s">
        <v>1595</v>
      </c>
      <c r="F17" s="173"/>
      <c r="R17" s="64" t="s">
        <v>1547</v>
      </c>
      <c r="S17" s="64">
        <v>0</v>
      </c>
    </row>
    <row r="18" spans="1:21" s="85" customFormat="1" ht="144" x14ac:dyDescent="0.3">
      <c r="A18" s="146" t="s">
        <v>42</v>
      </c>
      <c r="B18" s="67" t="s">
        <v>1981</v>
      </c>
      <c r="C18" s="125" t="s">
        <v>1982</v>
      </c>
      <c r="D18" s="143" t="s">
        <v>2368</v>
      </c>
      <c r="E18" s="157" t="s">
        <v>2369</v>
      </c>
      <c r="F18" s="173"/>
      <c r="G18" s="157"/>
      <c r="H18" s="157"/>
      <c r="I18" s="157"/>
      <c r="J18" s="157"/>
      <c r="K18" s="155"/>
      <c r="L18" s="203"/>
      <c r="M18" s="203"/>
      <c r="N18" s="210"/>
      <c r="O18" s="210"/>
      <c r="P18" s="210"/>
      <c r="Q18" s="210"/>
      <c r="R18" s="85">
        <v>1</v>
      </c>
      <c r="S18" s="85">
        <v>1</v>
      </c>
      <c r="U18" s="156"/>
    </row>
    <row r="19" spans="1:21" ht="72" x14ac:dyDescent="0.3">
      <c r="A19" s="146" t="s">
        <v>43</v>
      </c>
      <c r="B19" s="67" t="s">
        <v>1597</v>
      </c>
      <c r="C19" s="64" t="s">
        <v>1596</v>
      </c>
      <c r="D19" s="190"/>
      <c r="F19" s="173"/>
      <c r="R19" s="64">
        <v>1</v>
      </c>
      <c r="S19" s="64">
        <v>1</v>
      </c>
    </row>
    <row r="20" spans="1:21" s="85" customFormat="1" ht="360" x14ac:dyDescent="0.3">
      <c r="A20" s="146" t="s">
        <v>44</v>
      </c>
      <c r="B20" s="128" t="s">
        <v>2028</v>
      </c>
      <c r="C20" s="127" t="s">
        <v>1995</v>
      </c>
      <c r="D20" s="148" t="s">
        <v>1998</v>
      </c>
      <c r="E20" s="157" t="s">
        <v>1997</v>
      </c>
      <c r="F20" s="143" t="s">
        <v>2239</v>
      </c>
      <c r="G20" s="157" t="s">
        <v>2240</v>
      </c>
      <c r="H20" s="157"/>
      <c r="I20" s="157"/>
      <c r="J20" s="157"/>
      <c r="K20" s="155"/>
      <c r="L20" s="203"/>
      <c r="M20" s="203"/>
      <c r="N20" s="210"/>
      <c r="O20" s="210"/>
      <c r="P20" s="210"/>
      <c r="Q20" s="210"/>
      <c r="S20" s="90">
        <v>0</v>
      </c>
      <c r="U20" s="156"/>
    </row>
    <row r="21" spans="1:21" s="85" customFormat="1" ht="409.6" x14ac:dyDescent="0.3">
      <c r="A21" s="146" t="s">
        <v>45</v>
      </c>
      <c r="B21" s="143" t="s">
        <v>2282</v>
      </c>
      <c r="C21" s="85" t="s">
        <v>2281</v>
      </c>
      <c r="D21" s="157"/>
      <c r="E21" s="157"/>
      <c r="F21" s="173"/>
      <c r="G21" s="157"/>
      <c r="H21" s="157"/>
      <c r="I21" s="157"/>
      <c r="J21" s="157"/>
      <c r="K21" s="155"/>
      <c r="L21" s="203"/>
      <c r="M21" s="203"/>
      <c r="N21" s="210"/>
      <c r="O21" s="210"/>
      <c r="P21" s="210"/>
      <c r="Q21" s="210"/>
      <c r="S21" s="90" t="s">
        <v>1547</v>
      </c>
      <c r="U21" s="156"/>
    </row>
    <row r="22" spans="1:21" x14ac:dyDescent="0.3">
      <c r="A22" s="146" t="s">
        <v>46</v>
      </c>
      <c r="B22" s="70" t="s">
        <v>943</v>
      </c>
      <c r="C22" s="64" t="s">
        <v>1598</v>
      </c>
      <c r="F22" s="173"/>
      <c r="R22" s="64">
        <v>0</v>
      </c>
      <c r="S22" s="64">
        <v>0</v>
      </c>
    </row>
    <row r="23" spans="1:21" ht="57.6" x14ac:dyDescent="0.3">
      <c r="A23" s="146" t="s">
        <v>47</v>
      </c>
      <c r="B23" s="67" t="s">
        <v>1599</v>
      </c>
      <c r="C23" s="64" t="s">
        <v>1600</v>
      </c>
      <c r="F23" s="173"/>
      <c r="R23" s="64">
        <v>0</v>
      </c>
      <c r="S23" s="64">
        <v>0</v>
      </c>
    </row>
    <row r="24" spans="1:21" ht="316.8" x14ac:dyDescent="0.3">
      <c r="A24" s="146" t="s">
        <v>48</v>
      </c>
      <c r="B24" s="67" t="s">
        <v>1627</v>
      </c>
      <c r="C24" s="64" t="s">
        <v>1601</v>
      </c>
      <c r="D24" s="143" t="s">
        <v>2105</v>
      </c>
      <c r="E24" s="157" t="s">
        <v>2106</v>
      </c>
      <c r="F24" s="143" t="s">
        <v>2136</v>
      </c>
      <c r="G24" s="157" t="s">
        <v>2137</v>
      </c>
      <c r="H24" s="143" t="s">
        <v>2192</v>
      </c>
      <c r="I24" s="157" t="s">
        <v>2191</v>
      </c>
      <c r="R24" s="64">
        <v>0</v>
      </c>
      <c r="S24" s="90" t="s">
        <v>1547</v>
      </c>
      <c r="U24" s="156">
        <v>0</v>
      </c>
    </row>
    <row r="25" spans="1:21" ht="172.8" x14ac:dyDescent="0.3">
      <c r="A25" s="146" t="s">
        <v>50</v>
      </c>
      <c r="B25" s="67" t="s">
        <v>1622</v>
      </c>
      <c r="C25" s="64" t="s">
        <v>1623</v>
      </c>
      <c r="R25" s="64">
        <v>0</v>
      </c>
      <c r="S25" s="64">
        <v>0</v>
      </c>
    </row>
    <row r="26" spans="1:21" s="85" customFormat="1" ht="172.8" x14ac:dyDescent="0.3">
      <c r="A26" s="146" t="s">
        <v>51</v>
      </c>
      <c r="B26" s="148" t="s">
        <v>2378</v>
      </c>
      <c r="C26" s="85" t="s">
        <v>2379</v>
      </c>
      <c r="D26" s="157"/>
      <c r="E26" s="157"/>
      <c r="F26" s="157"/>
      <c r="G26" s="157"/>
      <c r="H26" s="157"/>
      <c r="I26" s="157"/>
      <c r="J26" s="157"/>
      <c r="K26" s="155"/>
      <c r="L26" s="203"/>
      <c r="M26" s="203"/>
      <c r="N26" s="210"/>
      <c r="O26" s="210"/>
      <c r="P26" s="210"/>
      <c r="Q26" s="210"/>
      <c r="S26" s="90" t="s">
        <v>2119</v>
      </c>
      <c r="U26" s="156"/>
    </row>
    <row r="27" spans="1:21" ht="129.6" x14ac:dyDescent="0.3">
      <c r="A27" s="146" t="s">
        <v>52</v>
      </c>
      <c r="B27" s="67" t="s">
        <v>1602</v>
      </c>
      <c r="C27" s="64" t="s">
        <v>1603</v>
      </c>
      <c r="R27" s="64">
        <v>1</v>
      </c>
      <c r="S27" s="64">
        <v>1</v>
      </c>
    </row>
    <row r="28" spans="1:21" ht="288" x14ac:dyDescent="0.3">
      <c r="A28" s="146" t="s">
        <v>53</v>
      </c>
      <c r="B28" s="67" t="s">
        <v>1604</v>
      </c>
      <c r="C28" s="64" t="s">
        <v>1605</v>
      </c>
      <c r="D28" s="145" t="s">
        <v>2110</v>
      </c>
      <c r="E28" s="157" t="s">
        <v>2111</v>
      </c>
      <c r="F28" s="143" t="s">
        <v>2139</v>
      </c>
      <c r="G28" s="143" t="s">
        <v>2140</v>
      </c>
      <c r="H28" s="143" t="s">
        <v>2476</v>
      </c>
      <c r="I28" s="143" t="s">
        <v>2477</v>
      </c>
      <c r="R28" s="64" t="s">
        <v>1547</v>
      </c>
      <c r="S28" s="90" t="s">
        <v>1547</v>
      </c>
      <c r="U28" s="156">
        <v>1</v>
      </c>
    </row>
    <row r="29" spans="1:21" ht="129.6" x14ac:dyDescent="0.3">
      <c r="A29" s="146" t="s">
        <v>54</v>
      </c>
      <c r="B29" s="67" t="s">
        <v>1606</v>
      </c>
      <c r="C29" s="64" t="s">
        <v>1607</v>
      </c>
      <c r="R29" s="64">
        <v>0</v>
      </c>
      <c r="S29" s="64">
        <v>0</v>
      </c>
    </row>
    <row r="30" spans="1:21" ht="172.8" x14ac:dyDescent="0.3">
      <c r="A30" s="146" t="s">
        <v>125</v>
      </c>
      <c r="B30" s="67" t="s">
        <v>1609</v>
      </c>
      <c r="C30" s="64" t="s">
        <v>1610</v>
      </c>
      <c r="R30" s="64">
        <v>0</v>
      </c>
      <c r="S30" s="64">
        <v>0</v>
      </c>
    </row>
    <row r="31" spans="1:21" ht="409.6" x14ac:dyDescent="0.3">
      <c r="A31" s="146" t="s">
        <v>56</v>
      </c>
      <c r="B31" s="67" t="s">
        <v>2029</v>
      </c>
      <c r="C31" s="64" t="s">
        <v>1611</v>
      </c>
      <c r="D31" s="143" t="s">
        <v>1145</v>
      </c>
      <c r="E31" s="157" t="s">
        <v>1612</v>
      </c>
      <c r="F31" s="143" t="s">
        <v>1613</v>
      </c>
      <c r="G31" s="157" t="s">
        <v>1614</v>
      </c>
      <c r="R31" s="64">
        <v>0</v>
      </c>
      <c r="S31" s="90" t="s">
        <v>2119</v>
      </c>
    </row>
    <row r="32" spans="1:21" ht="273.60000000000002" x14ac:dyDescent="0.3">
      <c r="A32" s="146" t="s">
        <v>57</v>
      </c>
      <c r="B32" s="67" t="s">
        <v>1615</v>
      </c>
      <c r="C32" s="64" t="s">
        <v>1616</v>
      </c>
      <c r="R32" s="64">
        <v>0</v>
      </c>
      <c r="S32" s="64">
        <v>1</v>
      </c>
    </row>
    <row r="33" spans="1:26" ht="409.5" customHeight="1" x14ac:dyDescent="0.3">
      <c r="A33" s="146" t="s">
        <v>58</v>
      </c>
      <c r="B33" s="67" t="s">
        <v>1143</v>
      </c>
      <c r="C33" s="64" t="s">
        <v>1617</v>
      </c>
      <c r="D33" s="143" t="s">
        <v>1618</v>
      </c>
      <c r="E33" s="157" t="s">
        <v>1619</v>
      </c>
      <c r="F33" s="143" t="s">
        <v>2112</v>
      </c>
      <c r="G33" s="157" t="s">
        <v>2107</v>
      </c>
      <c r="H33" s="143" t="s">
        <v>2208</v>
      </c>
      <c r="I33" s="157" t="s">
        <v>2206</v>
      </c>
      <c r="J33" s="143" t="s">
        <v>2263</v>
      </c>
      <c r="K33" s="67" t="s">
        <v>2262</v>
      </c>
      <c r="L33" s="195" t="s">
        <v>2421</v>
      </c>
      <c r="M33" s="67" t="s">
        <v>2422</v>
      </c>
      <c r="N33" s="67" t="s">
        <v>2478</v>
      </c>
      <c r="O33" s="67" t="s">
        <v>2479</v>
      </c>
      <c r="P33" s="67" t="s">
        <v>2480</v>
      </c>
      <c r="Q33" s="67" t="s">
        <v>2481</v>
      </c>
      <c r="R33" s="194">
        <v>0</v>
      </c>
      <c r="S33" s="64">
        <v>0</v>
      </c>
      <c r="U33" s="156">
        <v>1</v>
      </c>
      <c r="Z33" s="67" t="s">
        <v>2457</v>
      </c>
    </row>
    <row r="34" spans="1:26" ht="144" x14ac:dyDescent="0.3">
      <c r="A34" s="146" t="s">
        <v>59</v>
      </c>
      <c r="B34" s="67" t="s">
        <v>1621</v>
      </c>
      <c r="C34" s="64" t="s">
        <v>1620</v>
      </c>
      <c r="D34" s="143" t="s">
        <v>2102</v>
      </c>
      <c r="E34" s="157" t="s">
        <v>2098</v>
      </c>
      <c r="R34" s="64">
        <v>0</v>
      </c>
      <c r="S34" s="64">
        <v>0</v>
      </c>
    </row>
    <row r="35" spans="1:26" ht="247.2" customHeight="1" x14ac:dyDescent="0.3">
      <c r="A35" s="146" t="s">
        <v>61</v>
      </c>
      <c r="B35" s="67" t="s">
        <v>1652</v>
      </c>
      <c r="C35" s="64" t="s">
        <v>1624</v>
      </c>
      <c r="D35" s="143" t="s">
        <v>2152</v>
      </c>
      <c r="E35" s="157" t="s">
        <v>2151</v>
      </c>
      <c r="F35" s="143" t="s">
        <v>2261</v>
      </c>
      <c r="G35" s="143" t="s">
        <v>2260</v>
      </c>
      <c r="H35" s="143" t="s">
        <v>2408</v>
      </c>
      <c r="R35" s="64" t="s">
        <v>1626</v>
      </c>
      <c r="S35" s="90">
        <v>1</v>
      </c>
      <c r="T35" s="206">
        <v>1</v>
      </c>
    </row>
    <row r="36" spans="1:26" ht="15.75" customHeight="1" x14ac:dyDescent="0.3">
      <c r="A36" s="146" t="s">
        <v>62</v>
      </c>
      <c r="B36" s="134" t="s">
        <v>2019</v>
      </c>
      <c r="C36" s="64" t="s">
        <v>2018</v>
      </c>
      <c r="D36" s="148" t="s">
        <v>2020</v>
      </c>
      <c r="E36" s="157" t="s">
        <v>2021</v>
      </c>
      <c r="S36" s="64" t="s">
        <v>1626</v>
      </c>
    </row>
    <row r="37" spans="1:26" x14ac:dyDescent="0.3">
      <c r="A37" s="168"/>
    </row>
    <row r="38" spans="1:26" x14ac:dyDescent="0.3">
      <c r="A38" s="168"/>
    </row>
    <row r="39" spans="1:26" x14ac:dyDescent="0.3">
      <c r="A39" s="168"/>
    </row>
    <row r="40" spans="1:26" x14ac:dyDescent="0.3">
      <c r="A40" s="168"/>
    </row>
    <row r="41" spans="1:26" x14ac:dyDescent="0.3">
      <c r="A41" s="168"/>
    </row>
    <row r="42" spans="1:26" x14ac:dyDescent="0.3">
      <c r="A42" s="168"/>
    </row>
    <row r="43" spans="1:26" x14ac:dyDescent="0.3">
      <c r="A43" s="168"/>
    </row>
    <row r="44" spans="1:26" x14ac:dyDescent="0.3">
      <c r="A44" s="168"/>
    </row>
  </sheetData>
  <mergeCells count="1">
    <mergeCell ref="E2:G2"/>
  </mergeCells>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0" zoomScaleNormal="70" workbookViewId="0">
      <pane xSplit="1" ySplit="3" topLeftCell="G33" activePane="bottomRight" state="frozen"/>
      <selection pane="topRight" activeCell="B1" sqref="B1"/>
      <selection pane="bottomLeft" activeCell="A4" sqref="A4"/>
      <selection pane="bottomRight" activeCell="H35" sqref="H35"/>
    </sheetView>
  </sheetViews>
  <sheetFormatPr baseColWidth="10" defaultColWidth="11.44140625" defaultRowHeight="14.4" x14ac:dyDescent="0.3"/>
  <cols>
    <col min="1" max="1" width="17.6640625" style="168" customWidth="1"/>
    <col min="2" max="2" width="56" style="64" customWidth="1"/>
    <col min="3" max="3" width="5.44140625" style="64" customWidth="1"/>
    <col min="4" max="4" width="59.6640625" style="157" customWidth="1"/>
    <col min="5" max="5" width="5.33203125" style="157" customWidth="1"/>
    <col min="6" max="6" width="60.33203125" style="157" customWidth="1"/>
    <col min="7" max="7" width="5.6640625" style="157" customWidth="1"/>
    <col min="8" max="8" width="41.33203125" style="157" customWidth="1"/>
    <col min="9" max="9" width="5.33203125" style="157" customWidth="1"/>
    <col min="10" max="10" width="44.44140625" style="157" customWidth="1"/>
    <col min="11" max="11" width="5.33203125" style="155" customWidth="1"/>
    <col min="12" max="14" width="11.44140625" style="64"/>
    <col min="15" max="15" width="11.44140625" style="156"/>
    <col min="16" max="16" width="11.44140625" style="64"/>
    <col min="17" max="20" width="16.33203125" style="64" customWidth="1"/>
    <col min="21" max="16384" width="11.44140625" style="64"/>
  </cols>
  <sheetData>
    <row r="1" spans="1:20" ht="15.6" x14ac:dyDescent="0.3">
      <c r="A1" s="167" t="s">
        <v>1572</v>
      </c>
      <c r="L1" s="64" t="s">
        <v>1573</v>
      </c>
    </row>
    <row r="2" spans="1:20" x14ac:dyDescent="0.3">
      <c r="A2" s="146"/>
      <c r="E2" s="264"/>
      <c r="F2" s="264"/>
      <c r="G2" s="264"/>
      <c r="L2" s="63" t="s">
        <v>2372</v>
      </c>
    </row>
    <row r="3" spans="1:20" s="63" customFormat="1" ht="13.8" x14ac:dyDescent="0.3">
      <c r="A3" s="146"/>
      <c r="D3" s="146"/>
      <c r="E3" s="146"/>
      <c r="F3" s="146"/>
      <c r="G3" s="146"/>
      <c r="H3" s="146"/>
      <c r="I3" s="146"/>
      <c r="J3" s="146"/>
      <c r="L3" s="63" t="s">
        <v>1544</v>
      </c>
      <c r="M3" s="63" t="s">
        <v>1545</v>
      </c>
      <c r="N3" s="63" t="s">
        <v>1546</v>
      </c>
      <c r="O3" s="63" t="s">
        <v>2269</v>
      </c>
      <c r="Q3" s="63" t="s">
        <v>2006</v>
      </c>
      <c r="R3" s="63" t="s">
        <v>2213</v>
      </c>
      <c r="S3" s="63" t="s">
        <v>2271</v>
      </c>
      <c r="T3" s="63" t="s">
        <v>2272</v>
      </c>
    </row>
    <row r="4" spans="1:20" s="63" customFormat="1" ht="216" x14ac:dyDescent="0.3">
      <c r="A4" s="146" t="s">
        <v>26</v>
      </c>
      <c r="B4" s="128" t="s">
        <v>1965</v>
      </c>
      <c r="C4" s="90" t="s">
        <v>1977</v>
      </c>
      <c r="D4" s="150" t="s">
        <v>2246</v>
      </c>
      <c r="E4" s="147" t="s">
        <v>2247</v>
      </c>
      <c r="F4" s="151" t="s">
        <v>2355</v>
      </c>
      <c r="G4" s="188" t="s">
        <v>2356</v>
      </c>
      <c r="H4" s="147"/>
      <c r="I4" s="147"/>
      <c r="J4" s="147"/>
      <c r="K4" s="90"/>
      <c r="L4" s="90"/>
      <c r="M4" s="90" t="s">
        <v>1547</v>
      </c>
      <c r="N4" s="90"/>
      <c r="O4" s="90"/>
    </row>
    <row r="5" spans="1:20" ht="184.5" customHeight="1" x14ac:dyDescent="0.3">
      <c r="A5" s="146" t="s">
        <v>28</v>
      </c>
      <c r="B5" s="126" t="s">
        <v>1234</v>
      </c>
      <c r="C5" s="67" t="s">
        <v>1629</v>
      </c>
      <c r="D5" s="143" t="s">
        <v>1105</v>
      </c>
      <c r="E5" s="157" t="s">
        <v>1630</v>
      </c>
      <c r="F5" s="143" t="s">
        <v>949</v>
      </c>
      <c r="G5" s="157" t="s">
        <v>1625</v>
      </c>
      <c r="L5" s="64">
        <v>0</v>
      </c>
      <c r="M5" s="64">
        <v>0</v>
      </c>
    </row>
    <row r="6" spans="1:20" ht="129.6" x14ac:dyDescent="0.3">
      <c r="A6" s="146" t="s">
        <v>29</v>
      </c>
      <c r="B6" s="67" t="s">
        <v>1631</v>
      </c>
      <c r="C6" s="64" t="s">
        <v>1570</v>
      </c>
      <c r="D6" s="143"/>
      <c r="F6" s="143"/>
      <c r="L6" s="64" t="s">
        <v>1547</v>
      </c>
      <c r="M6" s="64" t="s">
        <v>1626</v>
      </c>
    </row>
    <row r="7" spans="1:20" s="85" customFormat="1" ht="115.2" x14ac:dyDescent="0.3">
      <c r="A7" s="146" t="s">
        <v>30</v>
      </c>
      <c r="B7" s="195" t="s">
        <v>2416</v>
      </c>
      <c r="C7" s="85" t="s">
        <v>2415</v>
      </c>
      <c r="D7" s="143"/>
      <c r="E7" s="157"/>
      <c r="F7" s="157"/>
      <c r="G7" s="157"/>
      <c r="H7" s="157"/>
      <c r="I7" s="157"/>
      <c r="J7" s="157"/>
      <c r="K7" s="155"/>
      <c r="M7" s="90" t="s">
        <v>2119</v>
      </c>
      <c r="O7" s="156"/>
    </row>
    <row r="8" spans="1:20" ht="216" x14ac:dyDescent="0.3">
      <c r="A8" s="146" t="s">
        <v>32</v>
      </c>
      <c r="B8" s="67" t="s">
        <v>1575</v>
      </c>
      <c r="C8" s="64" t="s">
        <v>1576</v>
      </c>
      <c r="D8" s="143" t="s">
        <v>1229</v>
      </c>
      <c r="E8" s="157" t="s">
        <v>1632</v>
      </c>
      <c r="F8" s="143" t="s">
        <v>2342</v>
      </c>
      <c r="G8" s="143" t="s">
        <v>2343</v>
      </c>
      <c r="L8" s="64" t="s">
        <v>1547</v>
      </c>
      <c r="M8" s="64">
        <v>0</v>
      </c>
      <c r="Q8" s="67" t="s">
        <v>2344</v>
      </c>
    </row>
    <row r="9" spans="1:20" ht="230.4" x14ac:dyDescent="0.3">
      <c r="A9" s="146" t="s">
        <v>33</v>
      </c>
      <c r="B9" s="67" t="s">
        <v>1633</v>
      </c>
      <c r="C9" s="64" t="s">
        <v>1634</v>
      </c>
      <c r="L9" s="64" t="s">
        <v>1547</v>
      </c>
      <c r="M9" s="64">
        <v>0</v>
      </c>
    </row>
    <row r="10" spans="1:20" ht="288.75" customHeight="1" x14ac:dyDescent="0.3">
      <c r="A10" s="146" t="s">
        <v>34</v>
      </c>
      <c r="B10" s="67" t="s">
        <v>1582</v>
      </c>
      <c r="C10" s="64" t="s">
        <v>1581</v>
      </c>
      <c r="D10" s="143" t="s">
        <v>2172</v>
      </c>
      <c r="E10" s="157" t="s">
        <v>2171</v>
      </c>
      <c r="F10" s="143" t="s">
        <v>2211</v>
      </c>
      <c r="G10" s="157" t="s">
        <v>2212</v>
      </c>
      <c r="L10" s="64">
        <v>0</v>
      </c>
      <c r="M10" s="64" t="s">
        <v>1547</v>
      </c>
      <c r="R10" s="67" t="s">
        <v>2214</v>
      </c>
    </row>
    <row r="11" spans="1:20" ht="100.8" x14ac:dyDescent="0.3">
      <c r="A11" s="146" t="s">
        <v>35</v>
      </c>
      <c r="B11" s="67" t="s">
        <v>1583</v>
      </c>
      <c r="C11" s="64" t="s">
        <v>1584</v>
      </c>
      <c r="L11" s="64">
        <v>1</v>
      </c>
      <c r="M11" s="64">
        <v>1</v>
      </c>
    </row>
    <row r="12" spans="1:20" ht="230.25" customHeight="1" x14ac:dyDescent="0.3">
      <c r="A12" s="146" t="s">
        <v>36</v>
      </c>
      <c r="B12" s="67" t="s">
        <v>1635</v>
      </c>
      <c r="C12" s="64" t="s">
        <v>1586</v>
      </c>
      <c r="D12" s="149" t="s">
        <v>1763</v>
      </c>
      <c r="E12" s="157" t="s">
        <v>1584</v>
      </c>
      <c r="F12" s="143" t="s">
        <v>2417</v>
      </c>
      <c r="L12" s="64" t="s">
        <v>1547</v>
      </c>
      <c r="M12" s="90">
        <v>0</v>
      </c>
      <c r="N12" s="206">
        <v>0</v>
      </c>
    </row>
    <row r="13" spans="1:20" ht="409.6" x14ac:dyDescent="0.3">
      <c r="A13" s="146" t="s">
        <v>37</v>
      </c>
      <c r="B13" s="67" t="s">
        <v>1636</v>
      </c>
      <c r="C13" s="64" t="s">
        <v>1588</v>
      </c>
      <c r="L13" s="64">
        <v>0</v>
      </c>
      <c r="M13" s="64">
        <v>0</v>
      </c>
    </row>
    <row r="14" spans="1:20" x14ac:dyDescent="0.3">
      <c r="A14" s="146" t="s">
        <v>38</v>
      </c>
      <c r="B14" s="70" t="s">
        <v>946</v>
      </c>
      <c r="C14" s="64" t="s">
        <v>1589</v>
      </c>
      <c r="L14" s="64" t="s">
        <v>1547</v>
      </c>
      <c r="M14" s="64">
        <v>0</v>
      </c>
    </row>
    <row r="15" spans="1:20" ht="409.6" x14ac:dyDescent="0.3">
      <c r="A15" s="146" t="s">
        <v>39</v>
      </c>
      <c r="B15" s="67" t="s">
        <v>1637</v>
      </c>
      <c r="C15" s="64" t="s">
        <v>1638</v>
      </c>
      <c r="D15" s="143" t="s">
        <v>1639</v>
      </c>
      <c r="E15" s="157" t="s">
        <v>1591</v>
      </c>
      <c r="F15" s="143" t="s">
        <v>2134</v>
      </c>
      <c r="G15" s="157" t="s">
        <v>2135</v>
      </c>
      <c r="L15" s="64" t="s">
        <v>1626</v>
      </c>
      <c r="M15" s="90" t="s">
        <v>2119</v>
      </c>
    </row>
    <row r="16" spans="1:20" x14ac:dyDescent="0.3">
      <c r="A16" s="146" t="s">
        <v>40</v>
      </c>
      <c r="B16" s="70" t="s">
        <v>944</v>
      </c>
      <c r="C16" s="64" t="s">
        <v>1593</v>
      </c>
      <c r="L16" s="64">
        <v>0</v>
      </c>
      <c r="M16" s="64" t="s">
        <v>1547</v>
      </c>
    </row>
    <row r="17" spans="1:15" ht="409.6" x14ac:dyDescent="0.3">
      <c r="A17" s="146" t="s">
        <v>41</v>
      </c>
      <c r="B17" s="67" t="s">
        <v>1640</v>
      </c>
      <c r="C17" s="64" t="s">
        <v>1595</v>
      </c>
      <c r="L17" s="64">
        <v>0</v>
      </c>
      <c r="M17" s="64">
        <v>0</v>
      </c>
    </row>
    <row r="18" spans="1:15" s="85" customFormat="1" ht="144" x14ac:dyDescent="0.3">
      <c r="A18" s="146" t="s">
        <v>42</v>
      </c>
      <c r="B18" s="67" t="s">
        <v>1981</v>
      </c>
      <c r="C18" s="85" t="s">
        <v>1982</v>
      </c>
      <c r="D18" s="157"/>
      <c r="E18" s="157"/>
      <c r="F18" s="157"/>
      <c r="G18" s="157"/>
      <c r="H18" s="157"/>
      <c r="I18" s="157"/>
      <c r="J18" s="157"/>
      <c r="K18" s="155"/>
      <c r="M18" s="90" t="s">
        <v>2119</v>
      </c>
      <c r="O18" s="156"/>
    </row>
    <row r="19" spans="1:15" ht="72" x14ac:dyDescent="0.3">
      <c r="A19" s="146" t="s">
        <v>43</v>
      </c>
      <c r="B19" s="67" t="s">
        <v>1597</v>
      </c>
      <c r="C19" s="64" t="s">
        <v>1596</v>
      </c>
      <c r="L19" s="64" t="s">
        <v>1626</v>
      </c>
      <c r="M19" s="64">
        <v>1</v>
      </c>
    </row>
    <row r="20" spans="1:15" s="85" customFormat="1" ht="360" x14ac:dyDescent="0.3">
      <c r="A20" s="146" t="s">
        <v>44</v>
      </c>
      <c r="B20" s="128" t="s">
        <v>1996</v>
      </c>
      <c r="C20" s="85" t="s">
        <v>1995</v>
      </c>
      <c r="D20" s="148" t="s">
        <v>1998</v>
      </c>
      <c r="E20" s="157" t="s">
        <v>1997</v>
      </c>
      <c r="F20" s="143" t="s">
        <v>2239</v>
      </c>
      <c r="G20" s="157" t="s">
        <v>2240</v>
      </c>
      <c r="H20" s="157"/>
      <c r="I20" s="157"/>
      <c r="J20" s="157"/>
      <c r="K20" s="155"/>
      <c r="M20" s="90">
        <v>0</v>
      </c>
      <c r="O20" s="156"/>
    </row>
    <row r="21" spans="1:15" s="85" customFormat="1" ht="409.6" x14ac:dyDescent="0.3">
      <c r="A21" s="146" t="s">
        <v>45</v>
      </c>
      <c r="B21" s="128" t="s">
        <v>2000</v>
      </c>
      <c r="C21" s="85" t="s">
        <v>1999</v>
      </c>
      <c r="D21" s="143" t="s">
        <v>2282</v>
      </c>
      <c r="E21" s="162" t="s">
        <v>2281</v>
      </c>
      <c r="F21" s="157"/>
      <c r="G21" s="157"/>
      <c r="H21" s="157"/>
      <c r="I21" s="157"/>
      <c r="J21" s="157"/>
      <c r="K21" s="155"/>
      <c r="L21" s="85" t="s">
        <v>1547</v>
      </c>
      <c r="M21" s="90" t="s">
        <v>1547</v>
      </c>
      <c r="O21" s="156"/>
    </row>
    <row r="22" spans="1:15" x14ac:dyDescent="0.3">
      <c r="A22" s="146" t="s">
        <v>46</v>
      </c>
      <c r="B22" s="70" t="s">
        <v>943</v>
      </c>
      <c r="C22" s="64" t="s">
        <v>1598</v>
      </c>
      <c r="L22" s="64">
        <v>0</v>
      </c>
      <c r="M22" s="64">
        <v>0</v>
      </c>
    </row>
    <row r="23" spans="1:15" ht="57.6" x14ac:dyDescent="0.3">
      <c r="A23" s="146" t="s">
        <v>47</v>
      </c>
      <c r="B23" s="67" t="s">
        <v>1599</v>
      </c>
      <c r="C23" s="64" t="s">
        <v>1600</v>
      </c>
      <c r="L23" s="64">
        <v>0</v>
      </c>
      <c r="M23" s="64">
        <v>0</v>
      </c>
    </row>
    <row r="24" spans="1:15" ht="245.1" customHeight="1" x14ac:dyDescent="0.3">
      <c r="A24" s="146" t="s">
        <v>48</v>
      </c>
      <c r="B24" s="67" t="s">
        <v>1486</v>
      </c>
      <c r="C24" s="64" t="s">
        <v>1641</v>
      </c>
      <c r="D24" s="143" t="s">
        <v>1642</v>
      </c>
      <c r="E24" s="157" t="s">
        <v>1601</v>
      </c>
      <c r="F24" s="143" t="s">
        <v>2105</v>
      </c>
      <c r="G24" s="157" t="s">
        <v>2106</v>
      </c>
      <c r="H24" s="143" t="s">
        <v>2136</v>
      </c>
      <c r="I24" s="157" t="s">
        <v>2137</v>
      </c>
      <c r="J24" s="143" t="s">
        <v>2402</v>
      </c>
      <c r="K24" s="199" t="s">
        <v>2403</v>
      </c>
      <c r="L24" s="64">
        <v>0</v>
      </c>
      <c r="M24" s="90">
        <v>0</v>
      </c>
      <c r="O24" s="156">
        <v>0</v>
      </c>
    </row>
    <row r="25" spans="1:15" ht="172.8" x14ac:dyDescent="0.3">
      <c r="A25" s="146" t="s">
        <v>50</v>
      </c>
      <c r="B25" s="67" t="s">
        <v>1622</v>
      </c>
      <c r="C25" s="64" t="s">
        <v>1623</v>
      </c>
      <c r="L25" s="64" t="s">
        <v>1547</v>
      </c>
      <c r="M25" s="64">
        <v>0</v>
      </c>
    </row>
    <row r="26" spans="1:15" s="85" customFormat="1" ht="72" x14ac:dyDescent="0.3">
      <c r="A26" s="146" t="s">
        <v>51</v>
      </c>
      <c r="B26" s="143" t="s">
        <v>2312</v>
      </c>
      <c r="C26" s="85" t="s">
        <v>2313</v>
      </c>
      <c r="D26" s="157"/>
      <c r="E26" s="157"/>
      <c r="F26" s="157"/>
      <c r="G26" s="157"/>
      <c r="H26" s="157"/>
      <c r="I26" s="157"/>
      <c r="J26" s="157"/>
      <c r="K26" s="155"/>
      <c r="M26" s="90">
        <v>0</v>
      </c>
      <c r="O26" s="156"/>
    </row>
    <row r="27" spans="1:15" ht="137.25" customHeight="1" x14ac:dyDescent="0.3">
      <c r="A27" s="146" t="s">
        <v>52</v>
      </c>
      <c r="B27" s="67" t="s">
        <v>1602</v>
      </c>
      <c r="C27" s="64" t="s">
        <v>1603</v>
      </c>
      <c r="L27" s="64">
        <v>1</v>
      </c>
      <c r="M27" s="64">
        <v>1</v>
      </c>
    </row>
    <row r="28" spans="1:15" ht="115.2" x14ac:dyDescent="0.3">
      <c r="A28" s="146" t="s">
        <v>53</v>
      </c>
      <c r="B28" s="67" t="s">
        <v>1643</v>
      </c>
      <c r="C28" s="64" t="s">
        <v>1605</v>
      </c>
      <c r="L28" s="64">
        <v>0</v>
      </c>
      <c r="M28" s="90" t="s">
        <v>2119</v>
      </c>
    </row>
    <row r="29" spans="1:15" ht="129.6" x14ac:dyDescent="0.3">
      <c r="A29" s="146" t="s">
        <v>54</v>
      </c>
      <c r="B29" s="67" t="s">
        <v>1644</v>
      </c>
      <c r="C29" s="64" t="s">
        <v>1607</v>
      </c>
      <c r="L29" s="64">
        <v>0</v>
      </c>
      <c r="M29" s="64">
        <v>0</v>
      </c>
    </row>
    <row r="30" spans="1:15" ht="172.8" x14ac:dyDescent="0.3">
      <c r="A30" s="146" t="s">
        <v>125</v>
      </c>
      <c r="B30" s="67" t="s">
        <v>1609</v>
      </c>
      <c r="C30" s="64" t="s">
        <v>1610</v>
      </c>
      <c r="L30" s="64" t="s">
        <v>1547</v>
      </c>
      <c r="M30" s="64">
        <v>0</v>
      </c>
    </row>
    <row r="31" spans="1:15" ht="288" customHeight="1" x14ac:dyDescent="0.3">
      <c r="A31" s="146" t="s">
        <v>56</v>
      </c>
      <c r="B31" s="67" t="s">
        <v>1646</v>
      </c>
      <c r="C31" s="64" t="s">
        <v>1611</v>
      </c>
      <c r="D31" s="148" t="s">
        <v>2145</v>
      </c>
      <c r="E31" s="157" t="s">
        <v>2146</v>
      </c>
      <c r="L31" s="64">
        <v>0</v>
      </c>
      <c r="M31" s="90" t="s">
        <v>2119</v>
      </c>
    </row>
    <row r="32" spans="1:15" ht="273.60000000000002" x14ac:dyDescent="0.3">
      <c r="A32" s="146" t="s">
        <v>57</v>
      </c>
      <c r="B32" s="67" t="s">
        <v>1647</v>
      </c>
      <c r="C32" s="64" t="s">
        <v>1616</v>
      </c>
      <c r="L32" s="64">
        <v>1</v>
      </c>
      <c r="M32" s="64">
        <v>1</v>
      </c>
    </row>
    <row r="33" spans="1:20" ht="201.6" x14ac:dyDescent="0.3">
      <c r="A33" s="146" t="s">
        <v>58</v>
      </c>
      <c r="B33" s="67" t="s">
        <v>938</v>
      </c>
      <c r="C33" s="64" t="s">
        <v>1648</v>
      </c>
      <c r="D33" s="157" t="s">
        <v>1649</v>
      </c>
      <c r="E33" s="157" t="s">
        <v>1619</v>
      </c>
      <c r="F33" s="143" t="s">
        <v>2208</v>
      </c>
      <c r="G33" s="143" t="s">
        <v>2206</v>
      </c>
      <c r="H33" s="143" t="s">
        <v>2453</v>
      </c>
      <c r="I33" s="143" t="s">
        <v>2424</v>
      </c>
      <c r="J33" s="143" t="s">
        <v>2454</v>
      </c>
      <c r="K33" s="67" t="s">
        <v>2455</v>
      </c>
      <c r="L33" s="64" t="s">
        <v>1547</v>
      </c>
      <c r="M33" s="64">
        <v>0</v>
      </c>
      <c r="O33" s="156">
        <v>1</v>
      </c>
      <c r="Q33" s="64" t="s">
        <v>2241</v>
      </c>
      <c r="T33" s="64" t="s">
        <v>2456</v>
      </c>
    </row>
    <row r="34" spans="1:20" ht="115.2" x14ac:dyDescent="0.3">
      <c r="A34" s="146" t="s">
        <v>59</v>
      </c>
      <c r="B34" s="67" t="s">
        <v>1621</v>
      </c>
      <c r="C34" s="64" t="s">
        <v>1620</v>
      </c>
      <c r="L34" s="64" t="s">
        <v>1547</v>
      </c>
      <c r="M34" s="64">
        <v>0</v>
      </c>
    </row>
    <row r="35" spans="1:20" ht="273.60000000000002" x14ac:dyDescent="0.3">
      <c r="A35" s="146" t="s">
        <v>61</v>
      </c>
      <c r="B35" s="143" t="s">
        <v>2409</v>
      </c>
      <c r="C35" s="64" t="s">
        <v>1650</v>
      </c>
      <c r="D35" s="143" t="s">
        <v>1651</v>
      </c>
      <c r="E35" s="157" t="s">
        <v>1624</v>
      </c>
      <c r="F35" s="143" t="s">
        <v>2035</v>
      </c>
      <c r="G35" s="157" t="s">
        <v>2036</v>
      </c>
      <c r="H35" s="143" t="s">
        <v>2152</v>
      </c>
      <c r="I35" s="157" t="s">
        <v>2151</v>
      </c>
      <c r="J35" s="143" t="s">
        <v>2261</v>
      </c>
      <c r="K35" s="67" t="s">
        <v>2260</v>
      </c>
      <c r="M35" s="90">
        <v>1</v>
      </c>
      <c r="N35" s="206">
        <v>1</v>
      </c>
    </row>
    <row r="36" spans="1:20" ht="409.6" x14ac:dyDescent="0.3">
      <c r="A36" s="146" t="s">
        <v>62</v>
      </c>
      <c r="B36" s="67" t="s">
        <v>2026</v>
      </c>
      <c r="C36" s="64" t="s">
        <v>2027</v>
      </c>
      <c r="D36" s="143" t="s">
        <v>2234</v>
      </c>
      <c r="E36" s="157" t="s">
        <v>2233</v>
      </c>
      <c r="M36" s="90" t="s">
        <v>1626</v>
      </c>
    </row>
  </sheetData>
  <mergeCells count="1">
    <mergeCell ref="E2:G2"/>
  </mergeCells>
  <hyperlinks>
    <hyperlink ref="K24" r:id="rId1"/>
  </hyperlinks>
  <pageMargins left="0.7" right="0.7" top="0.78740157499999996" bottom="0.78740157499999996" header="0.3" footer="0.3"/>
  <pageSetup paperSize="9" fitToWidth="0" fitToHeight="0"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zoomScale="70" zoomScaleNormal="70" workbookViewId="0">
      <pane xSplit="1" ySplit="3" topLeftCell="K33" activePane="bottomRight" state="frozen"/>
      <selection pane="topRight" activeCell="B1" sqref="B1"/>
      <selection pane="bottomLeft" activeCell="A4" sqref="A4"/>
      <selection pane="bottomRight" activeCell="O33" sqref="O33"/>
    </sheetView>
  </sheetViews>
  <sheetFormatPr baseColWidth="10" defaultColWidth="11.44140625" defaultRowHeight="14.4" x14ac:dyDescent="0.3"/>
  <cols>
    <col min="1" max="1" width="17.33203125" style="168" customWidth="1"/>
    <col min="2" max="2" width="56" style="65" customWidth="1"/>
    <col min="3" max="3" width="5.33203125" style="65" customWidth="1"/>
    <col min="4" max="4" width="59.6640625" style="144" customWidth="1"/>
    <col min="5" max="5" width="4.6640625" style="144" customWidth="1"/>
    <col min="6" max="6" width="60.33203125" style="157" customWidth="1"/>
    <col min="7" max="7" width="5.6640625" style="157" customWidth="1"/>
    <col min="8" max="8" width="48.6640625" style="157" customWidth="1"/>
    <col min="9" max="9" width="5.6640625" style="157" customWidth="1"/>
    <col min="10" max="10" width="45.6640625" style="157" customWidth="1"/>
    <col min="11" max="11" width="7.33203125" style="157" customWidth="1"/>
    <col min="12" max="12" width="41.44140625" style="157" customWidth="1"/>
    <col min="13" max="13" width="7.33203125" style="154" customWidth="1"/>
    <col min="14" max="16" width="11.44140625" style="65"/>
    <col min="17" max="17" width="11.44140625" style="156"/>
    <col min="18" max="18" width="11.44140625" style="65"/>
    <col min="19" max="22" width="17.33203125" style="65" customWidth="1"/>
    <col min="23" max="16384" width="11.44140625" style="65"/>
  </cols>
  <sheetData>
    <row r="1" spans="1:22" ht="15.6" x14ac:dyDescent="0.3">
      <c r="A1" s="167" t="s">
        <v>1628</v>
      </c>
      <c r="N1" s="65" t="s">
        <v>2008</v>
      </c>
    </row>
    <row r="2" spans="1:22" x14ac:dyDescent="0.3">
      <c r="A2" s="146"/>
      <c r="E2" s="264"/>
      <c r="F2" s="264"/>
      <c r="G2" s="264"/>
      <c r="N2" s="63" t="s">
        <v>2040</v>
      </c>
    </row>
    <row r="3" spans="1:22" s="63" customFormat="1" ht="13.8" x14ac:dyDescent="0.3">
      <c r="A3" s="146"/>
      <c r="D3" s="146"/>
      <c r="E3" s="146"/>
      <c r="F3" s="146"/>
      <c r="G3" s="146"/>
      <c r="H3" s="146"/>
      <c r="I3" s="146"/>
      <c r="J3" s="146"/>
      <c r="K3" s="146"/>
      <c r="L3" s="146"/>
      <c r="N3" s="63" t="s">
        <v>1544</v>
      </c>
      <c r="O3" s="63" t="s">
        <v>1545</v>
      </c>
      <c r="P3" s="63" t="s">
        <v>1546</v>
      </c>
      <c r="Q3" s="63" t="s">
        <v>2269</v>
      </c>
      <c r="S3" s="63" t="s">
        <v>2006</v>
      </c>
      <c r="T3" s="63" t="s">
        <v>2213</v>
      </c>
      <c r="U3" s="63" t="s">
        <v>2271</v>
      </c>
      <c r="V3" s="63" t="s">
        <v>2272</v>
      </c>
    </row>
    <row r="4" spans="1:22" s="63" customFormat="1" ht="41.4" x14ac:dyDescent="0.3">
      <c r="A4" s="146" t="s">
        <v>26</v>
      </c>
      <c r="D4" s="146"/>
      <c r="E4" s="146"/>
      <c r="F4" s="146"/>
      <c r="G4" s="146"/>
      <c r="H4" s="146"/>
      <c r="I4" s="146"/>
      <c r="J4" s="146"/>
      <c r="K4" s="146"/>
      <c r="L4" s="146"/>
      <c r="O4" s="189" t="s">
        <v>2012</v>
      </c>
      <c r="T4" s="192" t="s">
        <v>2375</v>
      </c>
    </row>
    <row r="5" spans="1:22" ht="360.75" customHeight="1" x14ac:dyDescent="0.3">
      <c r="A5" s="146" t="s">
        <v>28</v>
      </c>
      <c r="B5" s="66" t="s">
        <v>1537</v>
      </c>
      <c r="C5" s="67" t="s">
        <v>1705</v>
      </c>
      <c r="D5" s="143" t="s">
        <v>1332</v>
      </c>
      <c r="E5" s="144" t="s">
        <v>1706</v>
      </c>
      <c r="F5" s="143" t="s">
        <v>1707</v>
      </c>
      <c r="G5" s="157" t="s">
        <v>1708</v>
      </c>
      <c r="N5" s="65">
        <v>0</v>
      </c>
      <c r="O5" s="65">
        <v>0</v>
      </c>
    </row>
    <row r="6" spans="1:22" ht="374.4" x14ac:dyDescent="0.25">
      <c r="A6" s="146" t="s">
        <v>29</v>
      </c>
      <c r="B6" s="82" t="s">
        <v>976</v>
      </c>
      <c r="C6" s="65" t="s">
        <v>1709</v>
      </c>
      <c r="D6" s="143" t="s">
        <v>1710</v>
      </c>
      <c r="E6" s="144" t="s">
        <v>1711</v>
      </c>
      <c r="F6" s="143" t="s">
        <v>1039</v>
      </c>
      <c r="G6" s="157" t="s">
        <v>2037</v>
      </c>
      <c r="H6" s="170" t="s">
        <v>2290</v>
      </c>
      <c r="I6" s="157" t="s">
        <v>2288</v>
      </c>
      <c r="J6" s="143" t="s">
        <v>2289</v>
      </c>
      <c r="K6" s="165" t="s">
        <v>2288</v>
      </c>
      <c r="N6" s="65">
        <v>0</v>
      </c>
      <c r="O6" s="65">
        <v>1</v>
      </c>
    </row>
    <row r="7" spans="1:22" s="85" customFormat="1" x14ac:dyDescent="0.3">
      <c r="A7" s="146" t="s">
        <v>30</v>
      </c>
      <c r="B7" s="67"/>
      <c r="D7" s="143"/>
      <c r="E7" s="144"/>
      <c r="F7" s="157"/>
      <c r="G7" s="157"/>
      <c r="H7" s="157"/>
      <c r="I7" s="157"/>
      <c r="J7" s="165"/>
      <c r="K7" s="157"/>
      <c r="L7" s="157"/>
      <c r="M7" s="154"/>
      <c r="O7" s="90" t="s">
        <v>2119</v>
      </c>
      <c r="Q7" s="156"/>
    </row>
    <row r="8" spans="1:22" ht="216" x14ac:dyDescent="0.3">
      <c r="A8" s="146" t="s">
        <v>32</v>
      </c>
      <c r="B8" s="67" t="s">
        <v>972</v>
      </c>
      <c r="C8" s="65" t="s">
        <v>1713</v>
      </c>
      <c r="D8" s="143" t="s">
        <v>1002</v>
      </c>
      <c r="E8" s="144" t="s">
        <v>1714</v>
      </c>
      <c r="J8" s="165"/>
      <c r="N8" s="65">
        <v>0</v>
      </c>
      <c r="O8" s="65">
        <v>0</v>
      </c>
    </row>
    <row r="9" spans="1:22" ht="17.25" customHeight="1" x14ac:dyDescent="0.3">
      <c r="A9" s="146" t="s">
        <v>33</v>
      </c>
      <c r="B9" s="78" t="s">
        <v>952</v>
      </c>
      <c r="C9" s="65" t="s">
        <v>1715</v>
      </c>
      <c r="D9" s="144" t="s">
        <v>1001</v>
      </c>
      <c r="E9" s="144" t="s">
        <v>1716</v>
      </c>
      <c r="J9" s="165"/>
      <c r="N9" s="65">
        <v>0</v>
      </c>
      <c r="O9" s="65" t="s">
        <v>2012</v>
      </c>
    </row>
    <row r="10" spans="1:22" ht="158.4" x14ac:dyDescent="0.3">
      <c r="A10" s="146" t="s">
        <v>34</v>
      </c>
      <c r="B10" s="67" t="s">
        <v>1000</v>
      </c>
      <c r="C10" s="65" t="s">
        <v>1717</v>
      </c>
      <c r="D10" s="143" t="s">
        <v>1718</v>
      </c>
      <c r="E10" s="144" t="s">
        <v>1719</v>
      </c>
      <c r="J10" s="165"/>
      <c r="N10" s="65">
        <v>1</v>
      </c>
      <c r="O10" s="65">
        <v>2</v>
      </c>
      <c r="S10" s="65" t="s">
        <v>2039</v>
      </c>
    </row>
    <row r="11" spans="1:22" ht="158.4" x14ac:dyDescent="0.3">
      <c r="A11" s="146" t="s">
        <v>35</v>
      </c>
      <c r="B11" s="70" t="s">
        <v>952</v>
      </c>
      <c r="C11" s="65" t="s">
        <v>1720</v>
      </c>
      <c r="D11" s="143" t="s">
        <v>999</v>
      </c>
      <c r="E11" s="144" t="s">
        <v>1721</v>
      </c>
      <c r="F11" s="143" t="s">
        <v>2176</v>
      </c>
      <c r="G11" s="157" t="s">
        <v>2175</v>
      </c>
      <c r="N11" s="65">
        <v>0</v>
      </c>
      <c r="O11" s="65">
        <v>0</v>
      </c>
    </row>
    <row r="12" spans="1:22" ht="317.25" customHeight="1" x14ac:dyDescent="0.3">
      <c r="A12" s="146" t="s">
        <v>36</v>
      </c>
      <c r="B12" s="67" t="s">
        <v>1723</v>
      </c>
      <c r="C12" s="65" t="s">
        <v>1722</v>
      </c>
      <c r="D12" s="143" t="s">
        <v>2101</v>
      </c>
      <c r="E12" s="143" t="s">
        <v>2096</v>
      </c>
      <c r="F12" s="143" t="s">
        <v>2418</v>
      </c>
      <c r="G12" s="143" t="s">
        <v>2130</v>
      </c>
      <c r="H12" s="143" t="s">
        <v>2157</v>
      </c>
      <c r="I12" s="143" t="s">
        <v>2158</v>
      </c>
      <c r="J12" s="143" t="s">
        <v>2252</v>
      </c>
      <c r="K12" s="143" t="s">
        <v>2253</v>
      </c>
      <c r="L12" s="143" t="s">
        <v>2254</v>
      </c>
      <c r="M12" s="67" t="s">
        <v>2255</v>
      </c>
      <c r="N12" s="65">
        <v>0</v>
      </c>
      <c r="O12" s="65">
        <v>0</v>
      </c>
      <c r="P12" s="208">
        <v>0</v>
      </c>
    </row>
    <row r="13" spans="1:22" ht="316.8" x14ac:dyDescent="0.3">
      <c r="A13" s="146" t="s">
        <v>37</v>
      </c>
      <c r="B13" s="67" t="s">
        <v>969</v>
      </c>
      <c r="C13" s="65" t="s">
        <v>1724</v>
      </c>
      <c r="N13" s="65">
        <v>0</v>
      </c>
      <c r="O13" s="65">
        <v>0</v>
      </c>
    </row>
    <row r="14" spans="1:22" x14ac:dyDescent="0.3">
      <c r="A14" s="146" t="s">
        <v>38</v>
      </c>
      <c r="B14" s="78" t="s">
        <v>829</v>
      </c>
      <c r="C14" s="65" t="s">
        <v>1725</v>
      </c>
      <c r="O14" s="65">
        <v>2</v>
      </c>
    </row>
    <row r="15" spans="1:22" ht="259.2" x14ac:dyDescent="0.3">
      <c r="A15" s="146" t="s">
        <v>39</v>
      </c>
      <c r="B15" s="70" t="s">
        <v>996</v>
      </c>
      <c r="C15" s="65" t="s">
        <v>1726</v>
      </c>
      <c r="D15" s="143" t="s">
        <v>968</v>
      </c>
      <c r="E15" s="144" t="s">
        <v>1727</v>
      </c>
      <c r="F15" s="150" t="s">
        <v>2103</v>
      </c>
      <c r="G15" s="143" t="s">
        <v>2104</v>
      </c>
      <c r="H15" s="143" t="s">
        <v>2182</v>
      </c>
      <c r="I15" s="143" t="s">
        <v>2180</v>
      </c>
      <c r="J15" s="143"/>
      <c r="K15" s="143"/>
      <c r="L15" s="143"/>
      <c r="M15" s="67"/>
      <c r="O15" s="65" t="s">
        <v>1547</v>
      </c>
    </row>
    <row r="16" spans="1:22" x14ac:dyDescent="0.3">
      <c r="A16" s="146" t="s">
        <v>40</v>
      </c>
      <c r="B16" s="78" t="s">
        <v>829</v>
      </c>
      <c r="C16" s="65" t="s">
        <v>1728</v>
      </c>
      <c r="O16" s="65">
        <v>2</v>
      </c>
    </row>
    <row r="17" spans="1:19" ht="216" x14ac:dyDescent="0.3">
      <c r="A17" s="146" t="s">
        <v>41</v>
      </c>
      <c r="B17" s="67" t="s">
        <v>1731</v>
      </c>
      <c r="C17" s="65" t="s">
        <v>1729</v>
      </c>
      <c r="D17" s="143" t="s">
        <v>967</v>
      </c>
      <c r="E17" s="144" t="s">
        <v>1730</v>
      </c>
      <c r="F17" s="143" t="s">
        <v>2187</v>
      </c>
      <c r="G17" s="157" t="s">
        <v>2186</v>
      </c>
      <c r="O17" s="65">
        <v>2</v>
      </c>
    </row>
    <row r="18" spans="1:19" s="85" customFormat="1" ht="158.4" x14ac:dyDescent="0.3">
      <c r="A18" s="146" t="s">
        <v>42</v>
      </c>
      <c r="B18" s="67" t="s">
        <v>1979</v>
      </c>
      <c r="C18" s="85" t="s">
        <v>1980</v>
      </c>
      <c r="D18" s="143" t="s">
        <v>1985</v>
      </c>
      <c r="E18" s="144" t="s">
        <v>1983</v>
      </c>
      <c r="F18" s="143" t="s">
        <v>2302</v>
      </c>
      <c r="G18" s="171" t="s">
        <v>2303</v>
      </c>
      <c r="H18" s="143" t="s">
        <v>2370</v>
      </c>
      <c r="I18" s="157" t="s">
        <v>2371</v>
      </c>
      <c r="J18" s="157"/>
      <c r="K18" s="157"/>
      <c r="L18" s="157"/>
      <c r="M18" s="154"/>
      <c r="N18" s="85">
        <v>1</v>
      </c>
      <c r="O18" s="90">
        <v>1</v>
      </c>
      <c r="Q18" s="156"/>
    </row>
    <row r="19" spans="1:19" ht="86.4" x14ac:dyDescent="0.3">
      <c r="A19" s="146" t="s">
        <v>43</v>
      </c>
      <c r="B19" s="67" t="s">
        <v>966</v>
      </c>
      <c r="C19" s="65" t="s">
        <v>1732</v>
      </c>
      <c r="N19" s="65" t="s">
        <v>1626</v>
      </c>
      <c r="O19" s="65">
        <v>0</v>
      </c>
    </row>
    <row r="20" spans="1:19" s="85" customFormat="1" ht="100.8" x14ac:dyDescent="0.3">
      <c r="A20" s="146" t="s">
        <v>44</v>
      </c>
      <c r="B20" s="67" t="s">
        <v>1990</v>
      </c>
      <c r="C20" s="85" t="s">
        <v>1989</v>
      </c>
      <c r="D20" s="143" t="s">
        <v>2237</v>
      </c>
      <c r="E20" s="153" t="s">
        <v>2236</v>
      </c>
      <c r="F20" s="157"/>
      <c r="G20" s="157"/>
      <c r="H20" s="157"/>
      <c r="I20" s="157"/>
      <c r="J20" s="157"/>
      <c r="K20" s="157"/>
      <c r="L20" s="157"/>
      <c r="M20" s="154"/>
      <c r="O20" s="90">
        <v>2</v>
      </c>
      <c r="Q20" s="156"/>
    </row>
    <row r="21" spans="1:19" s="85" customFormat="1" ht="86.4" x14ac:dyDescent="0.3">
      <c r="A21" s="146" t="s">
        <v>45</v>
      </c>
      <c r="B21" s="67"/>
      <c r="D21" s="143" t="s">
        <v>2277</v>
      </c>
      <c r="E21" s="190" t="s">
        <v>2278</v>
      </c>
      <c r="F21" s="157"/>
      <c r="G21" s="157"/>
      <c r="H21" s="157"/>
      <c r="I21" s="157"/>
      <c r="J21" s="157"/>
      <c r="K21" s="157"/>
      <c r="L21" s="157"/>
      <c r="M21" s="154"/>
      <c r="O21" s="90">
        <v>2</v>
      </c>
      <c r="Q21" s="156"/>
      <c r="S21" s="85" t="s">
        <v>2366</v>
      </c>
    </row>
    <row r="22" spans="1:19" x14ac:dyDescent="0.3">
      <c r="A22" s="146" t="s">
        <v>46</v>
      </c>
      <c r="B22" s="78" t="s">
        <v>829</v>
      </c>
      <c r="C22" s="65" t="s">
        <v>1733</v>
      </c>
      <c r="O22" s="65">
        <v>2</v>
      </c>
    </row>
    <row r="23" spans="1:19" ht="43.2" x14ac:dyDescent="0.3">
      <c r="A23" s="146" t="s">
        <v>47</v>
      </c>
      <c r="B23" s="67" t="s">
        <v>1735</v>
      </c>
      <c r="C23" s="65" t="s">
        <v>1734</v>
      </c>
      <c r="N23" s="65">
        <v>0</v>
      </c>
      <c r="O23" s="65">
        <v>0</v>
      </c>
    </row>
    <row r="24" spans="1:19" ht="216" x14ac:dyDescent="0.3">
      <c r="A24" s="146" t="s">
        <v>48</v>
      </c>
      <c r="B24" s="70" t="s">
        <v>952</v>
      </c>
      <c r="C24" s="65" t="s">
        <v>1736</v>
      </c>
      <c r="D24" s="143" t="s">
        <v>991</v>
      </c>
      <c r="E24" s="144" t="s">
        <v>1737</v>
      </c>
      <c r="N24" s="65">
        <v>0</v>
      </c>
      <c r="O24" s="65">
        <v>0</v>
      </c>
    </row>
    <row r="25" spans="1:19" ht="129.6" x14ac:dyDescent="0.3">
      <c r="A25" s="146" t="s">
        <v>50</v>
      </c>
      <c r="B25" s="70" t="s">
        <v>952</v>
      </c>
      <c r="C25" s="65" t="s">
        <v>1748</v>
      </c>
      <c r="D25" s="143" t="s">
        <v>980</v>
      </c>
      <c r="E25" s="144" t="s">
        <v>1749</v>
      </c>
      <c r="N25" s="65">
        <v>0</v>
      </c>
      <c r="O25" s="65">
        <v>0</v>
      </c>
    </row>
    <row r="26" spans="1:19" s="85" customFormat="1" ht="144" x14ac:dyDescent="0.3">
      <c r="A26" s="146" t="s">
        <v>51</v>
      </c>
      <c r="B26" s="67" t="s">
        <v>2014</v>
      </c>
      <c r="C26" s="85" t="s">
        <v>2015</v>
      </c>
      <c r="D26" s="143" t="s">
        <v>2300</v>
      </c>
      <c r="E26" s="171" t="s">
        <v>2301</v>
      </c>
      <c r="F26" s="157"/>
      <c r="G26" s="157"/>
      <c r="H26" s="157"/>
      <c r="I26" s="157"/>
      <c r="J26" s="157"/>
      <c r="K26" s="157"/>
      <c r="L26" s="157"/>
      <c r="M26" s="154"/>
      <c r="N26" s="85" t="s">
        <v>1626</v>
      </c>
      <c r="O26" s="90" t="s">
        <v>2012</v>
      </c>
      <c r="Q26" s="156"/>
      <c r="S26" s="197" t="s">
        <v>2401</v>
      </c>
    </row>
    <row r="27" spans="1:19" x14ac:dyDescent="0.3">
      <c r="A27" s="146" t="s">
        <v>52</v>
      </c>
      <c r="B27" s="78" t="s">
        <v>961</v>
      </c>
      <c r="C27" s="65" t="s">
        <v>1738</v>
      </c>
      <c r="N27" s="65">
        <v>0</v>
      </c>
      <c r="O27" s="65">
        <v>0</v>
      </c>
    </row>
    <row r="28" spans="1:19" ht="301.5" customHeight="1" x14ac:dyDescent="0.3">
      <c r="A28" s="146" t="s">
        <v>53</v>
      </c>
      <c r="B28" s="67" t="s">
        <v>960</v>
      </c>
      <c r="C28" s="65" t="s">
        <v>1739</v>
      </c>
      <c r="D28" s="143" t="s">
        <v>2109</v>
      </c>
      <c r="E28" s="144" t="s">
        <v>2096</v>
      </c>
      <c r="F28" s="143" t="s">
        <v>2141</v>
      </c>
      <c r="G28" s="157" t="s">
        <v>2142</v>
      </c>
      <c r="N28" s="65">
        <v>1</v>
      </c>
      <c r="O28" s="90" t="s">
        <v>2119</v>
      </c>
    </row>
    <row r="29" spans="1:19" ht="345.6" x14ac:dyDescent="0.3">
      <c r="A29" s="146" t="s">
        <v>54</v>
      </c>
      <c r="B29" s="67" t="s">
        <v>1741</v>
      </c>
      <c r="C29" s="65" t="s">
        <v>1740</v>
      </c>
      <c r="D29" s="143" t="s">
        <v>1799</v>
      </c>
      <c r="E29" s="144" t="s">
        <v>1798</v>
      </c>
      <c r="N29" s="65">
        <v>1</v>
      </c>
      <c r="O29" s="65">
        <v>1</v>
      </c>
    </row>
    <row r="30" spans="1:19" ht="201.6" x14ac:dyDescent="0.3">
      <c r="A30" s="146" t="s">
        <v>125</v>
      </c>
      <c r="B30" s="67" t="s">
        <v>957</v>
      </c>
      <c r="C30" s="65" t="s">
        <v>1742</v>
      </c>
      <c r="N30" s="65">
        <v>1</v>
      </c>
      <c r="O30" s="65">
        <v>1</v>
      </c>
    </row>
    <row r="31" spans="1:19" ht="28.8" x14ac:dyDescent="0.3">
      <c r="A31" s="146" t="s">
        <v>56</v>
      </c>
      <c r="B31" s="82" t="s">
        <v>956</v>
      </c>
      <c r="C31" s="65" t="s">
        <v>1743</v>
      </c>
      <c r="N31" s="65">
        <v>0</v>
      </c>
      <c r="O31" s="65">
        <v>0</v>
      </c>
    </row>
    <row r="32" spans="1:19" ht="409.6" x14ac:dyDescent="0.3">
      <c r="A32" s="146" t="s">
        <v>57</v>
      </c>
      <c r="B32" s="67" t="s">
        <v>955</v>
      </c>
      <c r="C32" s="65" t="s">
        <v>1744</v>
      </c>
      <c r="D32" s="143" t="s">
        <v>983</v>
      </c>
      <c r="E32" s="144" t="s">
        <v>1880</v>
      </c>
      <c r="F32" s="143" t="s">
        <v>2198</v>
      </c>
      <c r="G32" s="157" t="s">
        <v>2197</v>
      </c>
      <c r="O32" s="65">
        <v>1</v>
      </c>
    </row>
    <row r="33" spans="1:22" ht="129.6" x14ac:dyDescent="0.3">
      <c r="A33" s="146" t="s">
        <v>58</v>
      </c>
      <c r="B33" s="70" t="s">
        <v>954</v>
      </c>
      <c r="C33" s="65" t="s">
        <v>1745</v>
      </c>
      <c r="D33" s="143" t="s">
        <v>982</v>
      </c>
      <c r="E33" s="144" t="s">
        <v>1746</v>
      </c>
      <c r="F33" s="143" t="s">
        <v>2205</v>
      </c>
      <c r="G33" s="157" t="s">
        <v>2203</v>
      </c>
      <c r="N33" s="65">
        <v>0</v>
      </c>
      <c r="O33" s="65">
        <v>2</v>
      </c>
      <c r="Q33" s="156">
        <v>0</v>
      </c>
      <c r="V33" s="67" t="s">
        <v>2470</v>
      </c>
    </row>
    <row r="34" spans="1:22" ht="86.4" x14ac:dyDescent="0.3">
      <c r="A34" s="146" t="s">
        <v>59</v>
      </c>
      <c r="B34" s="67" t="s">
        <v>953</v>
      </c>
      <c r="C34" s="65" t="s">
        <v>1747</v>
      </c>
      <c r="F34" s="209" t="s">
        <v>2380</v>
      </c>
      <c r="H34" s="143" t="s">
        <v>2381</v>
      </c>
      <c r="N34" s="65" t="s">
        <v>1547</v>
      </c>
      <c r="O34" s="65">
        <v>0</v>
      </c>
      <c r="P34" s="206">
        <v>0</v>
      </c>
    </row>
    <row r="35" spans="1:22" ht="289.2" customHeight="1" x14ac:dyDescent="0.3">
      <c r="A35" s="146" t="s">
        <v>61</v>
      </c>
      <c r="B35" s="67" t="s">
        <v>951</v>
      </c>
      <c r="C35" s="65" t="s">
        <v>1750</v>
      </c>
      <c r="D35" s="143" t="s">
        <v>2093</v>
      </c>
      <c r="E35" s="144" t="s">
        <v>2094</v>
      </c>
      <c r="F35" s="143" t="s">
        <v>2095</v>
      </c>
      <c r="G35" s="143" t="s">
        <v>2096</v>
      </c>
      <c r="H35" s="143" t="s">
        <v>2259</v>
      </c>
      <c r="I35" s="143" t="s">
        <v>2258</v>
      </c>
      <c r="J35" s="143" t="s">
        <v>2310</v>
      </c>
      <c r="K35" s="143" t="s">
        <v>2311</v>
      </c>
      <c r="L35" s="143" t="s">
        <v>2411</v>
      </c>
      <c r="M35" s="67"/>
      <c r="O35" s="65">
        <v>0</v>
      </c>
      <c r="P35" s="206">
        <v>0</v>
      </c>
    </row>
    <row r="36" spans="1:22" x14ac:dyDescent="0.3">
      <c r="A36" s="146" t="s">
        <v>62</v>
      </c>
      <c r="B36" s="65" t="s">
        <v>2022</v>
      </c>
      <c r="C36" s="65" t="s">
        <v>2023</v>
      </c>
      <c r="F36" s="191"/>
      <c r="L36" s="200"/>
      <c r="N36" s="65">
        <v>1</v>
      </c>
      <c r="O36" s="90" t="s">
        <v>2012</v>
      </c>
    </row>
  </sheetData>
  <mergeCells count="1">
    <mergeCell ref="E2:G2"/>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58"/>
  <sheetViews>
    <sheetView showGridLines="0" topLeftCell="A2" workbookViewId="0">
      <selection activeCell="E26" sqref="E26"/>
    </sheetView>
  </sheetViews>
  <sheetFormatPr baseColWidth="10" defaultColWidth="10.6640625" defaultRowHeight="13.2" x14ac:dyDescent="0.25"/>
  <cols>
    <col min="1" max="1" width="10.6640625" style="27"/>
    <col min="2" max="3" width="26.33203125" style="27" customWidth="1"/>
    <col min="4" max="4" width="2.44140625" style="27" customWidth="1"/>
    <col min="5" max="16384" width="10.6640625" style="27"/>
  </cols>
  <sheetData>
    <row r="1" spans="1:22" hidden="1" x14ac:dyDescent="0.25">
      <c r="B1" s="39" t="e">
        <f ca="1">DotStatQuery(C1)</f>
        <v>#NAME?</v>
      </c>
      <c r="C1" s="39" t="s">
        <v>131</v>
      </c>
    </row>
    <row r="2" spans="1:22" x14ac:dyDescent="0.25">
      <c r="B2" s="25" t="s">
        <v>132</v>
      </c>
      <c r="C2" s="40"/>
    </row>
    <row r="3" spans="1:22" ht="23.4" x14ac:dyDescent="0.25">
      <c r="B3" s="38" t="s">
        <v>94</v>
      </c>
    </row>
    <row r="4" spans="1:22" x14ac:dyDescent="0.25">
      <c r="B4" s="220" t="s">
        <v>93</v>
      </c>
      <c r="C4" s="221"/>
      <c r="D4" s="222"/>
      <c r="E4" s="223" t="s">
        <v>92</v>
      </c>
      <c r="F4" s="224"/>
      <c r="G4" s="224"/>
      <c r="H4" s="224"/>
      <c r="I4" s="224"/>
      <c r="J4" s="224"/>
      <c r="K4" s="224"/>
      <c r="L4" s="224"/>
      <c r="M4" s="224"/>
      <c r="N4" s="224"/>
      <c r="O4" s="224"/>
      <c r="P4" s="224"/>
      <c r="Q4" s="224"/>
      <c r="R4" s="224"/>
      <c r="S4" s="224"/>
      <c r="T4" s="224"/>
      <c r="U4" s="224"/>
      <c r="V4" s="225"/>
    </row>
    <row r="5" spans="1:22" x14ac:dyDescent="0.25">
      <c r="B5" s="220" t="s">
        <v>91</v>
      </c>
      <c r="C5" s="221"/>
      <c r="D5" s="222"/>
      <c r="E5" s="223" t="s">
        <v>130</v>
      </c>
      <c r="F5" s="224"/>
      <c r="G5" s="224"/>
      <c r="H5" s="224"/>
      <c r="I5" s="224"/>
      <c r="J5" s="224"/>
      <c r="K5" s="224"/>
      <c r="L5" s="224"/>
      <c r="M5" s="224"/>
      <c r="N5" s="224"/>
      <c r="O5" s="224"/>
      <c r="P5" s="224"/>
      <c r="Q5" s="224"/>
      <c r="R5" s="224"/>
      <c r="S5" s="224"/>
      <c r="T5" s="224"/>
      <c r="U5" s="224"/>
      <c r="V5" s="225"/>
    </row>
    <row r="6" spans="1:22" x14ac:dyDescent="0.25">
      <c r="B6" s="220" t="s">
        <v>89</v>
      </c>
      <c r="C6" s="221"/>
      <c r="D6" s="222"/>
      <c r="E6" s="223" t="s">
        <v>88</v>
      </c>
      <c r="F6" s="224"/>
      <c r="G6" s="224"/>
      <c r="H6" s="224"/>
      <c r="I6" s="224"/>
      <c r="J6" s="224"/>
      <c r="K6" s="224"/>
      <c r="L6" s="224"/>
      <c r="M6" s="224"/>
      <c r="N6" s="224"/>
      <c r="O6" s="224"/>
      <c r="P6" s="224"/>
      <c r="Q6" s="224"/>
      <c r="R6" s="224"/>
      <c r="S6" s="224"/>
      <c r="T6" s="224"/>
      <c r="U6" s="224"/>
      <c r="V6" s="225"/>
    </row>
    <row r="7" spans="1:22" x14ac:dyDescent="0.25">
      <c r="B7" s="220" t="s">
        <v>1</v>
      </c>
      <c r="C7" s="221"/>
      <c r="D7" s="222"/>
      <c r="E7" s="223" t="s">
        <v>87</v>
      </c>
      <c r="F7" s="224"/>
      <c r="G7" s="224"/>
      <c r="H7" s="224"/>
      <c r="I7" s="224"/>
      <c r="J7" s="224"/>
      <c r="K7" s="224"/>
      <c r="L7" s="224"/>
      <c r="M7" s="224"/>
      <c r="N7" s="224"/>
      <c r="O7" s="224"/>
      <c r="P7" s="224"/>
      <c r="Q7" s="224"/>
      <c r="R7" s="224"/>
      <c r="S7" s="224"/>
      <c r="T7" s="224"/>
      <c r="U7" s="224"/>
      <c r="V7" s="225"/>
    </row>
    <row r="8" spans="1:22" x14ac:dyDescent="0.25">
      <c r="B8" s="226" t="s">
        <v>3</v>
      </c>
      <c r="C8" s="227"/>
      <c r="D8" s="228"/>
      <c r="E8" s="37" t="s">
        <v>4</v>
      </c>
      <c r="F8" s="37" t="s">
        <v>5</v>
      </c>
      <c r="G8" s="37" t="s">
        <v>6</v>
      </c>
      <c r="H8" s="37" t="s">
        <v>7</v>
      </c>
      <c r="I8" s="37" t="s">
        <v>8</v>
      </c>
      <c r="J8" s="37" t="s">
        <v>9</v>
      </c>
      <c r="K8" s="37" t="s">
        <v>10</v>
      </c>
      <c r="L8" s="37" t="s">
        <v>11</v>
      </c>
      <c r="M8" s="37" t="s">
        <v>12</v>
      </c>
      <c r="N8" s="37" t="s">
        <v>13</v>
      </c>
      <c r="O8" s="37" t="s">
        <v>14</v>
      </c>
      <c r="P8" s="37" t="s">
        <v>15</v>
      </c>
      <c r="Q8" s="37" t="s">
        <v>16</v>
      </c>
      <c r="R8" s="37" t="s">
        <v>17</v>
      </c>
      <c r="S8" s="37" t="s">
        <v>18</v>
      </c>
      <c r="T8" s="37" t="s">
        <v>19</v>
      </c>
      <c r="U8" s="37" t="s">
        <v>20</v>
      </c>
      <c r="V8" s="37" t="s">
        <v>21</v>
      </c>
    </row>
    <row r="9" spans="1:22" ht="13.8" x14ac:dyDescent="0.3">
      <c r="B9" s="36" t="s">
        <v>23</v>
      </c>
      <c r="C9" s="36" t="s">
        <v>81</v>
      </c>
      <c r="D9" s="32" t="s">
        <v>24</v>
      </c>
      <c r="E9" s="32" t="s">
        <v>24</v>
      </c>
      <c r="F9" s="32" t="s">
        <v>24</v>
      </c>
      <c r="G9" s="32" t="s">
        <v>24</v>
      </c>
      <c r="H9" s="32" t="s">
        <v>24</v>
      </c>
      <c r="I9" s="32" t="s">
        <v>24</v>
      </c>
      <c r="J9" s="32" t="s">
        <v>24</v>
      </c>
      <c r="K9" s="32" t="s">
        <v>24</v>
      </c>
      <c r="L9" s="32" t="s">
        <v>24</v>
      </c>
      <c r="M9" s="32" t="s">
        <v>24</v>
      </c>
      <c r="N9" s="32" t="s">
        <v>24</v>
      </c>
      <c r="O9" s="32" t="s">
        <v>24</v>
      </c>
      <c r="P9" s="32" t="s">
        <v>24</v>
      </c>
      <c r="Q9" s="32" t="s">
        <v>24</v>
      </c>
      <c r="R9" s="32" t="s">
        <v>24</v>
      </c>
      <c r="S9" s="32"/>
      <c r="T9" s="32" t="s">
        <v>24</v>
      </c>
      <c r="U9" s="32" t="s">
        <v>24</v>
      </c>
      <c r="V9" s="32" t="s">
        <v>24</v>
      </c>
    </row>
    <row r="10" spans="1:22" ht="14.4" x14ac:dyDescent="0.3">
      <c r="A10" t="s">
        <v>26</v>
      </c>
      <c r="B10" s="36" t="s">
        <v>26</v>
      </c>
      <c r="C10" s="36"/>
      <c r="D10" s="32"/>
      <c r="E10" s="32"/>
      <c r="F10" s="32"/>
      <c r="G10" s="32"/>
      <c r="H10" s="32"/>
      <c r="I10" s="32"/>
      <c r="J10" s="32"/>
      <c r="K10" s="32"/>
      <c r="L10" s="32"/>
      <c r="M10" s="32"/>
      <c r="N10" s="32"/>
      <c r="O10" s="32"/>
      <c r="P10" s="32"/>
      <c r="Q10" s="32"/>
      <c r="R10" s="32"/>
      <c r="S10" s="32"/>
      <c r="T10" s="32"/>
      <c r="U10" s="32"/>
      <c r="V10" s="32"/>
    </row>
    <row r="11" spans="1:22" ht="14.4" x14ac:dyDescent="0.3">
      <c r="A11" t="s">
        <v>28</v>
      </c>
      <c r="B11" s="36" t="s">
        <v>28</v>
      </c>
      <c r="C11" s="36"/>
      <c r="D11" s="32"/>
      <c r="E11" s="32"/>
      <c r="F11" s="32"/>
      <c r="G11" s="32"/>
      <c r="H11" s="32"/>
      <c r="I11" s="32"/>
      <c r="J11" s="32"/>
      <c r="K11" s="32"/>
      <c r="L11" s="32"/>
      <c r="M11" s="32"/>
      <c r="N11" s="32"/>
      <c r="O11" s="32"/>
      <c r="P11" s="32"/>
      <c r="Q11" s="32"/>
      <c r="R11" s="32"/>
      <c r="S11" s="32"/>
      <c r="T11" s="32"/>
      <c r="U11" s="32"/>
      <c r="V11" s="32"/>
    </row>
    <row r="12" spans="1:22" ht="14.4" x14ac:dyDescent="0.3">
      <c r="A12" t="s">
        <v>29</v>
      </c>
      <c r="B12" s="36" t="s">
        <v>29</v>
      </c>
      <c r="C12" s="36"/>
      <c r="D12" s="32"/>
      <c r="E12" s="32"/>
      <c r="F12" s="32"/>
      <c r="G12" s="32"/>
      <c r="H12" s="32"/>
      <c r="I12" s="32"/>
      <c r="J12" s="32"/>
      <c r="K12" s="32"/>
      <c r="L12" s="32"/>
      <c r="M12" s="32"/>
      <c r="N12" s="32"/>
      <c r="O12" s="32"/>
      <c r="P12" s="32"/>
      <c r="Q12" s="32"/>
      <c r="R12" s="32"/>
      <c r="S12" s="32"/>
      <c r="T12" s="32"/>
      <c r="U12" s="32"/>
      <c r="V12" s="32"/>
    </row>
    <row r="13" spans="1:22" ht="14.4" x14ac:dyDescent="0.3">
      <c r="A13" t="s">
        <v>30</v>
      </c>
      <c r="B13" s="36" t="s">
        <v>30</v>
      </c>
      <c r="C13" s="36"/>
      <c r="D13" s="32"/>
      <c r="E13" s="32"/>
      <c r="F13" s="32"/>
      <c r="G13" s="32"/>
      <c r="H13" s="32"/>
      <c r="I13" s="32"/>
      <c r="J13" s="32"/>
      <c r="K13" s="32"/>
      <c r="L13" s="32"/>
      <c r="M13" s="32"/>
      <c r="N13" s="32"/>
      <c r="O13" s="32"/>
      <c r="P13" s="32"/>
      <c r="Q13" s="32"/>
      <c r="R13" s="32"/>
      <c r="S13" s="32"/>
      <c r="T13" s="32"/>
      <c r="U13" s="32"/>
      <c r="V13" s="32"/>
    </row>
    <row r="14" spans="1:22" ht="14.4" x14ac:dyDescent="0.3">
      <c r="A14" t="s">
        <v>31</v>
      </c>
      <c r="B14" s="36" t="s">
        <v>31</v>
      </c>
      <c r="C14" s="36"/>
      <c r="D14" s="32"/>
      <c r="E14" s="32"/>
      <c r="F14" s="32"/>
      <c r="G14" s="32"/>
      <c r="H14" s="32"/>
      <c r="I14" s="32"/>
      <c r="J14" s="32"/>
      <c r="K14" s="32"/>
      <c r="L14" s="32"/>
      <c r="M14" s="32"/>
      <c r="N14" s="32"/>
      <c r="O14" s="32"/>
      <c r="P14" s="32"/>
      <c r="Q14" s="32"/>
      <c r="R14" s="32"/>
      <c r="S14" s="32"/>
      <c r="T14" s="32"/>
      <c r="U14" s="32"/>
      <c r="V14" s="32"/>
    </row>
    <row r="15" spans="1:22" ht="14.4" x14ac:dyDescent="0.3">
      <c r="A15" t="s">
        <v>32</v>
      </c>
      <c r="B15" s="34" t="s">
        <v>32</v>
      </c>
      <c r="C15" s="33" t="s">
        <v>80</v>
      </c>
      <c r="D15" s="32" t="s">
        <v>79</v>
      </c>
      <c r="E15" s="35" t="s">
        <v>27</v>
      </c>
      <c r="F15" s="35" t="s">
        <v>27</v>
      </c>
      <c r="G15" s="35" t="s">
        <v>27</v>
      </c>
      <c r="H15" s="35" t="s">
        <v>27</v>
      </c>
      <c r="I15" s="35" t="s">
        <v>27</v>
      </c>
      <c r="J15" s="35" t="s">
        <v>27</v>
      </c>
      <c r="K15" s="35" t="s">
        <v>27</v>
      </c>
      <c r="L15" s="35" t="s">
        <v>27</v>
      </c>
      <c r="M15" s="35" t="s">
        <v>27</v>
      </c>
      <c r="N15" s="35" t="s">
        <v>27</v>
      </c>
      <c r="O15" s="35" t="s">
        <v>27</v>
      </c>
      <c r="P15" s="35" t="s">
        <v>27</v>
      </c>
      <c r="Q15" s="35" t="s">
        <v>27</v>
      </c>
      <c r="R15" s="35">
        <v>141.905</v>
      </c>
      <c r="S15" s="35">
        <v>135.20400000000001</v>
      </c>
      <c r="T15" s="35">
        <v>135.53700000000001</v>
      </c>
      <c r="U15" s="35">
        <v>146.67599999999999</v>
      </c>
      <c r="V15" s="35" t="s">
        <v>27</v>
      </c>
    </row>
    <row r="16" spans="1:22" ht="14.4" x14ac:dyDescent="0.3">
      <c r="A16" t="s">
        <v>33</v>
      </c>
      <c r="B16" s="34" t="s">
        <v>33</v>
      </c>
      <c r="C16" s="33" t="s">
        <v>80</v>
      </c>
      <c r="D16" s="32" t="s">
        <v>79</v>
      </c>
      <c r="E16" s="31" t="s">
        <v>27</v>
      </c>
      <c r="F16" s="31" t="s">
        <v>27</v>
      </c>
      <c r="G16" s="31" t="s">
        <v>27</v>
      </c>
      <c r="H16" s="31" t="s">
        <v>27</v>
      </c>
      <c r="I16" s="31" t="s">
        <v>27</v>
      </c>
      <c r="J16" s="31" t="s">
        <v>27</v>
      </c>
      <c r="K16" s="31" t="s">
        <v>27</v>
      </c>
      <c r="L16" s="31" t="s">
        <v>27</v>
      </c>
      <c r="M16" s="31" t="s">
        <v>27</v>
      </c>
      <c r="N16" s="31" t="s">
        <v>27</v>
      </c>
      <c r="O16" s="31">
        <v>128.08699999999999</v>
      </c>
      <c r="P16" s="31">
        <v>122.407</v>
      </c>
      <c r="Q16" s="31">
        <v>111.295</v>
      </c>
      <c r="R16" s="31">
        <v>109.194</v>
      </c>
      <c r="S16" s="31">
        <v>110.721</v>
      </c>
      <c r="T16" s="31">
        <v>110.258</v>
      </c>
      <c r="U16" s="31">
        <v>107.01600000000001</v>
      </c>
      <c r="V16" s="31" t="s">
        <v>27</v>
      </c>
    </row>
    <row r="17" spans="1:22" ht="14.4" x14ac:dyDescent="0.3">
      <c r="A17" t="s">
        <v>34</v>
      </c>
      <c r="B17" s="34" t="s">
        <v>34</v>
      </c>
      <c r="C17" s="33"/>
      <c r="D17" s="32"/>
      <c r="E17" s="31"/>
      <c r="F17" s="31"/>
      <c r="G17" s="31"/>
      <c r="H17" s="31"/>
      <c r="I17" s="31"/>
      <c r="J17" s="31"/>
      <c r="K17" s="31"/>
      <c r="L17" s="31"/>
      <c r="M17" s="31"/>
      <c r="N17" s="31"/>
      <c r="O17" s="31"/>
      <c r="P17" s="31"/>
      <c r="Q17" s="31"/>
      <c r="R17" s="31"/>
      <c r="S17" s="31"/>
      <c r="T17" s="31"/>
      <c r="U17" s="31"/>
      <c r="V17" s="31"/>
    </row>
    <row r="18" spans="1:22" ht="14.4" x14ac:dyDescent="0.3">
      <c r="A18" t="s">
        <v>35</v>
      </c>
      <c r="B18" s="34" t="s">
        <v>35</v>
      </c>
      <c r="C18" s="33" t="s">
        <v>80</v>
      </c>
      <c r="D18" s="32" t="s">
        <v>79</v>
      </c>
      <c r="E18" s="35">
        <v>193.261</v>
      </c>
      <c r="F18" s="35">
        <v>207.267</v>
      </c>
      <c r="G18" s="35">
        <v>218.536</v>
      </c>
      <c r="H18" s="35">
        <v>225.37899999999999</v>
      </c>
      <c r="I18" s="35">
        <v>243.815</v>
      </c>
      <c r="J18" s="35">
        <v>256.411</v>
      </c>
      <c r="K18" s="35">
        <v>258.77499999999998</v>
      </c>
      <c r="L18" s="35">
        <v>264.68599999999998</v>
      </c>
      <c r="M18" s="35">
        <v>293.47800000000001</v>
      </c>
      <c r="N18" s="35">
        <v>326.53199999999998</v>
      </c>
      <c r="O18" s="35">
        <v>352.26</v>
      </c>
      <c r="P18" s="35">
        <v>369.05399999999997</v>
      </c>
      <c r="Q18" s="35">
        <v>380.60399999999998</v>
      </c>
      <c r="R18" s="35">
        <v>390.39699999999999</v>
      </c>
      <c r="S18" s="35">
        <v>407.24099999999999</v>
      </c>
      <c r="T18" s="35">
        <v>302.85599999999999</v>
      </c>
      <c r="U18" s="35">
        <v>290.91399999999999</v>
      </c>
      <c r="V18" s="35" t="s">
        <v>27</v>
      </c>
    </row>
    <row r="19" spans="1:22" ht="14.4" x14ac:dyDescent="0.3">
      <c r="A19" t="s">
        <v>36</v>
      </c>
      <c r="B19" s="34" t="s">
        <v>36</v>
      </c>
      <c r="C19" s="33" t="s">
        <v>80</v>
      </c>
      <c r="D19" s="32" t="s">
        <v>79</v>
      </c>
      <c r="E19" s="31">
        <v>58.081000000000003</v>
      </c>
      <c r="F19" s="31">
        <v>62.828000000000003</v>
      </c>
      <c r="G19" s="31">
        <v>92.709000000000003</v>
      </c>
      <c r="H19" s="31">
        <v>129.38200000000001</v>
      </c>
      <c r="I19" s="31">
        <v>134.619</v>
      </c>
      <c r="J19" s="31">
        <v>137.238</v>
      </c>
      <c r="K19" s="31">
        <v>164.77199999999999</v>
      </c>
      <c r="L19" s="31">
        <v>171.92500000000001</v>
      </c>
      <c r="M19" s="31">
        <v>173.48500000000001</v>
      </c>
      <c r="N19" s="31">
        <v>185.57300000000001</v>
      </c>
      <c r="O19" s="31">
        <v>194.172</v>
      </c>
      <c r="P19" s="31">
        <v>205.898</v>
      </c>
      <c r="Q19" s="31">
        <v>209.45</v>
      </c>
      <c r="R19" s="31">
        <v>219.83699999999999</v>
      </c>
      <c r="S19" s="31">
        <v>223.727</v>
      </c>
      <c r="T19" s="31">
        <v>225.33199999999999</v>
      </c>
      <c r="U19" s="31">
        <v>226.55699999999999</v>
      </c>
      <c r="V19" s="31" t="s">
        <v>27</v>
      </c>
    </row>
    <row r="20" spans="1:22" ht="14.4" x14ac:dyDescent="0.3">
      <c r="A20" t="s">
        <v>37</v>
      </c>
      <c r="B20" s="34" t="s">
        <v>37</v>
      </c>
      <c r="C20" s="33" t="s">
        <v>80</v>
      </c>
      <c r="D20" s="32" t="s">
        <v>79</v>
      </c>
      <c r="E20" s="35">
        <v>22.686</v>
      </c>
      <c r="F20" s="35">
        <v>23.959</v>
      </c>
      <c r="G20" s="35">
        <v>27.582999999999998</v>
      </c>
      <c r="H20" s="35">
        <v>31.826000000000001</v>
      </c>
      <c r="I20" s="35">
        <v>35.124000000000002</v>
      </c>
      <c r="J20" s="35">
        <v>35.994</v>
      </c>
      <c r="K20" s="35">
        <v>36.667000000000002</v>
      </c>
      <c r="L20" s="35">
        <v>38.972999999999999</v>
      </c>
      <c r="M20" s="35">
        <v>39.950000000000003</v>
      </c>
      <c r="N20" s="35">
        <v>40.886000000000003</v>
      </c>
      <c r="O20" s="35">
        <v>38.932000000000002</v>
      </c>
      <c r="P20" s="35">
        <v>38.963000000000001</v>
      </c>
      <c r="Q20" s="35">
        <v>39.201000000000001</v>
      </c>
      <c r="R20" s="35">
        <v>40.234999999999999</v>
      </c>
      <c r="S20" s="35">
        <v>40.966000000000001</v>
      </c>
      <c r="T20" s="35">
        <v>40.575000000000003</v>
      </c>
      <c r="U20" s="35">
        <v>40.256</v>
      </c>
      <c r="V20" s="35" t="s">
        <v>27</v>
      </c>
    </row>
    <row r="21" spans="1:22" ht="14.4" x14ac:dyDescent="0.3">
      <c r="A21" t="s">
        <v>38</v>
      </c>
      <c r="B21" s="34" t="s">
        <v>38</v>
      </c>
      <c r="C21" s="33" t="s">
        <v>80</v>
      </c>
      <c r="D21" s="32" t="s">
        <v>79</v>
      </c>
      <c r="E21" s="31" t="s">
        <v>27</v>
      </c>
      <c r="F21" s="31" t="s">
        <v>27</v>
      </c>
      <c r="G21" s="31" t="s">
        <v>27</v>
      </c>
      <c r="H21" s="31" t="s">
        <v>27</v>
      </c>
      <c r="I21" s="31" t="s">
        <v>27</v>
      </c>
      <c r="J21" s="31" t="s">
        <v>27</v>
      </c>
      <c r="K21" s="31" t="s">
        <v>27</v>
      </c>
      <c r="L21" s="31" t="s">
        <v>27</v>
      </c>
      <c r="M21" s="31" t="s">
        <v>27</v>
      </c>
      <c r="N21" s="31">
        <v>6.0439999999999996</v>
      </c>
      <c r="O21" s="31">
        <v>6.39</v>
      </c>
      <c r="P21" s="31">
        <v>6.8029999999999999</v>
      </c>
      <c r="Q21" s="31">
        <v>6.92</v>
      </c>
      <c r="R21" s="31">
        <v>5.9219999999999997</v>
      </c>
      <c r="S21" s="31">
        <v>4.9169999999999998</v>
      </c>
      <c r="T21" s="31">
        <v>2.9980000000000002</v>
      </c>
      <c r="U21" s="31" t="s">
        <v>27</v>
      </c>
      <c r="V21" s="31" t="s">
        <v>27</v>
      </c>
    </row>
    <row r="22" spans="1:22" ht="14.4" x14ac:dyDescent="0.3">
      <c r="A22" t="s">
        <v>39</v>
      </c>
      <c r="B22" s="34" t="s">
        <v>39</v>
      </c>
      <c r="C22" s="33" t="s">
        <v>80</v>
      </c>
      <c r="D22" s="32" t="s">
        <v>79</v>
      </c>
      <c r="E22" s="35" t="s">
        <v>27</v>
      </c>
      <c r="F22" s="35" t="s">
        <v>27</v>
      </c>
      <c r="G22" s="35" t="s">
        <v>27</v>
      </c>
      <c r="H22" s="35" t="s">
        <v>27</v>
      </c>
      <c r="I22" s="35" t="s">
        <v>27</v>
      </c>
      <c r="J22" s="35" t="s">
        <v>27</v>
      </c>
      <c r="K22" s="35">
        <v>61.34</v>
      </c>
      <c r="L22" s="35">
        <v>56.156999999999996</v>
      </c>
      <c r="M22" s="35">
        <v>60.997999999999998</v>
      </c>
      <c r="N22" s="35">
        <v>60.47</v>
      </c>
      <c r="O22" s="35">
        <v>69.200999999999993</v>
      </c>
      <c r="P22" s="35">
        <v>57.176000000000002</v>
      </c>
      <c r="Q22" s="35">
        <v>74.692999999999998</v>
      </c>
      <c r="R22" s="35">
        <v>71.543999999999997</v>
      </c>
      <c r="S22" s="35">
        <v>76.834000000000003</v>
      </c>
      <c r="T22" s="35">
        <v>73.73</v>
      </c>
      <c r="U22" s="35">
        <v>67.603999999999999</v>
      </c>
      <c r="V22" s="35" t="s">
        <v>27</v>
      </c>
    </row>
    <row r="23" spans="1:22" ht="14.4" x14ac:dyDescent="0.3">
      <c r="A23" t="s">
        <v>40</v>
      </c>
      <c r="B23" s="34" t="s">
        <v>40</v>
      </c>
      <c r="C23" s="33"/>
      <c r="D23" s="32"/>
      <c r="E23" s="35"/>
      <c r="F23" s="35"/>
      <c r="G23" s="35"/>
      <c r="H23" s="35"/>
      <c r="I23" s="35"/>
      <c r="J23" s="35"/>
      <c r="K23" s="35"/>
      <c r="L23" s="35"/>
      <c r="M23" s="35"/>
      <c r="N23" s="35"/>
      <c r="O23" s="35"/>
      <c r="P23" s="35"/>
      <c r="Q23" s="35"/>
      <c r="R23" s="35"/>
      <c r="S23" s="35"/>
      <c r="T23" s="35"/>
      <c r="U23" s="35"/>
      <c r="V23" s="35"/>
    </row>
    <row r="24" spans="1:22" ht="14.4" x14ac:dyDescent="0.3">
      <c r="A24" t="s">
        <v>41</v>
      </c>
      <c r="B24" s="34" t="s">
        <v>41</v>
      </c>
      <c r="C24" s="33"/>
      <c r="D24" s="32"/>
      <c r="E24" s="35"/>
      <c r="F24" s="35"/>
      <c r="G24" s="35"/>
      <c r="H24" s="35"/>
      <c r="I24" s="35"/>
      <c r="J24" s="35"/>
      <c r="K24" s="35"/>
      <c r="L24" s="35"/>
      <c r="M24" s="35"/>
      <c r="N24" s="35"/>
      <c r="O24" s="35"/>
      <c r="P24" s="35"/>
      <c r="Q24" s="35"/>
      <c r="R24" s="35"/>
      <c r="S24" s="35"/>
      <c r="T24" s="35"/>
      <c r="U24" s="35"/>
      <c r="V24" s="35"/>
    </row>
    <row r="25" spans="1:22" ht="14.4" x14ac:dyDescent="0.3">
      <c r="A25" t="s">
        <v>42</v>
      </c>
      <c r="B25" s="34" t="s">
        <v>42</v>
      </c>
      <c r="C25" s="33" t="s">
        <v>80</v>
      </c>
      <c r="D25" s="32" t="s">
        <v>79</v>
      </c>
      <c r="E25" s="31" t="s">
        <v>27</v>
      </c>
      <c r="F25" s="31" t="s">
        <v>27</v>
      </c>
      <c r="G25" s="31" t="s">
        <v>27</v>
      </c>
      <c r="H25" s="31" t="s">
        <v>27</v>
      </c>
      <c r="I25" s="31" t="s">
        <v>27</v>
      </c>
      <c r="J25" s="31" t="s">
        <v>27</v>
      </c>
      <c r="K25" s="31" t="s">
        <v>27</v>
      </c>
      <c r="L25" s="31" t="s">
        <v>27</v>
      </c>
      <c r="M25" s="31" t="s">
        <v>27</v>
      </c>
      <c r="N25" s="31" t="s">
        <v>27</v>
      </c>
      <c r="O25" s="31" t="s">
        <v>27</v>
      </c>
      <c r="P25" s="31" t="s">
        <v>27</v>
      </c>
      <c r="Q25" s="31" t="s">
        <v>27</v>
      </c>
      <c r="R25" s="31" t="s">
        <v>27</v>
      </c>
      <c r="S25" s="31">
        <v>155.06700000000001</v>
      </c>
      <c r="T25" s="31">
        <v>164.143</v>
      </c>
      <c r="U25" s="31">
        <v>171.28</v>
      </c>
      <c r="V25" s="31" t="s">
        <v>27</v>
      </c>
    </row>
    <row r="26" spans="1:22" ht="14.4" x14ac:dyDescent="0.3">
      <c r="A26" t="s">
        <v>43</v>
      </c>
      <c r="B26" t="s">
        <v>43</v>
      </c>
      <c r="C26" s="33"/>
      <c r="D26" s="32"/>
      <c r="E26" s="31"/>
      <c r="F26" s="31"/>
      <c r="G26" s="31"/>
      <c r="H26" s="31"/>
      <c r="I26" s="31"/>
      <c r="J26" s="31"/>
      <c r="K26" s="31"/>
      <c r="L26" s="31"/>
      <c r="M26" s="31"/>
      <c r="N26" s="31"/>
      <c r="O26" s="31"/>
      <c r="P26" s="31"/>
      <c r="Q26" s="31"/>
      <c r="R26" s="31"/>
      <c r="S26" s="31"/>
      <c r="T26" s="31"/>
      <c r="U26" s="31"/>
      <c r="V26" s="31"/>
    </row>
    <row r="27" spans="1:22" ht="14.4" x14ac:dyDescent="0.3">
      <c r="A27" t="s">
        <v>44</v>
      </c>
      <c r="B27" s="34" t="s">
        <v>44</v>
      </c>
      <c r="C27" s="33" t="s">
        <v>80</v>
      </c>
      <c r="D27" s="32" t="s">
        <v>79</v>
      </c>
      <c r="E27" s="35">
        <v>110.657</v>
      </c>
      <c r="F27" s="35">
        <v>132.53</v>
      </c>
      <c r="G27" s="35">
        <v>169.18799999999999</v>
      </c>
      <c r="H27" s="35">
        <v>197.428</v>
      </c>
      <c r="I27" s="35">
        <v>229.47800000000001</v>
      </c>
      <c r="J27" s="35">
        <v>272.55799999999999</v>
      </c>
      <c r="K27" s="35">
        <v>289.82400000000001</v>
      </c>
      <c r="L27" s="35">
        <v>319.601</v>
      </c>
      <c r="M27" s="35">
        <v>348.69400000000002</v>
      </c>
      <c r="N27" s="35">
        <v>383.38200000000001</v>
      </c>
      <c r="O27" s="35">
        <v>419.34800000000001</v>
      </c>
      <c r="P27" s="35">
        <v>98.498999999999995</v>
      </c>
      <c r="Q27" s="35">
        <v>107.43300000000001</v>
      </c>
      <c r="R27" s="35">
        <v>120.256</v>
      </c>
      <c r="S27" s="35">
        <v>126.592</v>
      </c>
      <c r="T27" s="35">
        <v>127.09</v>
      </c>
      <c r="U27" s="35" t="s">
        <v>27</v>
      </c>
      <c r="V27" s="35" t="s">
        <v>27</v>
      </c>
    </row>
    <row r="28" spans="1:22" ht="14.4" x14ac:dyDescent="0.3">
      <c r="A28" t="s">
        <v>45</v>
      </c>
      <c r="B28" s="34" t="s">
        <v>45</v>
      </c>
      <c r="C28" s="33"/>
      <c r="D28" s="32"/>
      <c r="E28" s="35"/>
      <c r="F28" s="35"/>
      <c r="G28" s="35"/>
      <c r="H28" s="35"/>
      <c r="I28" s="35"/>
      <c r="J28" s="35"/>
      <c r="K28" s="35"/>
      <c r="L28" s="35"/>
      <c r="M28" s="35"/>
      <c r="N28" s="35"/>
      <c r="O28" s="35"/>
      <c r="P28" s="35"/>
      <c r="Q28" s="35"/>
      <c r="R28" s="35"/>
      <c r="S28" s="35"/>
      <c r="T28" s="35"/>
      <c r="U28" s="35"/>
      <c r="V28" s="35"/>
    </row>
    <row r="29" spans="1:22" ht="14.4" x14ac:dyDescent="0.3">
      <c r="A29" t="s">
        <v>46</v>
      </c>
      <c r="B29" s="34" t="s">
        <v>46</v>
      </c>
      <c r="C29" s="33" t="s">
        <v>80</v>
      </c>
      <c r="D29" s="32" t="s">
        <v>79</v>
      </c>
      <c r="E29" s="31" t="s">
        <v>27</v>
      </c>
      <c r="F29" s="31" t="s">
        <v>27</v>
      </c>
      <c r="G29" s="31" t="s">
        <v>27</v>
      </c>
      <c r="H29" s="31" t="s">
        <v>27</v>
      </c>
      <c r="I29" s="31" t="s">
        <v>27</v>
      </c>
      <c r="J29" s="31">
        <v>25.125</v>
      </c>
      <c r="K29" s="31" t="s">
        <v>27</v>
      </c>
      <c r="L29" s="31" t="s">
        <v>27</v>
      </c>
      <c r="M29" s="31" t="s">
        <v>27</v>
      </c>
      <c r="N29" s="31">
        <v>2.746</v>
      </c>
      <c r="O29" s="31" t="s">
        <v>27</v>
      </c>
      <c r="P29" s="31" t="s">
        <v>27</v>
      </c>
      <c r="Q29" s="31">
        <v>0.55400000000000005</v>
      </c>
      <c r="R29" s="31">
        <v>44.491</v>
      </c>
      <c r="S29" s="31">
        <v>43.448</v>
      </c>
      <c r="T29" s="31">
        <v>59.561999999999998</v>
      </c>
      <c r="U29" s="31">
        <v>46.511000000000003</v>
      </c>
      <c r="V29" s="31" t="s">
        <v>27</v>
      </c>
    </row>
    <row r="30" spans="1:22" ht="14.4" x14ac:dyDescent="0.3">
      <c r="A30" t="s">
        <v>47</v>
      </c>
      <c r="B30" s="34" t="s">
        <v>47</v>
      </c>
      <c r="C30" s="33" t="s">
        <v>80</v>
      </c>
      <c r="D30" s="32" t="s">
        <v>79</v>
      </c>
      <c r="E30" s="35" t="s">
        <v>27</v>
      </c>
      <c r="F30" s="35" t="s">
        <v>27</v>
      </c>
      <c r="G30" s="35" t="s">
        <v>27</v>
      </c>
      <c r="H30" s="35" t="s">
        <v>27</v>
      </c>
      <c r="I30" s="35">
        <v>64.066000000000003</v>
      </c>
      <c r="J30" s="35">
        <v>59.246000000000002</v>
      </c>
      <c r="K30" s="35">
        <v>60.851999999999997</v>
      </c>
      <c r="L30" s="35">
        <v>71.710999999999999</v>
      </c>
      <c r="M30" s="35">
        <v>101.971</v>
      </c>
      <c r="N30" s="35">
        <v>112.164</v>
      </c>
      <c r="O30" s="35">
        <v>105.46599999999999</v>
      </c>
      <c r="P30" s="35">
        <v>108.619</v>
      </c>
      <c r="Q30" s="35">
        <v>108.968</v>
      </c>
      <c r="R30" s="35">
        <v>118.876</v>
      </c>
      <c r="S30" s="35">
        <v>131.22999999999999</v>
      </c>
      <c r="T30" s="35">
        <v>162.57900000000001</v>
      </c>
      <c r="U30" s="35">
        <v>202.517</v>
      </c>
      <c r="V30" s="35" t="s">
        <v>27</v>
      </c>
    </row>
    <row r="31" spans="1:22" ht="14.4" x14ac:dyDescent="0.3">
      <c r="A31" t="s">
        <v>48</v>
      </c>
      <c r="B31" s="34" t="s">
        <v>48</v>
      </c>
      <c r="C31" s="33" t="s">
        <v>80</v>
      </c>
      <c r="D31" s="32" t="s">
        <v>79</v>
      </c>
      <c r="E31" s="31">
        <v>14.753</v>
      </c>
      <c r="F31" s="31">
        <v>16.524999999999999</v>
      </c>
      <c r="G31" s="31">
        <v>17.721</v>
      </c>
      <c r="H31" s="31">
        <v>19.472999999999999</v>
      </c>
      <c r="I31" s="31">
        <v>35.484000000000002</v>
      </c>
      <c r="J31" s="31">
        <v>39.658000000000001</v>
      </c>
      <c r="K31" s="31">
        <v>44.405000000000001</v>
      </c>
      <c r="L31" s="31">
        <v>51.405999999999999</v>
      </c>
      <c r="M31" s="31">
        <v>58.491</v>
      </c>
      <c r="N31" s="31">
        <v>61.658999999999999</v>
      </c>
      <c r="O31" s="31">
        <v>64.700999999999993</v>
      </c>
      <c r="P31" s="31">
        <v>112.102</v>
      </c>
      <c r="Q31" s="31">
        <v>122.396</v>
      </c>
      <c r="R31" s="31">
        <v>130.22300000000001</v>
      </c>
      <c r="S31" s="31">
        <v>132.81100000000001</v>
      </c>
      <c r="T31" s="31">
        <v>131.16300000000001</v>
      </c>
      <c r="U31" s="31">
        <v>132.536</v>
      </c>
      <c r="V31" s="31" t="s">
        <v>27</v>
      </c>
    </row>
    <row r="32" spans="1:22" ht="14.4" x14ac:dyDescent="0.3">
      <c r="A32" t="s">
        <v>49</v>
      </c>
      <c r="B32" s="34" t="s">
        <v>49</v>
      </c>
      <c r="C32" s="33"/>
      <c r="D32" s="32"/>
      <c r="E32" s="31"/>
      <c r="F32" s="31"/>
      <c r="G32" s="31"/>
      <c r="H32" s="31"/>
      <c r="I32" s="31"/>
      <c r="J32" s="31"/>
      <c r="K32" s="31"/>
      <c r="L32" s="31"/>
      <c r="M32" s="31"/>
      <c r="N32" s="31"/>
      <c r="O32" s="31"/>
      <c r="P32" s="31"/>
      <c r="Q32" s="31"/>
      <c r="R32" s="31"/>
      <c r="S32" s="31"/>
      <c r="T32" s="31"/>
      <c r="U32" s="31"/>
      <c r="V32" s="31"/>
    </row>
    <row r="33" spans="1:22" ht="14.4" x14ac:dyDescent="0.3">
      <c r="A33" t="s">
        <v>50</v>
      </c>
      <c r="B33" s="34" t="s">
        <v>50</v>
      </c>
      <c r="C33" s="33" t="s">
        <v>80</v>
      </c>
      <c r="D33" s="32" t="s">
        <v>79</v>
      </c>
      <c r="E33" s="35" t="s">
        <v>27</v>
      </c>
      <c r="F33" s="35" t="s">
        <v>27</v>
      </c>
      <c r="G33" s="35" t="s">
        <v>27</v>
      </c>
      <c r="H33" s="35">
        <v>704.13499999999999</v>
      </c>
      <c r="I33" s="35">
        <v>727.351</v>
      </c>
      <c r="J33" s="35">
        <v>430.69400000000002</v>
      </c>
      <c r="K33" s="35">
        <v>462.96100000000001</v>
      </c>
      <c r="L33" s="35">
        <v>434.79199999999997</v>
      </c>
      <c r="M33" s="35">
        <v>473.15699999999998</v>
      </c>
      <c r="N33" s="35">
        <v>515.77800000000002</v>
      </c>
      <c r="O33" s="35">
        <v>538.16</v>
      </c>
      <c r="P33" s="35">
        <v>568.15300000000002</v>
      </c>
      <c r="Q33" s="35">
        <v>620.86599999999999</v>
      </c>
      <c r="R33" s="35">
        <v>632.49800000000005</v>
      </c>
      <c r="S33" s="35">
        <v>657.95100000000002</v>
      </c>
      <c r="T33" s="35">
        <v>677.02</v>
      </c>
      <c r="U33" s="35">
        <v>669.47900000000004</v>
      </c>
      <c r="V33" s="35">
        <v>692.18899999999996</v>
      </c>
    </row>
    <row r="34" spans="1:22" ht="14.4" x14ac:dyDescent="0.3">
      <c r="A34" t="s">
        <v>51</v>
      </c>
      <c r="B34" s="34" t="s">
        <v>51</v>
      </c>
      <c r="C34" s="33" t="s">
        <v>80</v>
      </c>
      <c r="D34" s="32" t="s">
        <v>79</v>
      </c>
      <c r="E34" s="31" t="s">
        <v>27</v>
      </c>
      <c r="F34" s="31" t="s">
        <v>27</v>
      </c>
      <c r="G34" s="31" t="s">
        <v>27</v>
      </c>
      <c r="H34" s="31" t="s">
        <v>27</v>
      </c>
      <c r="I34" s="31" t="s">
        <v>27</v>
      </c>
      <c r="J34" s="31" t="s">
        <v>27</v>
      </c>
      <c r="K34" s="31" t="s">
        <v>27</v>
      </c>
      <c r="L34" s="31">
        <v>0.91700000000000004</v>
      </c>
      <c r="M34" s="31" t="s">
        <v>27</v>
      </c>
      <c r="N34" s="31" t="s">
        <v>27</v>
      </c>
      <c r="O34" s="31" t="s">
        <v>27</v>
      </c>
      <c r="P34" s="31" t="s">
        <v>27</v>
      </c>
      <c r="Q34" s="31" t="s">
        <v>27</v>
      </c>
      <c r="R34" s="31" t="s">
        <v>27</v>
      </c>
      <c r="S34" s="31" t="s">
        <v>27</v>
      </c>
      <c r="T34" s="31" t="s">
        <v>27</v>
      </c>
      <c r="U34" s="31" t="s">
        <v>27</v>
      </c>
      <c r="V34" s="31" t="s">
        <v>27</v>
      </c>
    </row>
    <row r="35" spans="1:22" ht="14.4" x14ac:dyDescent="0.3">
      <c r="A35" t="s">
        <v>52</v>
      </c>
      <c r="B35" s="34" t="s">
        <v>52</v>
      </c>
      <c r="C35" s="33" t="s">
        <v>80</v>
      </c>
      <c r="D35" s="32" t="s">
        <v>79</v>
      </c>
      <c r="E35" s="35" t="s">
        <v>27</v>
      </c>
      <c r="F35" s="35" t="s">
        <v>27</v>
      </c>
      <c r="G35" s="35" t="s">
        <v>27</v>
      </c>
      <c r="H35" s="35" t="s">
        <v>27</v>
      </c>
      <c r="I35" s="35" t="s">
        <v>27</v>
      </c>
      <c r="J35" s="35" t="s">
        <v>27</v>
      </c>
      <c r="K35" s="35" t="s">
        <v>27</v>
      </c>
      <c r="L35" s="35" t="s">
        <v>27</v>
      </c>
      <c r="M35" s="35" t="s">
        <v>27</v>
      </c>
      <c r="N35" s="35" t="s">
        <v>27</v>
      </c>
      <c r="O35" s="35" t="s">
        <v>27</v>
      </c>
      <c r="P35" s="35" t="s">
        <v>27</v>
      </c>
      <c r="Q35" s="35" t="s">
        <v>27</v>
      </c>
      <c r="R35" s="35">
        <v>387.61</v>
      </c>
      <c r="S35" s="35">
        <v>386.21199999999999</v>
      </c>
      <c r="T35" s="35">
        <v>379.16800000000001</v>
      </c>
      <c r="U35" s="35">
        <v>378.65600000000001</v>
      </c>
      <c r="V35" s="35">
        <v>391.61500000000001</v>
      </c>
    </row>
    <row r="36" spans="1:22" ht="14.4" x14ac:dyDescent="0.3">
      <c r="A36" t="s">
        <v>53</v>
      </c>
      <c r="B36" s="34" t="s">
        <v>53</v>
      </c>
      <c r="C36" s="33" t="s">
        <v>80</v>
      </c>
      <c r="D36" s="32" t="s">
        <v>79</v>
      </c>
      <c r="E36" s="31" t="s">
        <v>27</v>
      </c>
      <c r="F36" s="31" t="s">
        <v>27</v>
      </c>
      <c r="G36" s="31" t="s">
        <v>27</v>
      </c>
      <c r="H36" s="31" t="s">
        <v>27</v>
      </c>
      <c r="I36" s="31" t="s">
        <v>27</v>
      </c>
      <c r="J36" s="31">
        <v>3.5939999999999999</v>
      </c>
      <c r="K36" s="31">
        <v>3.8420000000000001</v>
      </c>
      <c r="L36" s="31">
        <v>4.133</v>
      </c>
      <c r="M36" s="31">
        <v>4.6520000000000001</v>
      </c>
      <c r="N36" s="31">
        <v>4.8979999999999997</v>
      </c>
      <c r="O36" s="31">
        <v>5.2729999999999997</v>
      </c>
      <c r="P36" s="31">
        <v>5.1769999999999996</v>
      </c>
      <c r="Q36" s="31">
        <v>5.0789999999999997</v>
      </c>
      <c r="R36" s="31" t="s">
        <v>27</v>
      </c>
      <c r="S36" s="31" t="s">
        <v>27</v>
      </c>
      <c r="T36" s="31" t="s">
        <v>27</v>
      </c>
      <c r="U36" s="31" t="s">
        <v>27</v>
      </c>
      <c r="V36" s="31" t="s">
        <v>27</v>
      </c>
    </row>
    <row r="37" spans="1:22" ht="14.4" x14ac:dyDescent="0.3">
      <c r="A37" t="s">
        <v>54</v>
      </c>
      <c r="B37" s="34" t="s">
        <v>54</v>
      </c>
      <c r="C37" s="33" t="s">
        <v>80</v>
      </c>
      <c r="D37" s="32" t="s">
        <v>79</v>
      </c>
      <c r="E37" s="35">
        <v>99.263000000000005</v>
      </c>
      <c r="F37" s="35">
        <v>104.01</v>
      </c>
      <c r="G37" s="35">
        <v>109.83799999999999</v>
      </c>
      <c r="H37" s="35">
        <v>112.20699999999999</v>
      </c>
      <c r="I37" s="35">
        <v>119.56</v>
      </c>
      <c r="J37" s="35">
        <v>124.402</v>
      </c>
      <c r="K37" s="35">
        <v>135.39500000000001</v>
      </c>
      <c r="L37" s="35">
        <v>145.934</v>
      </c>
      <c r="M37" s="35">
        <v>161.71600000000001</v>
      </c>
      <c r="N37" s="35">
        <v>165.93600000000001</v>
      </c>
      <c r="O37" s="35">
        <v>165.88300000000001</v>
      </c>
      <c r="P37" s="35">
        <v>162.005</v>
      </c>
      <c r="Q37" s="35">
        <v>172.8</v>
      </c>
      <c r="R37" s="35">
        <v>190.75200000000001</v>
      </c>
      <c r="S37" s="35">
        <v>203.221</v>
      </c>
      <c r="T37" s="35">
        <v>215.00200000000001</v>
      </c>
      <c r="U37" s="35">
        <v>228.39599999999999</v>
      </c>
      <c r="V37" s="35" t="s">
        <v>27</v>
      </c>
    </row>
    <row r="38" spans="1:22" ht="14.4" x14ac:dyDescent="0.3">
      <c r="A38" t="s">
        <v>55</v>
      </c>
      <c r="B38" s="34" t="s">
        <v>55</v>
      </c>
      <c r="C38" s="33" t="s">
        <v>80</v>
      </c>
      <c r="D38" s="32" t="s">
        <v>79</v>
      </c>
      <c r="E38" s="31" t="s">
        <v>27</v>
      </c>
      <c r="F38" s="31" t="s">
        <v>27</v>
      </c>
      <c r="G38" s="31" t="s">
        <v>27</v>
      </c>
      <c r="H38" s="31" t="s">
        <v>27</v>
      </c>
      <c r="I38" s="31" t="s">
        <v>27</v>
      </c>
      <c r="J38" s="31" t="s">
        <v>27</v>
      </c>
      <c r="K38" s="31">
        <v>38.017000000000003</v>
      </c>
      <c r="L38" s="31" t="s">
        <v>27</v>
      </c>
      <c r="M38" s="31" t="s">
        <v>27</v>
      </c>
      <c r="N38" s="31" t="s">
        <v>27</v>
      </c>
      <c r="O38" s="31" t="s">
        <v>27</v>
      </c>
      <c r="P38" s="31" t="s">
        <v>27</v>
      </c>
      <c r="Q38" s="31">
        <v>134.42500000000001</v>
      </c>
      <c r="R38" s="31">
        <v>136.691</v>
      </c>
      <c r="S38" s="31" t="s">
        <v>27</v>
      </c>
      <c r="T38" s="31" t="s">
        <v>27</v>
      </c>
      <c r="U38" s="31" t="s">
        <v>27</v>
      </c>
      <c r="V38" s="31" t="s">
        <v>27</v>
      </c>
    </row>
    <row r="39" spans="1:22" ht="14.4" x14ac:dyDescent="0.3">
      <c r="A39" t="s">
        <v>56</v>
      </c>
      <c r="B39" s="34" t="s">
        <v>56</v>
      </c>
      <c r="C39" s="33" t="s">
        <v>80</v>
      </c>
      <c r="D39" s="32" t="s">
        <v>79</v>
      </c>
      <c r="E39" s="35" t="s">
        <v>27</v>
      </c>
      <c r="F39" s="35" t="s">
        <v>27</v>
      </c>
      <c r="G39" s="35" t="s">
        <v>27</v>
      </c>
      <c r="H39" s="35">
        <v>61.719000000000001</v>
      </c>
      <c r="I39" s="35">
        <v>66.680999999999997</v>
      </c>
      <c r="J39" s="35">
        <v>68.808999999999997</v>
      </c>
      <c r="K39" s="35">
        <v>71.233999999999995</v>
      </c>
      <c r="L39" s="35">
        <v>72.789000000000001</v>
      </c>
      <c r="M39" s="35">
        <v>79.89</v>
      </c>
      <c r="N39" s="35">
        <v>95.616</v>
      </c>
      <c r="O39" s="35">
        <v>102.765</v>
      </c>
      <c r="P39" s="35">
        <v>115.301</v>
      </c>
      <c r="Q39" s="35">
        <v>122.751</v>
      </c>
      <c r="R39" s="35">
        <v>128.92500000000001</v>
      </c>
      <c r="S39" s="35">
        <v>130.661</v>
      </c>
      <c r="T39" s="35">
        <v>131.33699999999999</v>
      </c>
      <c r="U39" s="35">
        <v>137.46100000000001</v>
      </c>
      <c r="V39" s="35" t="s">
        <v>27</v>
      </c>
    </row>
    <row r="40" spans="1:22" ht="14.4" x14ac:dyDescent="0.3">
      <c r="A40" t="s">
        <v>57</v>
      </c>
      <c r="B40" s="34" t="s">
        <v>57</v>
      </c>
      <c r="C40" s="33" t="s">
        <v>80</v>
      </c>
      <c r="D40" s="32" t="s">
        <v>79</v>
      </c>
      <c r="E40" s="31" t="s">
        <v>27</v>
      </c>
      <c r="F40" s="31" t="s">
        <v>27</v>
      </c>
      <c r="G40" s="31" t="s">
        <v>27</v>
      </c>
      <c r="H40" s="31">
        <v>16.367999999999999</v>
      </c>
      <c r="I40" s="31">
        <v>18.370999999999999</v>
      </c>
      <c r="J40" s="31">
        <v>21.113</v>
      </c>
      <c r="K40" s="31">
        <v>20.309000000000001</v>
      </c>
      <c r="L40" s="31">
        <v>20.029</v>
      </c>
      <c r="M40" s="31">
        <v>23.492000000000001</v>
      </c>
      <c r="N40" s="31">
        <v>23.042000000000002</v>
      </c>
      <c r="O40" s="31">
        <v>20.271000000000001</v>
      </c>
      <c r="P40" s="31">
        <v>21.123999999999999</v>
      </c>
      <c r="Q40" s="31">
        <v>27.204999999999998</v>
      </c>
      <c r="R40" s="31">
        <v>25.343</v>
      </c>
      <c r="S40" s="31">
        <v>24.606999999999999</v>
      </c>
      <c r="T40" s="31">
        <v>19.786999999999999</v>
      </c>
      <c r="U40" s="31">
        <v>23.346</v>
      </c>
      <c r="V40" s="31" t="s">
        <v>27</v>
      </c>
    </row>
    <row r="41" spans="1:22" ht="14.4" x14ac:dyDescent="0.3">
      <c r="A41" t="s">
        <v>58</v>
      </c>
      <c r="B41" s="34" t="s">
        <v>58</v>
      </c>
      <c r="C41" s="33" t="s">
        <v>80</v>
      </c>
      <c r="D41" s="32" t="s">
        <v>79</v>
      </c>
      <c r="E41" s="35" t="s">
        <v>27</v>
      </c>
      <c r="F41" s="35" t="s">
        <v>27</v>
      </c>
      <c r="G41" s="35" t="s">
        <v>27</v>
      </c>
      <c r="H41" s="35" t="s">
        <v>27</v>
      </c>
      <c r="I41" s="35" t="s">
        <v>27</v>
      </c>
      <c r="J41" s="35" t="s">
        <v>27</v>
      </c>
      <c r="K41" s="35" t="s">
        <v>27</v>
      </c>
      <c r="L41" s="35" t="s">
        <v>27</v>
      </c>
      <c r="M41" s="35" t="s">
        <v>27</v>
      </c>
      <c r="N41" s="35" t="s">
        <v>27</v>
      </c>
      <c r="O41" s="35" t="s">
        <v>27</v>
      </c>
      <c r="P41" s="35">
        <v>240.471</v>
      </c>
      <c r="Q41" s="35">
        <v>253.48400000000001</v>
      </c>
      <c r="R41" s="35">
        <v>262.07600000000002</v>
      </c>
      <c r="S41" s="35">
        <v>264.113</v>
      </c>
      <c r="T41" s="35">
        <v>268.839</v>
      </c>
      <c r="U41" s="35">
        <v>273.745</v>
      </c>
      <c r="V41" s="35" t="s">
        <v>27</v>
      </c>
    </row>
    <row r="42" spans="1:22" ht="14.4" x14ac:dyDescent="0.3">
      <c r="A42" t="s">
        <v>59</v>
      </c>
      <c r="B42" s="34" t="s">
        <v>59</v>
      </c>
      <c r="C42" s="33" t="s">
        <v>80</v>
      </c>
      <c r="D42" s="32" t="s">
        <v>79</v>
      </c>
      <c r="E42" s="31">
        <v>29.742999999999999</v>
      </c>
      <c r="F42" s="31">
        <v>31.488</v>
      </c>
      <c r="G42" s="31">
        <v>33.716999999999999</v>
      </c>
      <c r="H42" s="31">
        <v>35.17</v>
      </c>
      <c r="I42" s="31">
        <v>36.71</v>
      </c>
      <c r="J42" s="31">
        <v>37.655999999999999</v>
      </c>
      <c r="K42" s="31">
        <v>40.933</v>
      </c>
      <c r="L42" s="31">
        <v>44.994999999999997</v>
      </c>
      <c r="M42" s="31">
        <v>47.985999999999997</v>
      </c>
      <c r="N42" s="31">
        <v>51.759</v>
      </c>
      <c r="O42" s="31">
        <v>60.104999999999997</v>
      </c>
      <c r="P42" s="31">
        <v>68.478999999999999</v>
      </c>
      <c r="Q42" s="31">
        <v>72.707999999999998</v>
      </c>
      <c r="R42" s="31">
        <v>75.896000000000001</v>
      </c>
      <c r="S42" s="31">
        <v>77.308999999999997</v>
      </c>
      <c r="T42" s="31">
        <v>84.483000000000004</v>
      </c>
      <c r="U42" s="31">
        <v>85.981999999999999</v>
      </c>
      <c r="V42" s="31" t="s">
        <v>27</v>
      </c>
    </row>
    <row r="43" spans="1:22" ht="14.4" x14ac:dyDescent="0.3">
      <c r="A43" t="s">
        <v>60</v>
      </c>
      <c r="B43" s="34" t="s">
        <v>60</v>
      </c>
      <c r="C43" s="33"/>
      <c r="D43" s="32"/>
      <c r="E43" s="31"/>
      <c r="F43" s="31"/>
      <c r="G43" s="31"/>
      <c r="H43" s="31"/>
      <c r="I43" s="31"/>
      <c r="J43" s="31"/>
      <c r="K43" s="31"/>
      <c r="L43" s="31"/>
      <c r="M43" s="31"/>
      <c r="N43" s="31"/>
      <c r="O43" s="31"/>
      <c r="P43" s="31"/>
      <c r="Q43" s="31"/>
      <c r="R43" s="31"/>
      <c r="S43" s="31"/>
      <c r="T43" s="31"/>
      <c r="U43" s="31"/>
      <c r="V43" s="31"/>
    </row>
    <row r="44" spans="1:22" ht="14.4" x14ac:dyDescent="0.3">
      <c r="A44" t="s">
        <v>61</v>
      </c>
      <c r="B44" s="34" t="s">
        <v>61</v>
      </c>
      <c r="C44" s="33" t="s">
        <v>80</v>
      </c>
      <c r="D44" s="32" t="s">
        <v>79</v>
      </c>
      <c r="E44" s="35" t="s">
        <v>27</v>
      </c>
      <c r="F44" s="35" t="s">
        <v>27</v>
      </c>
      <c r="G44" s="35" t="s">
        <v>27</v>
      </c>
      <c r="H44" s="35" t="s">
        <v>27</v>
      </c>
      <c r="I44" s="35" t="s">
        <v>27</v>
      </c>
      <c r="J44" s="35" t="s">
        <v>27</v>
      </c>
      <c r="K44" s="35" t="s">
        <v>27</v>
      </c>
      <c r="L44" s="35" t="s">
        <v>27</v>
      </c>
      <c r="M44" s="35" t="s">
        <v>27</v>
      </c>
      <c r="N44" s="35" t="s">
        <v>27</v>
      </c>
      <c r="O44" s="35" t="s">
        <v>27</v>
      </c>
      <c r="P44" s="35" t="s">
        <v>27</v>
      </c>
      <c r="Q44" s="35" t="s">
        <v>27</v>
      </c>
      <c r="R44" s="35">
        <v>218.63399999999999</v>
      </c>
      <c r="S44" s="35">
        <v>223.29</v>
      </c>
      <c r="T44" s="35">
        <v>228.68899999999999</v>
      </c>
      <c r="U44" s="35">
        <v>236.24700000000001</v>
      </c>
      <c r="V44" s="35" t="s">
        <v>27</v>
      </c>
    </row>
    <row r="45" spans="1:22" ht="14.4" x14ac:dyDescent="0.3">
      <c r="A45" t="s">
        <v>62</v>
      </c>
      <c r="B45" s="71" t="s">
        <v>62</v>
      </c>
      <c r="C45" s="72"/>
      <c r="D45" s="73"/>
      <c r="E45" s="74"/>
      <c r="F45" s="74"/>
      <c r="G45" s="74"/>
      <c r="H45" s="74"/>
      <c r="I45" s="74"/>
      <c r="J45" s="74"/>
      <c r="K45" s="74"/>
      <c r="L45" s="74"/>
      <c r="M45" s="74"/>
      <c r="N45" s="74"/>
      <c r="O45" s="74"/>
      <c r="P45" s="74"/>
      <c r="Q45" s="74"/>
      <c r="R45" s="74"/>
      <c r="S45" s="74"/>
      <c r="T45" s="74"/>
      <c r="U45" s="74"/>
      <c r="V45" s="74"/>
    </row>
    <row r="46" spans="1:22" ht="14.4" x14ac:dyDescent="0.3">
      <c r="A46"/>
      <c r="B46" s="30" t="s">
        <v>129</v>
      </c>
    </row>
    <row r="47" spans="1:22" ht="14.4" x14ac:dyDescent="0.3">
      <c r="A47"/>
      <c r="B47" s="28" t="s">
        <v>73</v>
      </c>
    </row>
    <row r="48" spans="1:22" ht="14.4" x14ac:dyDescent="0.3">
      <c r="A48"/>
      <c r="B48" s="29" t="s">
        <v>74</v>
      </c>
      <c r="C48" s="28" t="s">
        <v>75</v>
      </c>
    </row>
    <row r="49" spans="1:3" ht="14.4" x14ac:dyDescent="0.3">
      <c r="A49"/>
      <c r="B49" s="29" t="s">
        <v>85</v>
      </c>
      <c r="C49" s="28" t="s">
        <v>84</v>
      </c>
    </row>
    <row r="50" spans="1:3" ht="14.4" x14ac:dyDescent="0.3">
      <c r="A50"/>
      <c r="B50" s="29" t="s">
        <v>83</v>
      </c>
      <c r="C50" s="28" t="s">
        <v>82</v>
      </c>
    </row>
    <row r="51" spans="1:3" ht="14.4" x14ac:dyDescent="0.3">
      <c r="A51"/>
    </row>
    <row r="52" spans="1:3" ht="14.4" x14ac:dyDescent="0.3">
      <c r="A52"/>
    </row>
    <row r="53" spans="1:3" ht="14.4" x14ac:dyDescent="0.3">
      <c r="A53"/>
    </row>
    <row r="54" spans="1:3" ht="14.4" x14ac:dyDescent="0.3">
      <c r="A54"/>
    </row>
    <row r="55" spans="1:3" ht="14.4" x14ac:dyDescent="0.3">
      <c r="A55"/>
    </row>
    <row r="56" spans="1:3" ht="14.4" x14ac:dyDescent="0.3">
      <c r="A56"/>
    </row>
    <row r="57" spans="1:3" ht="14.4" x14ac:dyDescent="0.3">
      <c r="A57"/>
    </row>
    <row r="58" spans="1:3" ht="14.4" x14ac:dyDescent="0.3">
      <c r="A58"/>
    </row>
  </sheetData>
  <mergeCells count="9">
    <mergeCell ref="B7:D7"/>
    <mergeCell ref="E7:V7"/>
    <mergeCell ref="B8:D8"/>
    <mergeCell ref="B4:D4"/>
    <mergeCell ref="E4:V4"/>
    <mergeCell ref="B5:D5"/>
    <mergeCell ref="E5:V5"/>
    <mergeCell ref="B6:D6"/>
    <mergeCell ref="E6:V6"/>
  </mergeCells>
  <hyperlinks>
    <hyperlink ref="B3" r:id="rId1" display="http://stats.oecd.org/OECDStat_Metadata/ShowMetadata.ashx?Dataset=SHA&amp;ShowOnWeb=true&amp;Lang=en"/>
    <hyperlink ref="B15" r:id="rId2" display="http://stats.oecd.org/OECDStat_Metadata/ShowMetadata.ashx?Dataset=SHA&amp;Coords=[LOCATION].[CZE]&amp;ShowOnWeb=true&amp;Lang=en"/>
    <hyperlink ref="D15" r:id="rId3" display="http://stats.oecd.org/OECDStat_Metadata/ShowMetadata.ashx?Dataset=SHA&amp;Coords=[%5bHF%5d.%5bHFTOT%5d%2c%5bHC%5d.%5bHCR1%5d%2c%5bHP%5d.%5bHPTOT%5d%2c%5bMEASURE%5d.%5bPPPPER%5d%2c%5bLOCATION%5d.%5bCZE%5d]&amp;ShowOnWeb=true&amp;Lang=en"/>
    <hyperlink ref="B16" r:id="rId4" display="http://stats.oecd.org/OECDStat_Metadata/ShowMetadata.ashx?Dataset=SHA&amp;Coords=[LOCATION].[DNK]&amp;ShowOnWeb=true&amp;Lang=en"/>
    <hyperlink ref="D16" r:id="rId5" display="http://stats.oecd.org/OECDStat_Metadata/ShowMetadata.ashx?Dataset=SHA&amp;Coords=[%5bHF%5d.%5bHFTOT%5d%2c%5bHC%5d.%5bHCR1%5d%2c%5bHP%5d.%5bHPTOT%5d%2c%5bMEASURE%5d.%5bPPPPER%5d%2c%5bLOCATION%5d.%5bDNK%5d]&amp;ShowOnWeb=true&amp;Lang=en"/>
    <hyperlink ref="B18" r:id="rId6" display="http://stats.oecd.org/OECDStat_Metadata/ShowMetadata.ashx?Dataset=SHA&amp;Coords=[LOCATION].[FIN]&amp;ShowOnWeb=true&amp;Lang=en"/>
    <hyperlink ref="D18" r:id="rId7" display="http://stats.oecd.org/OECDStat_Metadata/ShowMetadata.ashx?Dataset=SHA&amp;Coords=[%5bHF%5d.%5bHFTOT%5d%2c%5bHC%5d.%5bHCR1%5d%2c%5bHP%5d.%5bHPTOT%5d%2c%5bMEASURE%5d.%5bPPPPER%5d%2c%5bLOCATION%5d.%5bFIN%5d]&amp;ShowOnWeb=true&amp;Lang=en"/>
    <hyperlink ref="B19" r:id="rId8" display="http://stats.oecd.org/OECDStat_Metadata/ShowMetadata.ashx?Dataset=SHA&amp;Coords=[LOCATION].[FRA]&amp;ShowOnWeb=true&amp;Lang=en"/>
    <hyperlink ref="D19" r:id="rId9" display="http://stats.oecd.org/OECDStat_Metadata/ShowMetadata.ashx?Dataset=SHA&amp;Coords=[%5bHF%5d.%5bHFTOT%5d%2c%5bHC%5d.%5bHCR1%5d%2c%5bHP%5d.%5bHPTOT%5d%2c%5bMEASURE%5d.%5bPPPPER%5d%2c%5bLOCATION%5d.%5bFRA%5d]&amp;ShowOnWeb=true&amp;Lang=en"/>
    <hyperlink ref="B20" r:id="rId10" display="http://stats.oecd.org/OECDStat_Metadata/ShowMetadata.ashx?Dataset=SHA&amp;Coords=[LOCATION].[DEU]&amp;ShowOnWeb=true&amp;Lang=en"/>
    <hyperlink ref="D20" r:id="rId11" display="http://stats.oecd.org/OECDStat_Metadata/ShowMetadata.ashx?Dataset=SHA&amp;Coords=[%5bHF%5d.%5bHFTOT%5d%2c%5bHC%5d.%5bHCR1%5d%2c%5bHP%5d.%5bHPTOT%5d%2c%5bMEASURE%5d.%5bPPPPER%5d%2c%5bLOCATION%5d.%5bDEU%5d]&amp;ShowOnWeb=true&amp;Lang=en"/>
    <hyperlink ref="B21" r:id="rId12" display="http://stats.oecd.org/OECDStat_Metadata/ShowMetadata.ashx?Dataset=SHA&amp;Coords=[LOCATION].[GRC]&amp;ShowOnWeb=true&amp;Lang=en"/>
    <hyperlink ref="D21" r:id="rId13" display="http://stats.oecd.org/OECDStat_Metadata/ShowMetadata.ashx?Dataset=SHA&amp;Coords=[%5bHF%5d.%5bHFTOT%5d%2c%5bHC%5d.%5bHCR1%5d%2c%5bHP%5d.%5bHPTOT%5d%2c%5bMEASURE%5d.%5bPPPPER%5d%2c%5bLOCATION%5d.%5bGRC%5d]&amp;ShowOnWeb=true&amp;Lang=en"/>
    <hyperlink ref="B22" r:id="rId14" display="http://stats.oecd.org/OECDStat_Metadata/ShowMetadata.ashx?Dataset=SHA&amp;Coords=[LOCATION].[HUN]&amp;ShowOnWeb=true&amp;Lang=en"/>
    <hyperlink ref="D22" r:id="rId15" display="http://stats.oecd.org/OECDStat_Metadata/ShowMetadata.ashx?Dataset=SHA&amp;Coords=[%5bHF%5d.%5bHFTOT%5d%2c%5bHC%5d.%5bHCR1%5d%2c%5bHP%5d.%5bHPTOT%5d%2c%5bMEASURE%5d.%5bPPPPER%5d%2c%5bLOCATION%5d.%5bHUN%5d]&amp;ShowOnWeb=true&amp;Lang=en"/>
    <hyperlink ref="B25" r:id="rId16" display="http://stats.oecd.org/OECDStat_Metadata/ShowMetadata.ashx?Dataset=SHA&amp;Coords=[LOCATION].[ISR]&amp;ShowOnWeb=true&amp;Lang=en"/>
    <hyperlink ref="D25" r:id="rId17" display="http://stats.oecd.org/OECDStat_Metadata/ShowMetadata.ashx?Dataset=SHA&amp;Coords=[%5bHF%5d.%5bHFTOT%5d%2c%5bHC%5d.%5bHCR1%5d%2c%5bHP%5d.%5bHPTOT%5d%2c%5bMEASURE%5d.%5bPPPPER%5d%2c%5bLOCATION%5d.%5bISR%5d]&amp;ShowOnWeb=true&amp;Lang=en"/>
    <hyperlink ref="B27" r:id="rId18" display="http://stats.oecd.org/OECDStat_Metadata/ShowMetadata.ashx?Dataset=SHA&amp;Coords=[LOCATION].[JPN]&amp;ShowOnWeb=true&amp;Lang=en"/>
    <hyperlink ref="D27" r:id="rId19" display="http://stats.oecd.org/OECDStat_Metadata/ShowMetadata.ashx?Dataset=SHA&amp;Coords=[%5bHF%5d.%5bHFTOT%5d%2c%5bHC%5d.%5bHCR1%5d%2c%5bHP%5d.%5bHPTOT%5d%2c%5bMEASURE%5d.%5bPPPPER%5d%2c%5bLOCATION%5d.%5bJPN%5d]&amp;ShowOnWeb=true&amp;Lang=en"/>
    <hyperlink ref="B29" r:id="rId20" display="http://stats.oecd.org/OECDStat_Metadata/ShowMetadata.ashx?Dataset=SHA&amp;Coords=[LOCATION].[LVA]&amp;ShowOnWeb=true&amp;Lang=en"/>
    <hyperlink ref="D29" r:id="rId21" display="http://stats.oecd.org/OECDStat_Metadata/ShowMetadata.ashx?Dataset=SHA&amp;Coords=[%5bHF%5d.%5bHFTOT%5d%2c%5bHC%5d.%5bHCR1%5d%2c%5bHP%5d.%5bHPTOT%5d%2c%5bMEASURE%5d.%5bPPPPER%5d%2c%5bLOCATION%5d.%5bLVA%5d]&amp;ShowOnWeb=true&amp;Lang=en"/>
    <hyperlink ref="B30" r:id="rId22" display="http://stats.oecd.org/OECDStat_Metadata/ShowMetadata.ashx?Dataset=SHA&amp;Coords=[LOCATION].[LTU]&amp;ShowOnWeb=true&amp;Lang=en"/>
    <hyperlink ref="D30" r:id="rId23" display="http://stats.oecd.org/OECDStat_Metadata/ShowMetadata.ashx?Dataset=SHA&amp;Coords=[%5bHF%5d.%5bHFTOT%5d%2c%5bHC%5d.%5bHCR1%5d%2c%5bHP%5d.%5bHPTOT%5d%2c%5bMEASURE%5d.%5bPPPPER%5d%2c%5bLOCATION%5d.%5bLTU%5d]&amp;ShowOnWeb=true&amp;Lang=en"/>
    <hyperlink ref="B31" r:id="rId24" display="http://stats.oecd.org/OECDStat_Metadata/ShowMetadata.ashx?Dataset=SHA&amp;Coords=[LOCATION].[LUX]&amp;ShowOnWeb=true&amp;Lang=en"/>
    <hyperlink ref="D31" r:id="rId25" display="http://stats.oecd.org/OECDStat_Metadata/ShowMetadata.ashx?Dataset=SHA&amp;Coords=[%5bHF%5d.%5bHFTOT%5d%2c%5bHC%5d.%5bHCR1%5d%2c%5bHP%5d.%5bHPTOT%5d%2c%5bMEASURE%5d.%5bPPPPER%5d%2c%5bLOCATION%5d.%5bLUX%5d]&amp;ShowOnWeb=true&amp;Lang=en"/>
    <hyperlink ref="B33" r:id="rId26" display="http://stats.oecd.org/OECDStat_Metadata/ShowMetadata.ashx?Dataset=SHA&amp;Coords=[LOCATION].[NLD]&amp;ShowOnWeb=true&amp;Lang=en"/>
    <hyperlink ref="D33" r:id="rId27" display="http://stats.oecd.org/OECDStat_Metadata/ShowMetadata.ashx?Dataset=SHA&amp;Coords=[%5bHF%5d.%5bHFTOT%5d%2c%5bHC%5d.%5bHCR1%5d%2c%5bHP%5d.%5bHPTOT%5d%2c%5bMEASURE%5d.%5bPPPPER%5d%2c%5bLOCATION%5d.%5bNLD%5d]&amp;ShowOnWeb=true&amp;Lang=en"/>
    <hyperlink ref="B34" r:id="rId28" display="http://stats.oecd.org/OECDStat_Metadata/ShowMetadata.ashx?Dataset=SHA&amp;Coords=[LOCATION].[NZL]&amp;ShowOnWeb=true&amp;Lang=en"/>
    <hyperlink ref="D34" r:id="rId29" display="http://stats.oecd.org/OECDStat_Metadata/ShowMetadata.ashx?Dataset=SHA&amp;Coords=[%5bHF%5d.%5bHFTOT%5d%2c%5bHC%5d.%5bHCR1%5d%2c%5bHP%5d.%5bHPTOT%5d%2c%5bMEASURE%5d.%5bPPPPER%5d%2c%5bLOCATION%5d.%5bNZL%5d]&amp;ShowOnWeb=true&amp;Lang=en"/>
    <hyperlink ref="B35" r:id="rId30" display="http://stats.oecd.org/OECDStat_Metadata/ShowMetadata.ashx?Dataset=SHA&amp;Coords=[LOCATION].[NOR]&amp;ShowOnWeb=true&amp;Lang=en"/>
    <hyperlink ref="D35" r:id="rId31" display="http://stats.oecd.org/OECDStat_Metadata/ShowMetadata.ashx?Dataset=SHA&amp;Coords=[%5bHF%5d.%5bHFTOT%5d%2c%5bHC%5d.%5bHCR1%5d%2c%5bHP%5d.%5bHPTOT%5d%2c%5bMEASURE%5d.%5bPPPPER%5d%2c%5bLOCATION%5d.%5bNOR%5d]&amp;ShowOnWeb=true&amp;Lang=en"/>
    <hyperlink ref="B36" r:id="rId32" display="http://stats.oecd.org/OECDStat_Metadata/ShowMetadata.ashx?Dataset=SHA&amp;Coords=[LOCATION].[POL]&amp;ShowOnWeb=true&amp;Lang=en"/>
    <hyperlink ref="D36" r:id="rId33" display="http://stats.oecd.org/OECDStat_Metadata/ShowMetadata.ashx?Dataset=SHA&amp;Coords=[%5bHF%5d.%5bHFTOT%5d%2c%5bHC%5d.%5bHCR1%5d%2c%5bHP%5d.%5bHPTOT%5d%2c%5bMEASURE%5d.%5bPPPPER%5d%2c%5bLOCATION%5d.%5bPOL%5d]&amp;ShowOnWeb=true&amp;Lang=en"/>
    <hyperlink ref="B37" r:id="rId34" display="http://stats.oecd.org/OECDStat_Metadata/ShowMetadata.ashx?Dataset=SHA&amp;Coords=[LOCATION].[PRT]&amp;ShowOnWeb=true&amp;Lang=en"/>
    <hyperlink ref="D37" r:id="rId35" display="http://stats.oecd.org/OECDStat_Metadata/ShowMetadata.ashx?Dataset=SHA&amp;Coords=[%5bHF%5d.%5bHFTOT%5d%2c%5bHC%5d.%5bHCR1%5d%2c%5bHP%5d.%5bHPTOT%5d%2c%5bMEASURE%5d.%5bPPPPER%5d%2c%5bLOCATION%5d.%5bPRT%5d]&amp;ShowOnWeb=true&amp;Lang=en"/>
    <hyperlink ref="B38" r:id="rId36" display="http://stats.oecd.org/OECDStat_Metadata/ShowMetadata.ashx?Dataset=SHA&amp;Coords=[LOCATION].[SVK]&amp;ShowOnWeb=true&amp;Lang=en"/>
    <hyperlink ref="D38" r:id="rId37" display="http://stats.oecd.org/OECDStat_Metadata/ShowMetadata.ashx?Dataset=SHA&amp;Coords=[%5bHF%5d.%5bHFTOT%5d%2c%5bHC%5d.%5bHCR1%5d%2c%5bHP%5d.%5bHPTOT%5d%2c%5bMEASURE%5d.%5bPPPPER%5d%2c%5bLOCATION%5d.%5bSVK%5d]&amp;ShowOnWeb=true&amp;Lang=en"/>
    <hyperlink ref="B39" r:id="rId38" display="http://stats.oecd.org/OECDStat_Metadata/ShowMetadata.ashx?Dataset=SHA&amp;Coords=[LOCATION].[SVN]&amp;ShowOnWeb=true&amp;Lang=en"/>
    <hyperlink ref="D39" r:id="rId39" display="http://stats.oecd.org/OECDStat_Metadata/ShowMetadata.ashx?Dataset=SHA&amp;Coords=[%5bHF%5d.%5bHFTOT%5d%2c%5bHC%5d.%5bHCR1%5d%2c%5bHP%5d.%5bHPTOT%5d%2c%5bMEASURE%5d.%5bPPPPER%5d%2c%5bLOCATION%5d.%5bSVN%5d]&amp;ShowOnWeb=true&amp;Lang=en"/>
    <hyperlink ref="B40" r:id="rId40" display="http://stats.oecd.org/OECDStat_Metadata/ShowMetadata.ashx?Dataset=SHA&amp;Coords=[LOCATION].[ESP]&amp;ShowOnWeb=true&amp;Lang=en"/>
    <hyperlink ref="D40" r:id="rId41" display="http://stats.oecd.org/OECDStat_Metadata/ShowMetadata.ashx?Dataset=SHA&amp;Coords=[%5bHF%5d.%5bHFTOT%5d%2c%5bHC%5d.%5bHCR1%5d%2c%5bHP%5d.%5bHPTOT%5d%2c%5bMEASURE%5d.%5bPPPPER%5d%2c%5bLOCATION%5d.%5bESP%5d]&amp;ShowOnWeb=true&amp;Lang=en"/>
    <hyperlink ref="B41" r:id="rId42" display="http://stats.oecd.org/OECDStat_Metadata/ShowMetadata.ashx?Dataset=SHA&amp;Coords=[LOCATION].[SWE]&amp;ShowOnWeb=true&amp;Lang=en"/>
    <hyperlink ref="D41" r:id="rId43" display="http://stats.oecd.org/OECDStat_Metadata/ShowMetadata.ashx?Dataset=SHA&amp;Coords=[%5bHF%5d.%5bHFTOT%5d%2c%5bHC%5d.%5bHCR1%5d%2c%5bHP%5d.%5bHPTOT%5d%2c%5bMEASURE%5d.%5bPPPPER%5d%2c%5bLOCATION%5d.%5bSWE%5d]&amp;ShowOnWeb=true&amp;Lang=en"/>
    <hyperlink ref="B42" r:id="rId44" display="http://stats.oecd.org/OECDStat_Metadata/ShowMetadata.ashx?Dataset=SHA&amp;Coords=[LOCATION].[CHE]&amp;ShowOnWeb=true&amp;Lang=en"/>
    <hyperlink ref="D42" r:id="rId45" display="http://stats.oecd.org/OECDStat_Metadata/ShowMetadata.ashx?Dataset=SHA&amp;Coords=[%5bHF%5d.%5bHFTOT%5d%2c%5bHC%5d.%5bHCR1%5d%2c%5bHP%5d.%5bHPTOT%5d%2c%5bMEASURE%5d.%5bPPPPER%5d%2c%5bLOCATION%5d.%5bCHE%5d]&amp;ShowOnWeb=true&amp;Lang=en"/>
    <hyperlink ref="B44" r:id="rId46" display="http://stats.oecd.org/OECDStat_Metadata/ShowMetadata.ashx?Dataset=SHA&amp;Coords=[LOCATION].[GBR]&amp;ShowOnWeb=true&amp;Lang=en"/>
    <hyperlink ref="D44" r:id="rId47" display="http://stats.oecd.org/OECDStat_Metadata/ShowMetadata.ashx?Dataset=SHA&amp;Coords=[%5bHF%5d.%5bHFTOT%5d%2c%5bHC%5d.%5bHCR1%5d%2c%5bHP%5d.%5bHPTOT%5d%2c%5bMEASURE%5d.%5bPPPPER%5d%2c%5bLOCATION%5d.%5bGBR%5d]&amp;ShowOnWeb=true&amp;Lang=en"/>
    <hyperlink ref="B46" r:id="rId48" display="https://stats-1.oecd.org/index.aspx?DatasetCode=SHA"/>
  </hyperlinks>
  <pageMargins left="0.78740157499999996" right="0.78740157499999996" top="0.984251969" bottom="0.984251969" header="0.4921259845" footer="0.4921259845"/>
  <pageSetup orientation="portrait" horizontalDpi="0" verticalDpi="0"/>
  <legacyDrawing r:id="rId4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zoomScale="70" zoomScaleNormal="70" workbookViewId="0">
      <pane xSplit="1" ySplit="3" topLeftCell="D33" activePane="bottomRight" state="frozen"/>
      <selection pane="topRight" activeCell="B1" sqref="B1"/>
      <selection pane="bottomLeft" activeCell="A4" sqref="A4"/>
      <selection pane="bottomRight" activeCell="K33" sqref="K33"/>
    </sheetView>
  </sheetViews>
  <sheetFormatPr baseColWidth="10" defaultColWidth="11.44140625" defaultRowHeight="14.4" x14ac:dyDescent="0.3"/>
  <cols>
    <col min="1" max="1" width="17.33203125" style="168" customWidth="1"/>
    <col min="2" max="2" width="56.6640625" style="157" customWidth="1"/>
    <col min="3" max="3" width="5.33203125" style="157" customWidth="1"/>
    <col min="4" max="4" width="59.6640625" style="157" customWidth="1"/>
    <col min="5" max="5" width="4.6640625" style="157" customWidth="1"/>
    <col min="6" max="6" width="60.33203125" style="157" customWidth="1"/>
    <col min="7" max="7" width="5.6640625" style="157" customWidth="1"/>
    <col min="8" max="8" width="32.33203125" style="157" customWidth="1"/>
    <col min="9" max="9" width="5.6640625" style="140" customWidth="1"/>
    <col min="10" max="12" width="11.44140625" style="80"/>
    <col min="13" max="13" width="11.44140625" style="156"/>
    <col min="14" max="14" width="11.44140625" style="80"/>
    <col min="15" max="15" width="26.6640625" style="80" customWidth="1"/>
    <col min="16" max="18" width="16.6640625" style="80" customWidth="1"/>
    <col min="19" max="16384" width="11.44140625" style="80"/>
  </cols>
  <sheetData>
    <row r="1" spans="1:18" ht="15.6" x14ac:dyDescent="0.3">
      <c r="A1" s="167" t="s">
        <v>1784</v>
      </c>
      <c r="J1" s="80" t="s">
        <v>1775</v>
      </c>
    </row>
    <row r="2" spans="1:18" x14ac:dyDescent="0.3">
      <c r="A2" s="146"/>
      <c r="E2" s="264"/>
      <c r="F2" s="264"/>
      <c r="G2" s="264"/>
      <c r="J2" s="63" t="s">
        <v>2473</v>
      </c>
    </row>
    <row r="3" spans="1:18" s="63" customFormat="1" ht="13.8" x14ac:dyDescent="0.3">
      <c r="A3" s="146"/>
      <c r="B3" s="146"/>
      <c r="C3" s="146"/>
      <c r="D3" s="146"/>
      <c r="E3" s="146"/>
      <c r="F3" s="146"/>
      <c r="G3" s="146"/>
      <c r="H3" s="146"/>
      <c r="J3" s="63" t="s">
        <v>1544</v>
      </c>
      <c r="K3" s="63" t="s">
        <v>1545</v>
      </c>
      <c r="L3" s="63" t="s">
        <v>1546</v>
      </c>
      <c r="M3" s="63" t="s">
        <v>2269</v>
      </c>
      <c r="O3" s="63" t="s">
        <v>2006</v>
      </c>
      <c r="P3" s="63" t="s">
        <v>2213</v>
      </c>
      <c r="Q3" s="63" t="s">
        <v>2271</v>
      </c>
      <c r="R3" s="63" t="s">
        <v>2272</v>
      </c>
    </row>
    <row r="4" spans="1:18" s="63" customFormat="1" ht="41.4" x14ac:dyDescent="0.3">
      <c r="A4" s="146" t="s">
        <v>26</v>
      </c>
      <c r="B4" s="130"/>
      <c r="C4" s="147"/>
      <c r="D4" s="147"/>
      <c r="E4" s="147"/>
      <c r="F4" s="147"/>
      <c r="G4" s="147"/>
      <c r="H4" s="147"/>
      <c r="I4" s="90"/>
      <c r="J4" s="90"/>
      <c r="K4" s="90" t="s">
        <v>2012</v>
      </c>
      <c r="L4" s="90"/>
      <c r="M4" s="90"/>
      <c r="P4" s="192" t="s">
        <v>2375</v>
      </c>
    </row>
    <row r="5" spans="1:18" ht="153.75" customHeight="1" x14ac:dyDescent="0.3">
      <c r="A5" s="146" t="s">
        <v>28</v>
      </c>
      <c r="B5" s="151" t="s">
        <v>949</v>
      </c>
      <c r="C5" s="143" t="s">
        <v>1625</v>
      </c>
      <c r="D5" s="143"/>
      <c r="F5" s="143"/>
      <c r="J5" s="80">
        <v>1</v>
      </c>
      <c r="K5" s="80">
        <v>1</v>
      </c>
      <c r="O5" s="67" t="s">
        <v>2341</v>
      </c>
    </row>
    <row r="6" spans="1:18" ht="129.6" x14ac:dyDescent="0.3">
      <c r="A6" s="146" t="s">
        <v>29</v>
      </c>
      <c r="B6" s="143" t="s">
        <v>1816</v>
      </c>
      <c r="C6" s="157" t="s">
        <v>1570</v>
      </c>
      <c r="D6" s="143"/>
      <c r="F6" s="143"/>
      <c r="J6" s="80">
        <v>1</v>
      </c>
      <c r="K6" s="80">
        <v>1</v>
      </c>
    </row>
    <row r="7" spans="1:18" s="85" customFormat="1" x14ac:dyDescent="0.3">
      <c r="A7" s="146" t="s">
        <v>30</v>
      </c>
      <c r="B7" s="143"/>
      <c r="C7" s="157"/>
      <c r="D7" s="143"/>
      <c r="E7" s="157"/>
      <c r="F7" s="157"/>
      <c r="G7" s="157"/>
      <c r="H7" s="157"/>
      <c r="I7" s="140"/>
      <c r="K7" s="90" t="s">
        <v>2119</v>
      </c>
      <c r="M7" s="156"/>
    </row>
    <row r="8" spans="1:18" ht="216" x14ac:dyDescent="0.3">
      <c r="A8" s="146" t="s">
        <v>32</v>
      </c>
      <c r="B8" s="143" t="s">
        <v>1817</v>
      </c>
      <c r="C8" s="157" t="s">
        <v>1576</v>
      </c>
      <c r="D8" s="143" t="s">
        <v>2342</v>
      </c>
      <c r="E8" s="143" t="s">
        <v>2343</v>
      </c>
      <c r="J8" s="80">
        <v>1</v>
      </c>
      <c r="K8" s="80">
        <v>1</v>
      </c>
      <c r="O8" s="67" t="s">
        <v>2344</v>
      </c>
    </row>
    <row r="9" spans="1:18" ht="241.5" customHeight="1" x14ac:dyDescent="0.3">
      <c r="A9" s="146" t="s">
        <v>33</v>
      </c>
      <c r="B9" s="150" t="s">
        <v>1499</v>
      </c>
      <c r="C9" s="157" t="s">
        <v>1818</v>
      </c>
      <c r="D9" s="157" t="s">
        <v>1001</v>
      </c>
      <c r="E9" s="157" t="s">
        <v>1716</v>
      </c>
      <c r="F9" s="143" t="s">
        <v>2097</v>
      </c>
      <c r="G9" s="143" t="s">
        <v>2098</v>
      </c>
      <c r="H9" s="143"/>
      <c r="I9" s="67"/>
      <c r="K9" s="90" t="s">
        <v>2012</v>
      </c>
    </row>
    <row r="10" spans="1:18" ht="165" customHeight="1" x14ac:dyDescent="0.3">
      <c r="A10" s="146" t="s">
        <v>34</v>
      </c>
      <c r="B10" s="143" t="s">
        <v>1782</v>
      </c>
      <c r="C10" s="157" t="s">
        <v>1581</v>
      </c>
      <c r="D10" s="143" t="s">
        <v>1000</v>
      </c>
      <c r="E10" s="157" t="s">
        <v>1717</v>
      </c>
      <c r="J10" s="80">
        <v>1</v>
      </c>
      <c r="K10" s="80">
        <v>2</v>
      </c>
    </row>
    <row r="11" spans="1:18" ht="244.8" x14ac:dyDescent="0.3">
      <c r="A11" s="146" t="s">
        <v>35</v>
      </c>
      <c r="B11" s="150" t="s">
        <v>1763</v>
      </c>
      <c r="C11" s="157" t="s">
        <v>1584</v>
      </c>
      <c r="D11" s="143" t="s">
        <v>2099</v>
      </c>
      <c r="E11" s="157" t="s">
        <v>2100</v>
      </c>
      <c r="K11" s="80" t="s">
        <v>1547</v>
      </c>
    </row>
    <row r="12" spans="1:18" ht="288" x14ac:dyDescent="0.3">
      <c r="A12" s="146" t="s">
        <v>36</v>
      </c>
      <c r="B12" s="143" t="s">
        <v>1463</v>
      </c>
      <c r="C12" s="157" t="s">
        <v>1819</v>
      </c>
      <c r="D12" s="143" t="s">
        <v>947</v>
      </c>
      <c r="E12" s="157" t="s">
        <v>1586</v>
      </c>
      <c r="F12" s="143" t="s">
        <v>1324</v>
      </c>
      <c r="G12" s="157" t="s">
        <v>1820</v>
      </c>
      <c r="H12" s="143" t="s">
        <v>2419</v>
      </c>
      <c r="K12" s="90">
        <v>1</v>
      </c>
      <c r="L12" s="206">
        <v>1</v>
      </c>
    </row>
    <row r="13" spans="1:18" ht="409.6" x14ac:dyDescent="0.3">
      <c r="A13" s="146" t="s">
        <v>37</v>
      </c>
      <c r="B13" s="143" t="s">
        <v>1785</v>
      </c>
      <c r="C13" s="157" t="s">
        <v>1588</v>
      </c>
      <c r="J13" s="80">
        <v>0</v>
      </c>
      <c r="K13" s="80">
        <v>0</v>
      </c>
    </row>
    <row r="14" spans="1:18" x14ac:dyDescent="0.3">
      <c r="A14" s="146" t="s">
        <v>38</v>
      </c>
      <c r="B14" s="159" t="s">
        <v>829</v>
      </c>
      <c r="C14" s="157" t="s">
        <v>1725</v>
      </c>
      <c r="J14" s="80">
        <v>1</v>
      </c>
      <c r="K14" s="80">
        <v>2</v>
      </c>
    </row>
    <row r="15" spans="1:18" x14ac:dyDescent="0.3">
      <c r="A15" s="146" t="s">
        <v>39</v>
      </c>
      <c r="B15" s="159" t="s">
        <v>996</v>
      </c>
      <c r="C15" s="157" t="s">
        <v>1726</v>
      </c>
      <c r="J15" s="80">
        <v>1</v>
      </c>
      <c r="K15" s="80" t="s">
        <v>1626</v>
      </c>
    </row>
    <row r="16" spans="1:18" x14ac:dyDescent="0.3">
      <c r="A16" s="146" t="s">
        <v>40</v>
      </c>
      <c r="B16" s="159" t="s">
        <v>829</v>
      </c>
      <c r="C16" s="157" t="s">
        <v>1728</v>
      </c>
      <c r="J16" s="80">
        <v>1</v>
      </c>
      <c r="K16" s="80">
        <v>2</v>
      </c>
    </row>
    <row r="17" spans="1:16" ht="409.6" x14ac:dyDescent="0.3">
      <c r="A17" s="146" t="s">
        <v>41</v>
      </c>
      <c r="B17" s="143" t="s">
        <v>1765</v>
      </c>
      <c r="C17" s="157" t="s">
        <v>1595</v>
      </c>
      <c r="D17" s="143" t="s">
        <v>1731</v>
      </c>
      <c r="E17" s="157" t="s">
        <v>1729</v>
      </c>
      <c r="J17" s="80">
        <v>1</v>
      </c>
      <c r="K17" s="80" t="s">
        <v>2012</v>
      </c>
    </row>
    <row r="18" spans="1:16" s="85" customFormat="1" ht="158.4" x14ac:dyDescent="0.3">
      <c r="A18" s="146" t="s">
        <v>42</v>
      </c>
      <c r="B18" s="143" t="s">
        <v>2374</v>
      </c>
      <c r="C18" s="157" t="s">
        <v>2371</v>
      </c>
      <c r="D18" s="157"/>
      <c r="E18" s="157"/>
      <c r="F18" s="157"/>
      <c r="G18" s="157"/>
      <c r="H18" s="157"/>
      <c r="I18" s="140"/>
      <c r="K18" s="90">
        <v>1</v>
      </c>
      <c r="M18" s="156"/>
    </row>
    <row r="19" spans="1:16" ht="72" x14ac:dyDescent="0.3">
      <c r="A19" s="146" t="s">
        <v>43</v>
      </c>
      <c r="B19" s="143" t="s">
        <v>1787</v>
      </c>
      <c r="C19" s="157" t="s">
        <v>1596</v>
      </c>
      <c r="J19" s="80">
        <v>1</v>
      </c>
      <c r="K19" s="80">
        <v>1</v>
      </c>
    </row>
    <row r="20" spans="1:16" s="85" customFormat="1" ht="43.2" x14ac:dyDescent="0.3">
      <c r="A20" s="146" t="s">
        <v>44</v>
      </c>
      <c r="B20" s="143" t="s">
        <v>2237</v>
      </c>
      <c r="C20" s="157" t="s">
        <v>2236</v>
      </c>
      <c r="D20" s="157"/>
      <c r="E20" s="157"/>
      <c r="F20" s="157"/>
      <c r="G20" s="157"/>
      <c r="H20" s="157"/>
      <c r="I20" s="140"/>
      <c r="K20" s="90">
        <v>2</v>
      </c>
      <c r="M20" s="156"/>
    </row>
    <row r="21" spans="1:16" s="85" customFormat="1" ht="57.6" x14ac:dyDescent="0.3">
      <c r="A21" s="146" t="s">
        <v>45</v>
      </c>
      <c r="B21" s="143" t="s">
        <v>2005</v>
      </c>
      <c r="C21" s="157" t="s">
        <v>2004</v>
      </c>
      <c r="D21" s="143"/>
      <c r="E21" s="157"/>
      <c r="F21" s="157"/>
      <c r="G21" s="157"/>
      <c r="H21" s="157"/>
      <c r="I21" s="140"/>
      <c r="J21" s="85">
        <v>2</v>
      </c>
      <c r="K21" s="85">
        <v>2</v>
      </c>
      <c r="M21" s="156"/>
      <c r="P21" s="85" t="s">
        <v>2367</v>
      </c>
    </row>
    <row r="22" spans="1:16" x14ac:dyDescent="0.3">
      <c r="A22" s="146" t="s">
        <v>46</v>
      </c>
      <c r="B22" s="159" t="s">
        <v>829</v>
      </c>
      <c r="C22" s="157" t="s">
        <v>1733</v>
      </c>
      <c r="J22" s="80">
        <v>1</v>
      </c>
      <c r="K22" s="80">
        <v>2</v>
      </c>
    </row>
    <row r="23" spans="1:16" ht="57.6" x14ac:dyDescent="0.3">
      <c r="A23" s="146" t="s">
        <v>47</v>
      </c>
      <c r="B23" s="143" t="s">
        <v>1789</v>
      </c>
      <c r="C23" s="157" t="s">
        <v>1600</v>
      </c>
      <c r="J23" s="80">
        <v>1</v>
      </c>
      <c r="K23" s="80">
        <v>1</v>
      </c>
    </row>
    <row r="24" spans="1:16" ht="316.8" x14ac:dyDescent="0.3">
      <c r="A24" s="146" t="s">
        <v>48</v>
      </c>
      <c r="B24" s="150" t="s">
        <v>1486</v>
      </c>
      <c r="C24" s="157" t="s">
        <v>1641</v>
      </c>
      <c r="D24" s="143" t="s">
        <v>2105</v>
      </c>
      <c r="E24" s="157" t="s">
        <v>2106</v>
      </c>
      <c r="J24" s="80" t="s">
        <v>1547</v>
      </c>
      <c r="K24" s="80">
        <v>0</v>
      </c>
    </row>
    <row r="25" spans="1:16" ht="158.4" x14ac:dyDescent="0.3">
      <c r="A25" s="146" t="s">
        <v>50</v>
      </c>
      <c r="B25" s="150" t="s">
        <v>1812</v>
      </c>
      <c r="C25" s="157" t="s">
        <v>1623</v>
      </c>
      <c r="D25" s="143"/>
      <c r="J25" s="80" t="s">
        <v>1547</v>
      </c>
      <c r="K25" s="80">
        <v>0</v>
      </c>
    </row>
    <row r="26" spans="1:16" s="85" customFormat="1" ht="144" x14ac:dyDescent="0.3">
      <c r="A26" s="146" t="s">
        <v>51</v>
      </c>
      <c r="B26" s="143" t="s">
        <v>2305</v>
      </c>
      <c r="C26" s="157" t="s">
        <v>2306</v>
      </c>
      <c r="D26" s="157"/>
      <c r="E26" s="157"/>
      <c r="F26" s="157"/>
      <c r="G26" s="157"/>
      <c r="H26" s="157"/>
      <c r="I26" s="140"/>
      <c r="K26" s="90" t="s">
        <v>2012</v>
      </c>
      <c r="M26" s="156"/>
      <c r="O26" s="85" t="s">
        <v>2401</v>
      </c>
    </row>
    <row r="27" spans="1:16" ht="137.25" customHeight="1" x14ac:dyDescent="0.3">
      <c r="A27" s="146" t="s">
        <v>52</v>
      </c>
      <c r="B27" s="150" t="s">
        <v>1794</v>
      </c>
      <c r="C27" s="157" t="s">
        <v>1603</v>
      </c>
      <c r="J27" s="80">
        <v>1</v>
      </c>
      <c r="K27" s="80">
        <v>1</v>
      </c>
    </row>
    <row r="28" spans="1:16" ht="347.25" customHeight="1" x14ac:dyDescent="0.3">
      <c r="A28" s="146" t="s">
        <v>53</v>
      </c>
      <c r="B28" s="143" t="s">
        <v>1769</v>
      </c>
      <c r="C28" s="157" t="s">
        <v>1605</v>
      </c>
      <c r="D28" s="143" t="s">
        <v>1483</v>
      </c>
      <c r="E28" s="157" t="s">
        <v>1795</v>
      </c>
      <c r="J28" s="80" t="s">
        <v>1547</v>
      </c>
      <c r="K28" s="90" t="s">
        <v>2119</v>
      </c>
    </row>
    <row r="29" spans="1:16" ht="129.6" x14ac:dyDescent="0.3">
      <c r="A29" s="146" t="s">
        <v>54</v>
      </c>
      <c r="B29" s="143" t="s">
        <v>1796</v>
      </c>
      <c r="C29" s="157" t="s">
        <v>1607</v>
      </c>
      <c r="J29" s="80">
        <v>1</v>
      </c>
      <c r="K29" s="90" t="s">
        <v>2119</v>
      </c>
      <c r="M29" s="156" t="s">
        <v>2119</v>
      </c>
    </row>
    <row r="30" spans="1:16" ht="213.75" customHeight="1" x14ac:dyDescent="0.3">
      <c r="A30" s="146" t="s">
        <v>125</v>
      </c>
      <c r="B30" s="143" t="s">
        <v>1801</v>
      </c>
      <c r="C30" s="157" t="s">
        <v>1610</v>
      </c>
      <c r="J30" s="80">
        <v>0</v>
      </c>
      <c r="K30" s="80">
        <v>0</v>
      </c>
    </row>
    <row r="31" spans="1:16" ht="158.4" x14ac:dyDescent="0.3">
      <c r="A31" s="146" t="s">
        <v>56</v>
      </c>
      <c r="B31" s="150" t="s">
        <v>1802</v>
      </c>
      <c r="C31" s="157" t="s">
        <v>1611</v>
      </c>
      <c r="J31" s="80">
        <v>0</v>
      </c>
      <c r="K31" s="80">
        <v>0</v>
      </c>
    </row>
    <row r="32" spans="1:16" ht="273.60000000000002" x14ac:dyDescent="0.3">
      <c r="A32" s="146" t="s">
        <v>57</v>
      </c>
      <c r="B32" s="143" t="s">
        <v>1804</v>
      </c>
      <c r="C32" s="157" t="s">
        <v>1616</v>
      </c>
      <c r="J32" s="80">
        <v>1</v>
      </c>
      <c r="K32" s="80">
        <v>1</v>
      </c>
    </row>
    <row r="33" spans="1:18" ht="216" x14ac:dyDescent="0.3">
      <c r="A33" s="146" t="s">
        <v>58</v>
      </c>
      <c r="B33" s="150" t="s">
        <v>1806</v>
      </c>
      <c r="C33" s="157" t="s">
        <v>1648</v>
      </c>
      <c r="D33" s="143"/>
      <c r="J33" s="80" t="s">
        <v>1547</v>
      </c>
      <c r="K33" s="80">
        <v>2</v>
      </c>
      <c r="M33" s="156">
        <v>1</v>
      </c>
      <c r="R33" s="67" t="s">
        <v>2469</v>
      </c>
    </row>
    <row r="34" spans="1:18" ht="285" customHeight="1" x14ac:dyDescent="0.3">
      <c r="A34" s="146" t="s">
        <v>59</v>
      </c>
      <c r="B34" s="143" t="s">
        <v>2382</v>
      </c>
      <c r="C34" s="157" t="s">
        <v>1620</v>
      </c>
      <c r="D34" s="150" t="s">
        <v>1809</v>
      </c>
      <c r="E34" s="157" t="s">
        <v>1810</v>
      </c>
      <c r="F34" s="143" t="s">
        <v>2114</v>
      </c>
      <c r="G34" s="143" t="s">
        <v>2113</v>
      </c>
      <c r="H34" s="143" t="s">
        <v>2150</v>
      </c>
      <c r="I34" s="67" t="s">
        <v>2149</v>
      </c>
      <c r="K34" s="90">
        <v>0</v>
      </c>
      <c r="L34" s="206">
        <v>0</v>
      </c>
      <c r="Q34" s="143" t="s">
        <v>2383</v>
      </c>
    </row>
    <row r="35" spans="1:18" ht="129.6" x14ac:dyDescent="0.3">
      <c r="A35" s="146" t="s">
        <v>61</v>
      </c>
      <c r="B35" s="143" t="s">
        <v>1814</v>
      </c>
      <c r="C35" s="157" t="s">
        <v>1813</v>
      </c>
      <c r="D35" s="143" t="s">
        <v>2349</v>
      </c>
      <c r="E35" s="157" t="s">
        <v>2350</v>
      </c>
      <c r="H35" s="143" t="s">
        <v>2410</v>
      </c>
      <c r="J35" s="80">
        <v>1</v>
      </c>
      <c r="K35" s="80">
        <v>1</v>
      </c>
      <c r="L35" s="206">
        <v>1</v>
      </c>
    </row>
    <row r="36" spans="1:18" x14ac:dyDescent="0.3">
      <c r="A36" s="146" t="s">
        <v>62</v>
      </c>
      <c r="B36" s="157" t="s">
        <v>2024</v>
      </c>
      <c r="C36" s="157" t="s">
        <v>2025</v>
      </c>
      <c r="K36" s="90" t="s">
        <v>2012</v>
      </c>
    </row>
  </sheetData>
  <mergeCells count="1">
    <mergeCell ref="E2:G2"/>
  </mergeCells>
  <pageMargins left="0.7" right="0.7" top="0.78740157499999996" bottom="0.78740157499999996"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zoomScale="70" zoomScaleNormal="70" workbookViewId="0">
      <pane xSplit="1" ySplit="3" topLeftCell="G33" activePane="bottomRight" state="frozen"/>
      <selection pane="topRight" activeCell="B1" sqref="B1"/>
      <selection pane="bottomLeft" activeCell="A4" sqref="A4"/>
      <selection pane="bottomRight" activeCell="K33" sqref="K33"/>
    </sheetView>
  </sheetViews>
  <sheetFormatPr baseColWidth="10" defaultColWidth="11.44140625" defaultRowHeight="14.4" x14ac:dyDescent="0.3"/>
  <cols>
    <col min="1" max="1" width="17.6640625" style="168" customWidth="1"/>
    <col min="2" max="2" width="56" style="157" customWidth="1"/>
    <col min="3" max="3" width="5.33203125" style="157" customWidth="1"/>
    <col min="4" max="4" width="59.6640625" style="157" customWidth="1"/>
    <col min="5" max="5" width="4.6640625" style="157" customWidth="1"/>
    <col min="6" max="6" width="60.33203125" style="157" customWidth="1"/>
    <col min="7" max="7" width="5.6640625" style="157" customWidth="1"/>
    <col min="8" max="8" width="51.6640625" style="157" customWidth="1"/>
    <col min="9" max="9" width="5.6640625" style="141" customWidth="1"/>
    <col min="10" max="12" width="11.44140625" style="80"/>
    <col min="13" max="13" width="11.44140625" style="156"/>
    <col min="14" max="14" width="11.44140625" style="80"/>
    <col min="15" max="18" width="16.5546875" style="80" customWidth="1"/>
    <col min="19" max="16384" width="11.44140625" style="80"/>
  </cols>
  <sheetData>
    <row r="1" spans="1:18" ht="15.6" x14ac:dyDescent="0.3">
      <c r="A1" s="167" t="s">
        <v>1776</v>
      </c>
      <c r="J1" s="80" t="s">
        <v>1777</v>
      </c>
    </row>
    <row r="2" spans="1:18" x14ac:dyDescent="0.3">
      <c r="A2" s="146"/>
      <c r="E2" s="264"/>
      <c r="F2" s="264"/>
      <c r="G2" s="264"/>
      <c r="J2" s="63" t="s">
        <v>2472</v>
      </c>
    </row>
    <row r="3" spans="1:18" s="63" customFormat="1" ht="13.8" x14ac:dyDescent="0.3">
      <c r="A3" s="146"/>
      <c r="B3" s="146"/>
      <c r="C3" s="146"/>
      <c r="D3" s="146"/>
      <c r="E3" s="146"/>
      <c r="F3" s="146"/>
      <c r="G3" s="146"/>
      <c r="H3" s="146"/>
      <c r="J3" s="63" t="s">
        <v>1544</v>
      </c>
      <c r="K3" s="63" t="s">
        <v>1545</v>
      </c>
      <c r="L3" s="63" t="s">
        <v>1546</v>
      </c>
      <c r="M3" s="63" t="s">
        <v>2269</v>
      </c>
      <c r="O3" s="63" t="s">
        <v>2006</v>
      </c>
      <c r="P3" s="63" t="s">
        <v>2213</v>
      </c>
      <c r="Q3" s="63" t="s">
        <v>2271</v>
      </c>
      <c r="R3" s="63" t="s">
        <v>2272</v>
      </c>
    </row>
    <row r="4" spans="1:18" s="63" customFormat="1" ht="41.4" x14ac:dyDescent="0.3">
      <c r="A4" s="146" t="s">
        <v>26</v>
      </c>
      <c r="B4" s="146"/>
      <c r="C4" s="146"/>
      <c r="D4" s="146"/>
      <c r="E4" s="146"/>
      <c r="F4" s="146"/>
      <c r="G4" s="146"/>
      <c r="H4" s="146"/>
      <c r="K4" s="90" t="s">
        <v>2012</v>
      </c>
      <c r="P4" s="192" t="s">
        <v>2375</v>
      </c>
    </row>
    <row r="5" spans="1:18" ht="155.25" customHeight="1" x14ac:dyDescent="0.3">
      <c r="A5" s="146" t="s">
        <v>28</v>
      </c>
      <c r="B5" s="160" t="s">
        <v>1778</v>
      </c>
      <c r="C5" s="143" t="s">
        <v>1625</v>
      </c>
      <c r="D5" s="143"/>
      <c r="F5" s="143"/>
      <c r="J5" s="80">
        <v>1</v>
      </c>
      <c r="K5" s="80">
        <v>1</v>
      </c>
    </row>
    <row r="6" spans="1:18" ht="409.6" x14ac:dyDescent="0.3">
      <c r="A6" s="146" t="s">
        <v>29</v>
      </c>
      <c r="B6" s="143" t="s">
        <v>1779</v>
      </c>
      <c r="C6" s="157" t="s">
        <v>1570</v>
      </c>
      <c r="D6" s="143" t="s">
        <v>871</v>
      </c>
      <c r="E6" s="157" t="s">
        <v>1780</v>
      </c>
      <c r="F6" s="143" t="s">
        <v>1006</v>
      </c>
      <c r="G6" s="157" t="s">
        <v>1711</v>
      </c>
      <c r="K6" s="80" t="s">
        <v>1626</v>
      </c>
    </row>
    <row r="7" spans="1:18" s="85" customFormat="1" x14ac:dyDescent="0.3">
      <c r="A7" s="146" t="s">
        <v>30</v>
      </c>
      <c r="B7" s="143"/>
      <c r="C7" s="157"/>
      <c r="D7" s="143"/>
      <c r="E7" s="157"/>
      <c r="F7" s="157"/>
      <c r="G7" s="157"/>
      <c r="H7" s="157"/>
      <c r="I7" s="141"/>
      <c r="K7" s="133" t="s">
        <v>2119</v>
      </c>
      <c r="M7" s="156"/>
    </row>
    <row r="8" spans="1:18" ht="100.8" x14ac:dyDescent="0.3">
      <c r="A8" s="146" t="s">
        <v>32</v>
      </c>
      <c r="B8" s="143" t="s">
        <v>1781</v>
      </c>
      <c r="C8" s="157" t="s">
        <v>1576</v>
      </c>
      <c r="D8" s="143"/>
      <c r="J8" s="80">
        <v>0</v>
      </c>
      <c r="K8" s="80" t="s">
        <v>1547</v>
      </c>
    </row>
    <row r="9" spans="1:18" ht="17.25" customHeight="1" x14ac:dyDescent="0.3">
      <c r="A9" s="146" t="s">
        <v>33</v>
      </c>
      <c r="B9" s="159" t="s">
        <v>1001</v>
      </c>
      <c r="C9" s="157" t="s">
        <v>1716</v>
      </c>
      <c r="K9" s="133" t="s">
        <v>2012</v>
      </c>
    </row>
    <row r="10" spans="1:18" ht="158.4" x14ac:dyDescent="0.3">
      <c r="A10" s="146" t="s">
        <v>34</v>
      </c>
      <c r="B10" s="143" t="s">
        <v>1782</v>
      </c>
      <c r="C10" s="157" t="s">
        <v>1581</v>
      </c>
      <c r="D10" s="143" t="s">
        <v>1000</v>
      </c>
      <c r="E10" s="157" t="s">
        <v>1717</v>
      </c>
      <c r="J10" s="80">
        <v>1</v>
      </c>
      <c r="K10" s="80">
        <v>2</v>
      </c>
      <c r="O10" s="80" t="s">
        <v>2041</v>
      </c>
    </row>
    <row r="11" spans="1:18" ht="172.8" x14ac:dyDescent="0.3">
      <c r="A11" s="146" t="s">
        <v>35</v>
      </c>
      <c r="B11" s="150" t="s">
        <v>1763</v>
      </c>
      <c r="C11" s="157" t="s">
        <v>1584</v>
      </c>
      <c r="D11" s="143" t="s">
        <v>864</v>
      </c>
      <c r="E11" s="157" t="s">
        <v>1783</v>
      </c>
      <c r="F11" s="149" t="s">
        <v>1763</v>
      </c>
      <c r="G11" s="157" t="s">
        <v>1584</v>
      </c>
      <c r="H11" s="143" t="s">
        <v>2176</v>
      </c>
      <c r="I11" s="141" t="s">
        <v>2175</v>
      </c>
      <c r="J11" s="80" t="s">
        <v>1547</v>
      </c>
      <c r="K11" s="80" t="s">
        <v>1547</v>
      </c>
    </row>
    <row r="12" spans="1:18" ht="228.75" customHeight="1" x14ac:dyDescent="0.3">
      <c r="A12" s="146" t="s">
        <v>36</v>
      </c>
      <c r="B12" s="143" t="s">
        <v>947</v>
      </c>
      <c r="C12" s="157" t="s">
        <v>1586</v>
      </c>
      <c r="D12" s="143" t="s">
        <v>2153</v>
      </c>
      <c r="E12" s="157" t="s">
        <v>2154</v>
      </c>
      <c r="H12" s="143" t="s">
        <v>2419</v>
      </c>
      <c r="K12" s="133">
        <v>1</v>
      </c>
      <c r="L12" s="206">
        <v>1</v>
      </c>
    </row>
    <row r="13" spans="1:18" ht="409.6" x14ac:dyDescent="0.3">
      <c r="A13" s="146" t="s">
        <v>37</v>
      </c>
      <c r="B13" s="143" t="s">
        <v>1786</v>
      </c>
      <c r="C13" s="157" t="s">
        <v>1588</v>
      </c>
      <c r="J13" s="80">
        <v>0</v>
      </c>
      <c r="K13" s="80">
        <v>0</v>
      </c>
    </row>
    <row r="14" spans="1:18" x14ac:dyDescent="0.3">
      <c r="A14" s="146" t="s">
        <v>38</v>
      </c>
      <c r="B14" s="159" t="s">
        <v>829</v>
      </c>
      <c r="C14" s="157" t="s">
        <v>1725</v>
      </c>
      <c r="J14" s="80">
        <v>1</v>
      </c>
      <c r="K14" s="80">
        <v>2</v>
      </c>
    </row>
    <row r="15" spans="1:18" x14ac:dyDescent="0.3">
      <c r="A15" s="146" t="s">
        <v>39</v>
      </c>
      <c r="B15" s="159" t="s">
        <v>996</v>
      </c>
      <c r="C15" s="157" t="s">
        <v>1726</v>
      </c>
      <c r="J15" s="80">
        <v>1</v>
      </c>
      <c r="K15" s="80" t="s">
        <v>1626</v>
      </c>
    </row>
    <row r="16" spans="1:18" x14ac:dyDescent="0.3">
      <c r="A16" s="146" t="s">
        <v>40</v>
      </c>
      <c r="B16" s="159" t="s">
        <v>829</v>
      </c>
      <c r="C16" s="157" t="s">
        <v>1728</v>
      </c>
      <c r="J16" s="80">
        <v>1</v>
      </c>
      <c r="K16" s="80">
        <v>2</v>
      </c>
    </row>
    <row r="17" spans="1:15" ht="409.6" x14ac:dyDescent="0.3">
      <c r="A17" s="146" t="s">
        <v>41</v>
      </c>
      <c r="B17" s="143" t="s">
        <v>1765</v>
      </c>
      <c r="C17" s="157" t="s">
        <v>1595</v>
      </c>
      <c r="D17" s="143" t="s">
        <v>1731</v>
      </c>
      <c r="E17" s="157" t="s">
        <v>1729</v>
      </c>
      <c r="J17" s="80">
        <v>1</v>
      </c>
      <c r="K17" s="80" t="s">
        <v>2012</v>
      </c>
    </row>
    <row r="18" spans="1:15" s="85" customFormat="1" ht="158.4" x14ac:dyDescent="0.3">
      <c r="A18" s="146" t="s">
        <v>42</v>
      </c>
      <c r="B18" s="143" t="s">
        <v>2374</v>
      </c>
      <c r="C18" s="190" t="s">
        <v>2371</v>
      </c>
      <c r="D18" s="157"/>
      <c r="E18" s="157"/>
      <c r="F18" s="157"/>
      <c r="G18" s="157"/>
      <c r="H18" s="157"/>
      <c r="I18" s="141"/>
      <c r="K18" s="133">
        <v>1</v>
      </c>
      <c r="M18" s="156"/>
    </row>
    <row r="19" spans="1:15" ht="72" x14ac:dyDescent="0.3">
      <c r="A19" s="146" t="s">
        <v>43</v>
      </c>
      <c r="B19" s="143" t="s">
        <v>1788</v>
      </c>
      <c r="C19" s="157" t="s">
        <v>1596</v>
      </c>
      <c r="J19" s="80" t="s">
        <v>1547</v>
      </c>
      <c r="K19" s="80">
        <v>0</v>
      </c>
    </row>
    <row r="20" spans="1:15" s="85" customFormat="1" ht="43.2" x14ac:dyDescent="0.3">
      <c r="A20" s="146" t="s">
        <v>44</v>
      </c>
      <c r="B20" s="143" t="s">
        <v>2237</v>
      </c>
      <c r="C20" s="157" t="s">
        <v>2236</v>
      </c>
      <c r="D20" s="157"/>
      <c r="E20" s="157"/>
      <c r="F20" s="157"/>
      <c r="G20" s="157"/>
      <c r="H20" s="157"/>
      <c r="I20" s="141"/>
      <c r="K20" s="133">
        <v>2</v>
      </c>
      <c r="M20" s="156"/>
    </row>
    <row r="21" spans="1:15" s="85" customFormat="1" ht="100.8" x14ac:dyDescent="0.3">
      <c r="A21" s="146" t="s">
        <v>45</v>
      </c>
      <c r="B21" s="143" t="s">
        <v>2277</v>
      </c>
      <c r="C21" s="190" t="s">
        <v>2278</v>
      </c>
      <c r="D21" s="157"/>
      <c r="E21" s="157"/>
      <c r="F21" s="157"/>
      <c r="G21" s="157"/>
      <c r="H21" s="157"/>
      <c r="I21" s="141"/>
      <c r="K21" s="133">
        <v>2</v>
      </c>
      <c r="M21" s="156"/>
      <c r="O21" s="85" t="s">
        <v>2367</v>
      </c>
    </row>
    <row r="22" spans="1:15" x14ac:dyDescent="0.3">
      <c r="A22" s="146" t="s">
        <v>46</v>
      </c>
      <c r="B22" s="159" t="s">
        <v>829</v>
      </c>
      <c r="C22" s="157" t="s">
        <v>1733</v>
      </c>
      <c r="J22" s="80">
        <v>1</v>
      </c>
      <c r="K22" s="80">
        <v>2</v>
      </c>
    </row>
    <row r="23" spans="1:15" ht="57.6" x14ac:dyDescent="0.3">
      <c r="A23" s="146" t="s">
        <v>47</v>
      </c>
      <c r="B23" s="143" t="s">
        <v>1790</v>
      </c>
      <c r="C23" s="157" t="s">
        <v>1600</v>
      </c>
      <c r="J23" s="80">
        <v>1</v>
      </c>
      <c r="K23" s="80">
        <v>1</v>
      </c>
    </row>
    <row r="24" spans="1:15" ht="316.8" x14ac:dyDescent="0.3">
      <c r="A24" s="146" t="s">
        <v>48</v>
      </c>
      <c r="B24" s="150" t="s">
        <v>1642</v>
      </c>
      <c r="C24" s="157" t="s">
        <v>1601</v>
      </c>
      <c r="D24" s="143" t="s">
        <v>1791</v>
      </c>
      <c r="E24" s="157" t="s">
        <v>1641</v>
      </c>
      <c r="F24" s="143" t="s">
        <v>2105</v>
      </c>
      <c r="G24" s="157" t="s">
        <v>2106</v>
      </c>
      <c r="J24" s="80">
        <v>0</v>
      </c>
      <c r="K24" s="80">
        <v>0</v>
      </c>
    </row>
    <row r="25" spans="1:15" ht="144" x14ac:dyDescent="0.3">
      <c r="A25" s="146" t="s">
        <v>50</v>
      </c>
      <c r="B25" s="150" t="s">
        <v>980</v>
      </c>
      <c r="C25" s="157" t="s">
        <v>1749</v>
      </c>
      <c r="D25" s="143"/>
      <c r="K25" s="80">
        <v>1</v>
      </c>
    </row>
    <row r="26" spans="1:15" s="85" customFormat="1" x14ac:dyDescent="0.3">
      <c r="A26" s="146" t="s">
        <v>51</v>
      </c>
      <c r="B26" s="143"/>
      <c r="C26" s="157"/>
      <c r="D26" s="157"/>
      <c r="E26" s="157"/>
      <c r="F26" s="157"/>
      <c r="G26" s="157"/>
      <c r="H26" s="157"/>
      <c r="I26" s="141"/>
      <c r="K26" s="133" t="s">
        <v>2012</v>
      </c>
      <c r="M26" s="156"/>
    </row>
    <row r="27" spans="1:15" ht="139.5" customHeight="1" x14ac:dyDescent="0.3">
      <c r="A27" s="146" t="s">
        <v>52</v>
      </c>
      <c r="B27" s="150" t="s">
        <v>1793</v>
      </c>
      <c r="C27" s="157" t="s">
        <v>1603</v>
      </c>
      <c r="J27" s="80" t="s">
        <v>1547</v>
      </c>
      <c r="K27" s="80">
        <v>0</v>
      </c>
    </row>
    <row r="28" spans="1:15" ht="152.25" customHeight="1" x14ac:dyDescent="0.3">
      <c r="A28" s="146" t="s">
        <v>53</v>
      </c>
      <c r="B28" s="143" t="s">
        <v>1769</v>
      </c>
      <c r="C28" s="157" t="s">
        <v>1605</v>
      </c>
      <c r="J28" s="80" t="s">
        <v>1547</v>
      </c>
      <c r="K28" s="80" t="s">
        <v>1547</v>
      </c>
    </row>
    <row r="29" spans="1:15" ht="129.6" x14ac:dyDescent="0.3">
      <c r="A29" s="146" t="s">
        <v>54</v>
      </c>
      <c r="B29" s="143" t="s">
        <v>1797</v>
      </c>
      <c r="C29" s="157" t="s">
        <v>1607</v>
      </c>
      <c r="J29" s="80" t="s">
        <v>1547</v>
      </c>
      <c r="K29" s="80">
        <v>0</v>
      </c>
    </row>
    <row r="30" spans="1:15" ht="213" customHeight="1" x14ac:dyDescent="0.3">
      <c r="A30" s="146" t="s">
        <v>125</v>
      </c>
      <c r="B30" s="143" t="s">
        <v>1800</v>
      </c>
      <c r="C30" s="157" t="s">
        <v>1610</v>
      </c>
      <c r="J30" s="80">
        <v>0</v>
      </c>
      <c r="K30" s="80" t="s">
        <v>1547</v>
      </c>
    </row>
    <row r="31" spans="1:15" ht="158.4" x14ac:dyDescent="0.3">
      <c r="A31" s="146" t="s">
        <v>56</v>
      </c>
      <c r="B31" s="150" t="s">
        <v>1803</v>
      </c>
      <c r="C31" s="157" t="s">
        <v>1611</v>
      </c>
      <c r="J31" s="80">
        <v>0</v>
      </c>
      <c r="K31" s="80">
        <v>0</v>
      </c>
    </row>
    <row r="32" spans="1:15" ht="273.60000000000002" x14ac:dyDescent="0.3">
      <c r="A32" s="146" t="s">
        <v>57</v>
      </c>
      <c r="B32" s="143" t="s">
        <v>1805</v>
      </c>
      <c r="C32" s="157" t="s">
        <v>1616</v>
      </c>
      <c r="D32" s="143" t="s">
        <v>2200</v>
      </c>
      <c r="E32" s="157" t="s">
        <v>2199</v>
      </c>
      <c r="J32" s="80" t="s">
        <v>1626</v>
      </c>
      <c r="K32" s="80">
        <v>1</v>
      </c>
    </row>
    <row r="33" spans="1:18" ht="201.6" x14ac:dyDescent="0.3">
      <c r="A33" s="146" t="s">
        <v>58</v>
      </c>
      <c r="B33" s="150" t="s">
        <v>1807</v>
      </c>
      <c r="C33" s="157" t="s">
        <v>1648</v>
      </c>
      <c r="D33" s="143" t="s">
        <v>2451</v>
      </c>
      <c r="E33" s="143" t="s">
        <v>2426</v>
      </c>
      <c r="F33" s="143" t="s">
        <v>2465</v>
      </c>
      <c r="G33" s="157" t="s">
        <v>2466</v>
      </c>
      <c r="J33" s="80">
        <v>0</v>
      </c>
      <c r="K33" s="80">
        <v>2</v>
      </c>
      <c r="M33" s="156">
        <v>0</v>
      </c>
      <c r="R33" s="67" t="s">
        <v>2467</v>
      </c>
    </row>
    <row r="34" spans="1:18" ht="375.75" customHeight="1" x14ac:dyDescent="0.3">
      <c r="A34" s="146" t="s">
        <v>59</v>
      </c>
      <c r="B34" s="143" t="s">
        <v>1808</v>
      </c>
      <c r="C34" s="157" t="s">
        <v>1620</v>
      </c>
      <c r="D34" s="143" t="s">
        <v>1811</v>
      </c>
      <c r="E34" s="157" t="s">
        <v>1810</v>
      </c>
      <c r="F34" s="205"/>
      <c r="J34" s="80" t="s">
        <v>1547</v>
      </c>
      <c r="K34" s="80">
        <v>0</v>
      </c>
      <c r="L34" s="206">
        <v>0</v>
      </c>
      <c r="Q34" s="143" t="s">
        <v>2384</v>
      </c>
    </row>
    <row r="35" spans="1:18" ht="129.6" x14ac:dyDescent="0.3">
      <c r="A35" s="146" t="s">
        <v>61</v>
      </c>
      <c r="B35" s="143" t="s">
        <v>1815</v>
      </c>
      <c r="C35" s="157" t="s">
        <v>1813</v>
      </c>
      <c r="F35" s="205"/>
      <c r="J35" s="80">
        <v>1</v>
      </c>
      <c r="K35" s="80">
        <v>1</v>
      </c>
    </row>
    <row r="36" spans="1:18" x14ac:dyDescent="0.3">
      <c r="A36" s="146" t="s">
        <v>62</v>
      </c>
      <c r="F36" s="205"/>
      <c r="K36" s="133" t="s">
        <v>2012</v>
      </c>
    </row>
  </sheetData>
  <mergeCells count="1">
    <mergeCell ref="E2:G2"/>
  </mergeCells>
  <pageMargins left="0.7" right="0.7" top="0.78740157499999996" bottom="0.78740157499999996" header="0.3" footer="0.3"/>
  <pageSetup paperSize="9" fitToWidth="0"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6"/>
  <sheetViews>
    <sheetView zoomScale="70" zoomScaleNormal="70" workbookViewId="0">
      <pane xSplit="1" ySplit="3" topLeftCell="L33" activePane="bottomRight" state="frozen"/>
      <selection pane="topRight" activeCell="B1" sqref="B1"/>
      <selection pane="bottomLeft" activeCell="A4" sqref="A4"/>
      <selection pane="bottomRight" activeCell="O33" sqref="O33"/>
    </sheetView>
  </sheetViews>
  <sheetFormatPr baseColWidth="10" defaultColWidth="11.44140625" defaultRowHeight="14.4" x14ac:dyDescent="0.3"/>
  <cols>
    <col min="1" max="1" width="17.6640625" style="168" customWidth="1"/>
    <col min="2" max="2" width="56" style="81" customWidth="1"/>
    <col min="3" max="3" width="5.33203125" style="81" customWidth="1"/>
    <col min="4" max="4" width="59.6640625" style="144" customWidth="1"/>
    <col min="5" max="5" width="5.33203125" style="144" customWidth="1"/>
    <col min="6" max="6" width="60.33203125" style="157" customWidth="1"/>
    <col min="7" max="7" width="5.6640625" style="157" customWidth="1"/>
    <col min="8" max="8" width="44.33203125" style="157" customWidth="1"/>
    <col min="9" max="9" width="5.6640625" style="157" customWidth="1"/>
    <col min="10" max="10" width="49.5546875" style="157" customWidth="1"/>
    <col min="11" max="11" width="6.6640625" style="157" customWidth="1"/>
    <col min="12" max="12" width="39" style="157" customWidth="1"/>
    <col min="13" max="13" width="6.6640625" style="154" customWidth="1"/>
    <col min="14" max="14" width="34.88671875" style="210" customWidth="1"/>
    <col min="15" max="15" width="22.6640625" style="210" customWidth="1"/>
    <col min="16" max="18" width="11.44140625" style="81"/>
    <col min="19" max="19" width="11.44140625" style="156"/>
    <col min="20" max="20" width="11.44140625" style="81"/>
    <col min="21" max="24" width="18" style="81" customWidth="1"/>
    <col min="25" max="16384" width="11.44140625" style="81"/>
  </cols>
  <sheetData>
    <row r="1" spans="1:24" ht="15.6" x14ac:dyDescent="0.3">
      <c r="A1" s="167" t="s">
        <v>128</v>
      </c>
      <c r="P1" s="81" t="s">
        <v>1823</v>
      </c>
    </row>
    <row r="2" spans="1:24" x14ac:dyDescent="0.3">
      <c r="A2" s="146"/>
      <c r="E2" s="264"/>
      <c r="F2" s="264"/>
      <c r="G2" s="264"/>
      <c r="P2" s="63" t="s">
        <v>1858</v>
      </c>
    </row>
    <row r="3" spans="1:24" s="63" customFormat="1" ht="13.8" x14ac:dyDescent="0.3">
      <c r="A3" s="146"/>
      <c r="D3" s="146"/>
      <c r="E3" s="146"/>
      <c r="F3" s="146"/>
      <c r="G3" s="146"/>
      <c r="H3" s="146"/>
      <c r="I3" s="146"/>
      <c r="J3" s="146"/>
      <c r="K3" s="146"/>
      <c r="L3" s="146"/>
      <c r="P3" s="63" t="s">
        <v>1544</v>
      </c>
      <c r="Q3" s="63" t="s">
        <v>1545</v>
      </c>
      <c r="R3" s="63" t="s">
        <v>1546</v>
      </c>
      <c r="S3" s="63" t="s">
        <v>2269</v>
      </c>
      <c r="U3" s="63" t="s">
        <v>2006</v>
      </c>
      <c r="V3" s="63" t="s">
        <v>2213</v>
      </c>
      <c r="W3" s="63" t="s">
        <v>2271</v>
      </c>
      <c r="X3" s="63" t="s">
        <v>2272</v>
      </c>
    </row>
    <row r="4" spans="1:24" s="63" customFormat="1" ht="216" x14ac:dyDescent="0.3">
      <c r="A4" s="146" t="s">
        <v>26</v>
      </c>
      <c r="B4" s="128" t="s">
        <v>1968</v>
      </c>
      <c r="C4" s="90" t="s">
        <v>1976</v>
      </c>
      <c r="D4" s="147"/>
      <c r="E4" s="147"/>
      <c r="F4" s="147"/>
      <c r="G4" s="147"/>
      <c r="H4" s="147"/>
      <c r="I4" s="147"/>
      <c r="J4" s="147"/>
      <c r="K4" s="147"/>
      <c r="L4" s="147"/>
      <c r="M4" s="90"/>
      <c r="N4" s="90"/>
      <c r="O4" s="90"/>
      <c r="P4" s="147" t="s">
        <v>1547</v>
      </c>
      <c r="Q4" s="133" t="s">
        <v>1547</v>
      </c>
      <c r="R4" s="90"/>
      <c r="S4" s="90"/>
      <c r="U4" s="90" t="s">
        <v>2007</v>
      </c>
      <c r="V4" s="192" t="s">
        <v>2375</v>
      </c>
    </row>
    <row r="5" spans="1:24" ht="409.5" customHeight="1" x14ac:dyDescent="0.3">
      <c r="A5" s="146" t="s">
        <v>28</v>
      </c>
      <c r="B5" s="126" t="s">
        <v>1861</v>
      </c>
      <c r="C5" s="67" t="s">
        <v>1860</v>
      </c>
      <c r="D5" s="143" t="s">
        <v>949</v>
      </c>
      <c r="E5" s="144" t="s">
        <v>1625</v>
      </c>
      <c r="F5" s="143"/>
      <c r="P5" s="81">
        <v>2</v>
      </c>
      <c r="Q5" s="81">
        <v>2</v>
      </c>
    </row>
    <row r="6" spans="1:24" ht="409.6" x14ac:dyDescent="0.3">
      <c r="A6" s="146" t="s">
        <v>29</v>
      </c>
      <c r="B6" s="67" t="s">
        <v>1862</v>
      </c>
      <c r="C6" s="81" t="s">
        <v>1711</v>
      </c>
      <c r="D6" s="143" t="s">
        <v>1471</v>
      </c>
      <c r="E6" s="144" t="s">
        <v>1854</v>
      </c>
      <c r="F6" s="143"/>
      <c r="P6" s="81">
        <v>2</v>
      </c>
      <c r="Q6" s="81" t="s">
        <v>2012</v>
      </c>
      <c r="U6" s="81" t="s">
        <v>2038</v>
      </c>
    </row>
    <row r="7" spans="1:24" s="85" customFormat="1" x14ac:dyDescent="0.3">
      <c r="A7" s="146" t="s">
        <v>30</v>
      </c>
      <c r="B7" s="67"/>
      <c r="D7" s="143"/>
      <c r="E7" s="144"/>
      <c r="F7" s="157"/>
      <c r="G7" s="157"/>
      <c r="H7" s="157"/>
      <c r="I7" s="157"/>
      <c r="J7" s="157"/>
      <c r="K7" s="157"/>
      <c r="L7" s="157"/>
      <c r="M7" s="154"/>
      <c r="N7" s="210"/>
      <c r="O7" s="210"/>
      <c r="Q7" s="133" t="s">
        <v>2119</v>
      </c>
      <c r="S7" s="156"/>
    </row>
    <row r="8" spans="1:24" ht="244.8" x14ac:dyDescent="0.3">
      <c r="A8" s="146" t="s">
        <v>32</v>
      </c>
      <c r="B8" s="67" t="s">
        <v>1002</v>
      </c>
      <c r="C8" s="81" t="s">
        <v>1714</v>
      </c>
      <c r="D8" s="143" t="s">
        <v>1760</v>
      </c>
      <c r="E8" s="144" t="s">
        <v>1576</v>
      </c>
      <c r="P8" s="81">
        <v>2</v>
      </c>
      <c r="Q8" s="81">
        <v>2</v>
      </c>
    </row>
    <row r="9" spans="1:24" ht="197.25" customHeight="1" x14ac:dyDescent="0.3">
      <c r="A9" s="146" t="s">
        <v>33</v>
      </c>
      <c r="B9" s="82" t="s">
        <v>1001</v>
      </c>
      <c r="C9" s="81" t="s">
        <v>1716</v>
      </c>
      <c r="D9" s="143" t="s">
        <v>2308</v>
      </c>
      <c r="E9" s="171" t="s">
        <v>2309</v>
      </c>
      <c r="P9" s="81" t="s">
        <v>1626</v>
      </c>
      <c r="Q9" s="81" t="s">
        <v>1547</v>
      </c>
    </row>
    <row r="10" spans="1:24" ht="158.4" x14ac:dyDescent="0.3">
      <c r="A10" s="146" t="s">
        <v>34</v>
      </c>
      <c r="B10" s="67" t="s">
        <v>1000</v>
      </c>
      <c r="C10" s="81" t="s">
        <v>1581</v>
      </c>
      <c r="D10" s="143"/>
      <c r="P10" s="81" t="s">
        <v>1626</v>
      </c>
      <c r="Q10" s="81">
        <v>0</v>
      </c>
    </row>
    <row r="11" spans="1:24" ht="216" x14ac:dyDescent="0.3">
      <c r="A11" s="146" t="s">
        <v>35</v>
      </c>
      <c r="B11" s="82" t="s">
        <v>999</v>
      </c>
      <c r="C11" s="81" t="s">
        <v>1721</v>
      </c>
      <c r="D11" s="143" t="s">
        <v>1864</v>
      </c>
      <c r="E11" s="144" t="s">
        <v>1584</v>
      </c>
      <c r="F11" s="143" t="s">
        <v>2174</v>
      </c>
      <c r="G11" s="157" t="s">
        <v>2173</v>
      </c>
      <c r="H11" s="143" t="s">
        <v>2353</v>
      </c>
      <c r="I11" s="143" t="s">
        <v>2354</v>
      </c>
      <c r="J11" s="143" t="s">
        <v>2361</v>
      </c>
      <c r="K11" s="143" t="s">
        <v>2362</v>
      </c>
      <c r="L11" s="143"/>
      <c r="P11" s="81">
        <v>2</v>
      </c>
      <c r="Q11" s="81" t="s">
        <v>1626</v>
      </c>
    </row>
    <row r="12" spans="1:24" ht="301.5" customHeight="1" x14ac:dyDescent="0.3">
      <c r="A12" s="146" t="s">
        <v>36</v>
      </c>
      <c r="B12" s="67" t="s">
        <v>998</v>
      </c>
      <c r="C12" s="81" t="s">
        <v>1863</v>
      </c>
      <c r="D12" s="143" t="s">
        <v>2034</v>
      </c>
      <c r="E12" s="144" t="s">
        <v>1586</v>
      </c>
      <c r="F12" s="143" t="s">
        <v>2101</v>
      </c>
      <c r="G12" s="143" t="s">
        <v>2096</v>
      </c>
      <c r="H12" s="143" t="s">
        <v>2155</v>
      </c>
      <c r="I12" s="143" t="s">
        <v>2156</v>
      </c>
      <c r="J12" s="143" t="s">
        <v>2250</v>
      </c>
      <c r="K12" s="143" t="s">
        <v>2251</v>
      </c>
      <c r="L12" s="143" t="s">
        <v>2257</v>
      </c>
      <c r="M12" s="67" t="s">
        <v>2256</v>
      </c>
      <c r="N12" s="67"/>
      <c r="O12" s="67"/>
      <c r="P12" s="81">
        <v>1</v>
      </c>
      <c r="Q12" s="81">
        <v>1</v>
      </c>
      <c r="R12" s="206">
        <v>1</v>
      </c>
    </row>
    <row r="13" spans="1:24" ht="409.6" x14ac:dyDescent="0.3">
      <c r="A13" s="146" t="s">
        <v>37</v>
      </c>
      <c r="B13" s="67" t="s">
        <v>1866</v>
      </c>
      <c r="C13" s="81" t="s">
        <v>1865</v>
      </c>
      <c r="D13" s="143" t="s">
        <v>1764</v>
      </c>
      <c r="E13" s="144" t="s">
        <v>1588</v>
      </c>
      <c r="P13" s="81">
        <v>2</v>
      </c>
      <c r="Q13" s="81">
        <v>2</v>
      </c>
    </row>
    <row r="14" spans="1:24" x14ac:dyDescent="0.3">
      <c r="A14" s="146" t="s">
        <v>38</v>
      </c>
      <c r="B14" s="78" t="s">
        <v>829</v>
      </c>
      <c r="C14" s="84" t="s">
        <v>1725</v>
      </c>
      <c r="P14" s="81">
        <v>0</v>
      </c>
      <c r="Q14" s="81">
        <v>0</v>
      </c>
    </row>
    <row r="15" spans="1:24" ht="172.8" x14ac:dyDescent="0.3">
      <c r="A15" s="146" t="s">
        <v>39</v>
      </c>
      <c r="B15" s="78" t="s">
        <v>996</v>
      </c>
      <c r="C15" s="84" t="s">
        <v>1726</v>
      </c>
      <c r="D15" s="148" t="s">
        <v>2091</v>
      </c>
      <c r="E15" s="144" t="s">
        <v>2092</v>
      </c>
      <c r="F15" s="143" t="s">
        <v>2179</v>
      </c>
      <c r="G15" s="157" t="s">
        <v>2133</v>
      </c>
      <c r="H15" s="143" t="s">
        <v>2181</v>
      </c>
      <c r="I15" s="157" t="s">
        <v>2180</v>
      </c>
      <c r="P15" s="81">
        <v>0</v>
      </c>
      <c r="Q15" s="81" t="s">
        <v>1626</v>
      </c>
    </row>
    <row r="16" spans="1:24" x14ac:dyDescent="0.3">
      <c r="A16" s="146" t="s">
        <v>40</v>
      </c>
      <c r="B16" s="78" t="s">
        <v>829</v>
      </c>
      <c r="C16" s="84" t="s">
        <v>1728</v>
      </c>
      <c r="P16" s="81">
        <v>0</v>
      </c>
      <c r="Q16" s="81">
        <v>0</v>
      </c>
    </row>
    <row r="17" spans="1:24" ht="86.4" x14ac:dyDescent="0.3">
      <c r="A17" s="146" t="s">
        <v>41</v>
      </c>
      <c r="B17" s="67" t="s">
        <v>1731</v>
      </c>
      <c r="C17" s="84" t="s">
        <v>1729</v>
      </c>
      <c r="D17" s="143" t="s">
        <v>2187</v>
      </c>
      <c r="E17" s="144" t="s">
        <v>2186</v>
      </c>
      <c r="P17" s="81">
        <v>0</v>
      </c>
      <c r="Q17" s="81">
        <v>0</v>
      </c>
    </row>
    <row r="18" spans="1:24" s="85" customFormat="1" ht="172.8" x14ac:dyDescent="0.3">
      <c r="A18" s="146" t="s">
        <v>42</v>
      </c>
      <c r="B18" s="67" t="s">
        <v>1985</v>
      </c>
      <c r="C18" s="85" t="s">
        <v>1983</v>
      </c>
      <c r="D18" s="143" t="s">
        <v>2302</v>
      </c>
      <c r="E18" s="171" t="s">
        <v>2303</v>
      </c>
      <c r="F18" s="157"/>
      <c r="G18" s="157"/>
      <c r="H18" s="157"/>
      <c r="I18" s="157"/>
      <c r="J18" s="157"/>
      <c r="K18" s="157"/>
      <c r="L18" s="157"/>
      <c r="M18" s="154"/>
      <c r="N18" s="210"/>
      <c r="O18" s="210"/>
      <c r="Q18" s="133" t="s">
        <v>1626</v>
      </c>
      <c r="S18" s="156"/>
    </row>
    <row r="19" spans="1:24" ht="144" x14ac:dyDescent="0.3">
      <c r="A19" s="146" t="s">
        <v>43</v>
      </c>
      <c r="B19" s="67" t="s">
        <v>994</v>
      </c>
      <c r="C19" s="81" t="s">
        <v>1867</v>
      </c>
      <c r="Q19" s="81">
        <v>2</v>
      </c>
    </row>
    <row r="20" spans="1:24" s="85" customFormat="1" ht="316.8" x14ac:dyDescent="0.3">
      <c r="A20" s="146" t="s">
        <v>44</v>
      </c>
      <c r="B20" s="67" t="s">
        <v>1991</v>
      </c>
      <c r="C20" s="85" t="s">
        <v>1992</v>
      </c>
      <c r="D20" s="143" t="s">
        <v>2237</v>
      </c>
      <c r="E20" s="153" t="s">
        <v>2236</v>
      </c>
      <c r="F20" s="157"/>
      <c r="G20" s="157"/>
      <c r="H20" s="157"/>
      <c r="I20" s="157"/>
      <c r="J20" s="157"/>
      <c r="K20" s="157"/>
      <c r="L20" s="157"/>
      <c r="M20" s="154"/>
      <c r="N20" s="210"/>
      <c r="O20" s="210"/>
      <c r="Q20" s="133">
        <v>0</v>
      </c>
      <c r="S20" s="156"/>
    </row>
    <row r="21" spans="1:24" s="85" customFormat="1" ht="273.60000000000002" x14ac:dyDescent="0.3">
      <c r="A21" s="146" t="s">
        <v>45</v>
      </c>
      <c r="B21" s="67" t="s">
        <v>2031</v>
      </c>
      <c r="C21" s="85" t="s">
        <v>2001</v>
      </c>
      <c r="D21" s="143" t="s">
        <v>2005</v>
      </c>
      <c r="E21" s="144" t="s">
        <v>2004</v>
      </c>
      <c r="F21" s="143" t="s">
        <v>2275</v>
      </c>
      <c r="G21" s="163" t="s">
        <v>2276</v>
      </c>
      <c r="H21" s="143" t="s">
        <v>2277</v>
      </c>
      <c r="I21" s="163" t="s">
        <v>2278</v>
      </c>
      <c r="J21" s="143" t="s">
        <v>2279</v>
      </c>
      <c r="K21" s="157" t="s">
        <v>2280</v>
      </c>
      <c r="L21" s="157"/>
      <c r="M21" s="154"/>
      <c r="N21" s="210"/>
      <c r="O21" s="210"/>
      <c r="Q21" s="67">
        <v>0</v>
      </c>
      <c r="S21" s="156"/>
      <c r="U21" s="164" t="s">
        <v>2285</v>
      </c>
    </row>
    <row r="22" spans="1:24" x14ac:dyDescent="0.3">
      <c r="A22" s="146" t="s">
        <v>46</v>
      </c>
      <c r="B22" s="78" t="s">
        <v>829</v>
      </c>
      <c r="C22" s="84" t="s">
        <v>1733</v>
      </c>
      <c r="G22" s="157">
        <v>0</v>
      </c>
      <c r="Q22" s="81">
        <v>0</v>
      </c>
    </row>
    <row r="23" spans="1:24" ht="158.4" x14ac:dyDescent="0.3">
      <c r="A23" s="146" t="s">
        <v>47</v>
      </c>
      <c r="B23" s="67" t="s">
        <v>992</v>
      </c>
      <c r="C23" s="81" t="s">
        <v>1868</v>
      </c>
      <c r="D23" s="143" t="s">
        <v>1869</v>
      </c>
      <c r="E23" s="144" t="s">
        <v>1600</v>
      </c>
      <c r="P23" s="81">
        <v>2</v>
      </c>
      <c r="Q23" s="81">
        <v>2</v>
      </c>
    </row>
    <row r="24" spans="1:24" ht="270.75" customHeight="1" x14ac:dyDescent="0.3">
      <c r="A24" s="146" t="s">
        <v>48</v>
      </c>
      <c r="B24" s="82" t="s">
        <v>991</v>
      </c>
      <c r="C24" s="81" t="s">
        <v>1737</v>
      </c>
      <c r="D24" s="143" t="s">
        <v>1642</v>
      </c>
      <c r="E24" s="144" t="s">
        <v>1601</v>
      </c>
      <c r="F24" s="143" t="s">
        <v>1486</v>
      </c>
      <c r="G24" s="157" t="s">
        <v>1870</v>
      </c>
      <c r="P24" s="81" t="s">
        <v>1626</v>
      </c>
      <c r="Q24" s="81">
        <v>1</v>
      </c>
    </row>
    <row r="25" spans="1:24" ht="158.4" x14ac:dyDescent="0.3">
      <c r="A25" s="146" t="s">
        <v>50</v>
      </c>
      <c r="B25" s="82" t="s">
        <v>2032</v>
      </c>
      <c r="C25" s="81" t="s">
        <v>1749</v>
      </c>
      <c r="D25" s="143" t="s">
        <v>1774</v>
      </c>
      <c r="E25" s="144" t="s">
        <v>1623</v>
      </c>
      <c r="P25" s="81" t="s">
        <v>1626</v>
      </c>
      <c r="Q25" s="81">
        <v>1</v>
      </c>
    </row>
    <row r="26" spans="1:24" s="85" customFormat="1" ht="199.5" customHeight="1" x14ac:dyDescent="0.3">
      <c r="A26" s="146" t="s">
        <v>51</v>
      </c>
      <c r="B26" s="143" t="s">
        <v>2300</v>
      </c>
      <c r="C26" s="171" t="s">
        <v>2301</v>
      </c>
      <c r="D26" s="143" t="s">
        <v>2395</v>
      </c>
      <c r="E26" s="144" t="s">
        <v>2392</v>
      </c>
      <c r="F26" s="143" t="s">
        <v>2394</v>
      </c>
      <c r="G26" s="196" t="s">
        <v>2393</v>
      </c>
      <c r="H26" s="157"/>
      <c r="I26" s="157"/>
      <c r="J26" s="157"/>
      <c r="K26" s="157"/>
      <c r="L26" s="157"/>
      <c r="M26" s="154"/>
      <c r="N26" s="210"/>
      <c r="O26" s="210"/>
      <c r="Q26" s="133" t="s">
        <v>1547</v>
      </c>
      <c r="S26" s="156"/>
      <c r="V26" s="67" t="s">
        <v>2396</v>
      </c>
    </row>
    <row r="27" spans="1:24" ht="226.5" customHeight="1" x14ac:dyDescent="0.3">
      <c r="A27" s="146" t="s">
        <v>52</v>
      </c>
      <c r="B27" s="82" t="s">
        <v>1871</v>
      </c>
      <c r="C27" s="81" t="s">
        <v>1872</v>
      </c>
      <c r="D27" s="143" t="s">
        <v>1768</v>
      </c>
      <c r="E27" s="144" t="s">
        <v>1603</v>
      </c>
      <c r="F27" s="143" t="s">
        <v>2423</v>
      </c>
      <c r="G27" s="143" t="s">
        <v>2424</v>
      </c>
      <c r="J27" s="143"/>
      <c r="K27" s="143"/>
      <c r="Q27" s="81" t="s">
        <v>1626</v>
      </c>
      <c r="S27" s="156">
        <v>1</v>
      </c>
      <c r="X27" s="67"/>
    </row>
    <row r="28" spans="1:24" ht="409.5" customHeight="1" x14ac:dyDescent="0.3">
      <c r="A28" s="146" t="s">
        <v>53</v>
      </c>
      <c r="B28" s="67" t="s">
        <v>988</v>
      </c>
      <c r="C28" s="81" t="s">
        <v>1873</v>
      </c>
      <c r="D28" s="143" t="s">
        <v>1874</v>
      </c>
      <c r="E28" s="144" t="s">
        <v>1605</v>
      </c>
      <c r="P28" s="81">
        <v>2</v>
      </c>
      <c r="Q28" s="81">
        <v>2</v>
      </c>
    </row>
    <row r="29" spans="1:24" ht="374.4" x14ac:dyDescent="0.3">
      <c r="A29" s="146" t="s">
        <v>54</v>
      </c>
      <c r="B29" s="67" t="s">
        <v>987</v>
      </c>
      <c r="C29" s="81" t="s">
        <v>1875</v>
      </c>
      <c r="D29" s="143" t="s">
        <v>1876</v>
      </c>
      <c r="E29" s="144" t="s">
        <v>1607</v>
      </c>
      <c r="P29" s="81">
        <v>2</v>
      </c>
      <c r="Q29" s="81">
        <v>2</v>
      </c>
    </row>
    <row r="30" spans="1:24" ht="409.5" customHeight="1" x14ac:dyDescent="0.3">
      <c r="A30" s="146" t="s">
        <v>125</v>
      </c>
      <c r="B30" s="67" t="s">
        <v>985</v>
      </c>
      <c r="C30" s="81" t="s">
        <v>1877</v>
      </c>
      <c r="D30" s="143" t="s">
        <v>957</v>
      </c>
      <c r="E30" s="144" t="s">
        <v>1742</v>
      </c>
      <c r="F30" s="143" t="s">
        <v>957</v>
      </c>
      <c r="G30" s="157" t="s">
        <v>1742</v>
      </c>
      <c r="H30" s="143" t="s">
        <v>2443</v>
      </c>
      <c r="I30" s="143" t="s">
        <v>2444</v>
      </c>
      <c r="J30" s="143" t="s">
        <v>2445</v>
      </c>
      <c r="K30" s="143" t="s">
        <v>2446</v>
      </c>
      <c r="P30" s="81" t="s">
        <v>1626</v>
      </c>
      <c r="Q30" s="133" t="s">
        <v>1626</v>
      </c>
      <c r="S30" s="156">
        <v>0</v>
      </c>
      <c r="X30" s="67" t="s">
        <v>2447</v>
      </c>
    </row>
    <row r="31" spans="1:24" ht="409.6" x14ac:dyDescent="0.3">
      <c r="A31" s="146" t="s">
        <v>56</v>
      </c>
      <c r="B31" s="82" t="s">
        <v>984</v>
      </c>
      <c r="C31" s="81" t="s">
        <v>1878</v>
      </c>
      <c r="D31" s="143" t="s">
        <v>1879</v>
      </c>
      <c r="E31" s="144" t="s">
        <v>1611</v>
      </c>
      <c r="P31" s="81" t="s">
        <v>2012</v>
      </c>
      <c r="Q31" s="81">
        <v>2</v>
      </c>
    </row>
    <row r="32" spans="1:24" ht="409.5" customHeight="1" x14ac:dyDescent="0.3">
      <c r="A32" s="146" t="s">
        <v>57</v>
      </c>
      <c r="B32" s="67" t="s">
        <v>983</v>
      </c>
      <c r="C32" s="81" t="s">
        <v>1880</v>
      </c>
      <c r="D32" s="143" t="s">
        <v>1772</v>
      </c>
      <c r="E32" s="144" t="s">
        <v>1616</v>
      </c>
      <c r="F32" s="143" t="s">
        <v>2198</v>
      </c>
      <c r="G32" s="157" t="s">
        <v>2197</v>
      </c>
      <c r="H32" s="143" t="s">
        <v>2219</v>
      </c>
      <c r="I32" s="157" t="s">
        <v>2220</v>
      </c>
      <c r="P32" s="81" t="s">
        <v>1626</v>
      </c>
      <c r="Q32" s="81" t="s">
        <v>2012</v>
      </c>
    </row>
    <row r="33" spans="1:24" ht="409.6" x14ac:dyDescent="0.3">
      <c r="A33" s="146" t="s">
        <v>58</v>
      </c>
      <c r="B33" s="82" t="s">
        <v>938</v>
      </c>
      <c r="C33" s="81" t="s">
        <v>1648</v>
      </c>
      <c r="D33" s="143" t="s">
        <v>2207</v>
      </c>
      <c r="E33" s="143" t="s">
        <v>2206</v>
      </c>
      <c r="F33" s="143" t="s">
        <v>2448</v>
      </c>
      <c r="G33" s="143" t="s">
        <v>2449</v>
      </c>
      <c r="H33" s="143" t="s">
        <v>2450</v>
      </c>
      <c r="I33" s="143" t="s">
        <v>2426</v>
      </c>
      <c r="J33" s="143" t="s">
        <v>2452</v>
      </c>
      <c r="K33" s="143" t="s">
        <v>2426</v>
      </c>
      <c r="L33" s="143" t="s">
        <v>2460</v>
      </c>
      <c r="M33" s="67" t="s">
        <v>2461</v>
      </c>
      <c r="N33" s="67" t="s">
        <v>2482</v>
      </c>
      <c r="O33" s="67" t="s">
        <v>2483</v>
      </c>
      <c r="P33" s="81">
        <v>1</v>
      </c>
      <c r="Q33" s="81">
        <v>0</v>
      </c>
      <c r="S33" s="156">
        <v>1</v>
      </c>
      <c r="U33" s="81" t="s">
        <v>2471</v>
      </c>
      <c r="X33" s="67" t="s">
        <v>2462</v>
      </c>
    </row>
    <row r="34" spans="1:24" ht="135" customHeight="1" x14ac:dyDescent="0.3">
      <c r="A34" s="146" t="s">
        <v>59</v>
      </c>
      <c r="B34" s="67" t="s">
        <v>1881</v>
      </c>
      <c r="C34" s="81" t="s">
        <v>1620</v>
      </c>
      <c r="D34" s="143" t="s">
        <v>953</v>
      </c>
      <c r="E34" s="144" t="s">
        <v>1747</v>
      </c>
      <c r="F34" s="209" t="s">
        <v>2385</v>
      </c>
      <c r="H34" s="143" t="s">
        <v>2386</v>
      </c>
      <c r="L34" s="205"/>
      <c r="Q34" s="81">
        <v>2</v>
      </c>
      <c r="R34" s="81">
        <v>2</v>
      </c>
    </row>
    <row r="35" spans="1:24" ht="216" x14ac:dyDescent="0.3">
      <c r="A35" s="146" t="s">
        <v>61</v>
      </c>
      <c r="B35" s="67" t="s">
        <v>1882</v>
      </c>
      <c r="C35" s="81" t="s">
        <v>1813</v>
      </c>
      <c r="D35" s="143" t="s">
        <v>2310</v>
      </c>
      <c r="E35" s="171" t="s">
        <v>2311</v>
      </c>
      <c r="F35" s="143" t="s">
        <v>2347</v>
      </c>
      <c r="G35" s="143" t="s">
        <v>2348</v>
      </c>
      <c r="H35" s="209" t="s">
        <v>2412</v>
      </c>
      <c r="J35" s="143" t="s">
        <v>2413</v>
      </c>
      <c r="L35" s="205"/>
      <c r="P35" s="81" t="s">
        <v>2012</v>
      </c>
      <c r="Q35" s="81">
        <v>2</v>
      </c>
      <c r="R35" s="206">
        <v>2</v>
      </c>
    </row>
    <row r="36" spans="1:24" ht="409.6" x14ac:dyDescent="0.3">
      <c r="A36" s="146" t="s">
        <v>62</v>
      </c>
      <c r="B36" s="143" t="s">
        <v>2474</v>
      </c>
      <c r="C36" s="206" t="s">
        <v>2475</v>
      </c>
      <c r="L36" s="205"/>
      <c r="Q36" s="133" t="s">
        <v>1547</v>
      </c>
    </row>
  </sheetData>
  <mergeCells count="1">
    <mergeCell ref="E2:G2"/>
  </mergeCells>
  <pageMargins left="0.7" right="0.7" top="0.78740157499999996" bottom="0.78740157499999996" header="0.3" footer="0.3"/>
  <pageSetup paperSize="9" scale="28" fitToWidth="0"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zoomScale="70" zoomScaleNormal="70" workbookViewId="0">
      <pane xSplit="1" ySplit="3" topLeftCell="G33" activePane="bottomRight" state="frozen"/>
      <selection pane="topRight" activeCell="B1" sqref="B1"/>
      <selection pane="bottomLeft" activeCell="A4" sqref="A4"/>
      <selection pane="bottomRight" activeCell="L33" sqref="L33"/>
    </sheetView>
  </sheetViews>
  <sheetFormatPr baseColWidth="10" defaultColWidth="11.44140625" defaultRowHeight="14.4" x14ac:dyDescent="0.3"/>
  <cols>
    <col min="1" max="1" width="17.6640625" style="168" customWidth="1"/>
    <col min="2" max="2" width="56" style="157" customWidth="1"/>
    <col min="3" max="3" width="5.33203125" style="157" customWidth="1"/>
    <col min="4" max="4" width="59.6640625" style="157" customWidth="1"/>
    <col min="5" max="5" width="5.33203125" style="157" customWidth="1"/>
    <col min="6" max="6" width="60.33203125" style="157" customWidth="1"/>
    <col min="7" max="7" width="5.6640625" style="157" customWidth="1"/>
    <col min="8" max="8" width="42.6640625" style="157" customWidth="1"/>
    <col min="9" max="9" width="5.6640625" style="135" customWidth="1"/>
    <col min="10" max="10" width="36.6640625" style="166" customWidth="1"/>
    <col min="11" max="11" width="5.6640625" style="67" customWidth="1"/>
    <col min="12" max="12" width="25" style="67" customWidth="1"/>
    <col min="13" max="13" width="5.6640625" style="67" customWidth="1"/>
    <col min="14" max="16" width="11.44140625" style="131"/>
    <col min="17" max="17" width="11.44140625" style="156"/>
    <col min="18" max="18" width="11.44140625" style="131"/>
    <col min="19" max="22" width="17.5546875" style="131" customWidth="1"/>
    <col min="23" max="16384" width="11.44140625" style="131"/>
  </cols>
  <sheetData>
    <row r="1" spans="1:22" ht="15.6" x14ac:dyDescent="0.3">
      <c r="A1" s="167" t="s">
        <v>2044</v>
      </c>
    </row>
    <row r="2" spans="1:22" x14ac:dyDescent="0.3">
      <c r="A2" s="146"/>
      <c r="E2" s="264"/>
      <c r="F2" s="264"/>
      <c r="G2" s="264"/>
      <c r="N2" s="63" t="s">
        <v>2346</v>
      </c>
    </row>
    <row r="3" spans="1:22" s="63" customFormat="1" ht="13.8" x14ac:dyDescent="0.3">
      <c r="A3" s="146"/>
      <c r="B3" s="146"/>
      <c r="C3" s="146"/>
      <c r="D3" s="146"/>
      <c r="E3" s="146"/>
      <c r="F3" s="146"/>
      <c r="G3" s="146"/>
      <c r="H3" s="146"/>
      <c r="K3" s="169"/>
      <c r="L3" s="169"/>
      <c r="M3" s="169"/>
      <c r="N3" s="63" t="s">
        <v>1544</v>
      </c>
      <c r="O3" s="63" t="s">
        <v>1545</v>
      </c>
      <c r="P3" s="63" t="s">
        <v>1546</v>
      </c>
      <c r="Q3" s="63" t="s">
        <v>2269</v>
      </c>
      <c r="S3" s="63" t="s">
        <v>2006</v>
      </c>
      <c r="T3" s="63" t="s">
        <v>2213</v>
      </c>
      <c r="U3" s="63" t="s">
        <v>2271</v>
      </c>
      <c r="V3" s="63" t="s">
        <v>2272</v>
      </c>
    </row>
    <row r="4" spans="1:22" s="63" customFormat="1" ht="259.2" x14ac:dyDescent="0.3">
      <c r="A4" s="146" t="s">
        <v>26</v>
      </c>
      <c r="B4" s="151" t="s">
        <v>2242</v>
      </c>
      <c r="C4" s="147" t="s">
        <v>2243</v>
      </c>
      <c r="D4" s="151" t="s">
        <v>2292</v>
      </c>
      <c r="E4" s="90" t="s">
        <v>2293</v>
      </c>
      <c r="F4" s="147"/>
      <c r="G4" s="147"/>
      <c r="H4" s="147"/>
      <c r="I4" s="90"/>
      <c r="J4" s="90"/>
      <c r="K4" s="126"/>
      <c r="L4" s="126"/>
      <c r="M4" s="126"/>
      <c r="N4" s="90"/>
      <c r="O4" s="133">
        <v>1</v>
      </c>
      <c r="P4" s="90"/>
      <c r="Q4" s="90"/>
    </row>
    <row r="5" spans="1:22" ht="405" customHeight="1" x14ac:dyDescent="0.3">
      <c r="A5" s="146" t="s">
        <v>28</v>
      </c>
      <c r="B5" s="151" t="s">
        <v>1040</v>
      </c>
      <c r="C5" s="143" t="s">
        <v>2043</v>
      </c>
      <c r="D5" s="143" t="s">
        <v>1169</v>
      </c>
      <c r="E5" s="157" t="s">
        <v>1564</v>
      </c>
      <c r="F5" s="143" t="s">
        <v>2120</v>
      </c>
      <c r="G5" s="157" t="s">
        <v>2121</v>
      </c>
      <c r="H5" s="143" t="s">
        <v>2162</v>
      </c>
      <c r="I5" s="135" t="s">
        <v>2161</v>
      </c>
      <c r="J5" s="67" t="s">
        <v>2286</v>
      </c>
      <c r="K5" s="67" t="s">
        <v>2287</v>
      </c>
      <c r="L5" s="67" t="s">
        <v>2359</v>
      </c>
      <c r="M5" s="67" t="s">
        <v>2360</v>
      </c>
      <c r="O5" s="133">
        <v>2</v>
      </c>
    </row>
    <row r="6" spans="1:22" ht="409.6" x14ac:dyDescent="0.3">
      <c r="A6" s="146" t="s">
        <v>29</v>
      </c>
      <c r="B6" s="143" t="s">
        <v>1752</v>
      </c>
      <c r="C6" s="157" t="s">
        <v>2046</v>
      </c>
      <c r="D6" s="143" t="s">
        <v>1039</v>
      </c>
      <c r="E6" s="157" t="s">
        <v>2037</v>
      </c>
      <c r="F6" s="143" t="s">
        <v>2166</v>
      </c>
      <c r="G6" s="157" t="s">
        <v>2165</v>
      </c>
      <c r="O6" s="133" t="s">
        <v>1547</v>
      </c>
    </row>
    <row r="7" spans="1:22" ht="158.4" x14ac:dyDescent="0.3">
      <c r="A7" s="146" t="s">
        <v>30</v>
      </c>
      <c r="B7" s="143" t="s">
        <v>2297</v>
      </c>
      <c r="C7" s="171" t="s">
        <v>2296</v>
      </c>
      <c r="D7" s="143" t="s">
        <v>2351</v>
      </c>
      <c r="E7" s="188" t="s">
        <v>2352</v>
      </c>
      <c r="O7" s="133" t="s">
        <v>1626</v>
      </c>
    </row>
    <row r="8" spans="1:22" ht="288" customHeight="1" x14ac:dyDescent="0.3">
      <c r="A8" s="146" t="s">
        <v>32</v>
      </c>
      <c r="B8" s="143" t="s">
        <v>1035</v>
      </c>
      <c r="C8" s="157" t="s">
        <v>2047</v>
      </c>
      <c r="D8" s="143" t="s">
        <v>2168</v>
      </c>
      <c r="E8" s="157" t="s">
        <v>2167</v>
      </c>
      <c r="F8" s="143" t="s">
        <v>2342</v>
      </c>
      <c r="G8" s="143" t="s">
        <v>2343</v>
      </c>
      <c r="O8" s="133" t="s">
        <v>2012</v>
      </c>
      <c r="S8" s="67" t="s">
        <v>2345</v>
      </c>
    </row>
    <row r="9" spans="1:22" ht="285.75" customHeight="1" x14ac:dyDescent="0.3">
      <c r="A9" s="146" t="s">
        <v>33</v>
      </c>
      <c r="B9" s="150" t="s">
        <v>1099</v>
      </c>
      <c r="C9" s="157" t="s">
        <v>1634</v>
      </c>
      <c r="D9" s="143" t="s">
        <v>2170</v>
      </c>
      <c r="E9" s="157" t="s">
        <v>2169</v>
      </c>
      <c r="F9" s="143" t="s">
        <v>2124</v>
      </c>
      <c r="G9" s="157" t="s">
        <v>2125</v>
      </c>
      <c r="H9" s="143" t="s">
        <v>2126</v>
      </c>
      <c r="I9" s="135" t="s">
        <v>2127</v>
      </c>
      <c r="O9" s="133">
        <v>0</v>
      </c>
    </row>
    <row r="10" spans="1:22" ht="409.6" x14ac:dyDescent="0.3">
      <c r="A10" s="146" t="s">
        <v>34</v>
      </c>
      <c r="B10" s="143" t="s">
        <v>1033</v>
      </c>
      <c r="C10" s="157" t="s">
        <v>2049</v>
      </c>
      <c r="D10" s="143" t="s">
        <v>1294</v>
      </c>
      <c r="E10" s="157" t="s">
        <v>2050</v>
      </c>
      <c r="N10" s="131">
        <v>1</v>
      </c>
      <c r="O10" s="133" t="s">
        <v>2119</v>
      </c>
    </row>
    <row r="11" spans="1:22" ht="115.2" x14ac:dyDescent="0.3">
      <c r="A11" s="146" t="s">
        <v>35</v>
      </c>
      <c r="B11" s="150" t="s">
        <v>1032</v>
      </c>
      <c r="C11" s="157" t="s">
        <v>2051</v>
      </c>
      <c r="D11" s="143" t="s">
        <v>2174</v>
      </c>
      <c r="E11" s="157" t="s">
        <v>2173</v>
      </c>
      <c r="F11" s="143" t="s">
        <v>2178</v>
      </c>
      <c r="G11" s="157" t="s">
        <v>2177</v>
      </c>
      <c r="O11" s="133" t="s">
        <v>1547</v>
      </c>
    </row>
    <row r="12" spans="1:22" ht="409.5" customHeight="1" x14ac:dyDescent="0.3">
      <c r="A12" s="146" t="s">
        <v>36</v>
      </c>
      <c r="B12" s="143" t="s">
        <v>1160</v>
      </c>
      <c r="C12" s="157" t="s">
        <v>1847</v>
      </c>
      <c r="D12" s="143" t="s">
        <v>1031</v>
      </c>
      <c r="E12" s="157" t="s">
        <v>2052</v>
      </c>
      <c r="F12" s="143" t="s">
        <v>2248</v>
      </c>
      <c r="G12" s="157" t="s">
        <v>2249</v>
      </c>
      <c r="J12" s="143" t="s">
        <v>2420</v>
      </c>
      <c r="O12" s="133">
        <v>0</v>
      </c>
      <c r="P12" s="206">
        <v>0</v>
      </c>
    </row>
    <row r="13" spans="1:22" ht="409.6" x14ac:dyDescent="0.3">
      <c r="A13" s="146" t="s">
        <v>37</v>
      </c>
      <c r="B13" s="143" t="s">
        <v>1030</v>
      </c>
      <c r="C13" s="157" t="s">
        <v>2053</v>
      </c>
      <c r="D13" s="143" t="s">
        <v>1159</v>
      </c>
      <c r="E13" s="157" t="s">
        <v>2054</v>
      </c>
      <c r="F13" s="143" t="s">
        <v>1291</v>
      </c>
      <c r="G13" s="157" t="s">
        <v>2055</v>
      </c>
      <c r="O13" s="133">
        <v>0</v>
      </c>
    </row>
    <row r="14" spans="1:22" ht="187.2" x14ac:dyDescent="0.3">
      <c r="A14" s="146" t="s">
        <v>38</v>
      </c>
      <c r="B14" s="150" t="s">
        <v>1029</v>
      </c>
      <c r="C14" s="157" t="s">
        <v>2056</v>
      </c>
      <c r="D14" s="143" t="s">
        <v>2225</v>
      </c>
      <c r="E14" s="157" t="s">
        <v>2224</v>
      </c>
      <c r="O14" s="133" t="s">
        <v>1626</v>
      </c>
    </row>
    <row r="15" spans="1:22" ht="374.4" x14ac:dyDescent="0.3">
      <c r="A15" s="146" t="s">
        <v>39</v>
      </c>
      <c r="B15" s="150" t="s">
        <v>1028</v>
      </c>
      <c r="C15" s="157" t="s">
        <v>2057</v>
      </c>
      <c r="D15" s="143" t="s">
        <v>2185</v>
      </c>
      <c r="E15" s="157" t="s">
        <v>2132</v>
      </c>
      <c r="F15" s="143" t="s">
        <v>2184</v>
      </c>
      <c r="G15" s="157" t="s">
        <v>2183</v>
      </c>
      <c r="O15" s="133" t="s">
        <v>1626</v>
      </c>
    </row>
    <row r="16" spans="1:22" ht="86.4" x14ac:dyDescent="0.3">
      <c r="A16" s="146" t="s">
        <v>40</v>
      </c>
      <c r="B16" s="150" t="s">
        <v>1027</v>
      </c>
      <c r="C16" s="157" t="s">
        <v>2058</v>
      </c>
      <c r="D16" s="150"/>
      <c r="O16" s="133" t="s">
        <v>1547</v>
      </c>
    </row>
    <row r="17" spans="1:22" ht="409.6" x14ac:dyDescent="0.3">
      <c r="A17" s="146" t="s">
        <v>41</v>
      </c>
      <c r="B17" s="143" t="s">
        <v>1026</v>
      </c>
      <c r="C17" s="157" t="s">
        <v>2059</v>
      </c>
      <c r="D17" s="143" t="s">
        <v>2188</v>
      </c>
      <c r="E17" s="157" t="s">
        <v>2186</v>
      </c>
      <c r="F17" s="143" t="s">
        <v>2187</v>
      </c>
      <c r="G17" s="201" t="s">
        <v>2186</v>
      </c>
      <c r="O17" s="131">
        <v>0</v>
      </c>
    </row>
    <row r="18" spans="1:22" ht="90.75" customHeight="1" x14ac:dyDescent="0.3">
      <c r="A18" s="146" t="s">
        <v>42</v>
      </c>
      <c r="B18" s="150" t="s">
        <v>2304</v>
      </c>
      <c r="C18" s="157" t="s">
        <v>2303</v>
      </c>
      <c r="D18" s="143"/>
      <c r="F18" s="95"/>
      <c r="O18" s="131">
        <v>1</v>
      </c>
    </row>
    <row r="19" spans="1:22" ht="91.5" customHeight="1" x14ac:dyDescent="0.3">
      <c r="A19" s="146" t="s">
        <v>43</v>
      </c>
      <c r="B19" s="143" t="s">
        <v>1025</v>
      </c>
      <c r="C19" s="157" t="s">
        <v>2060</v>
      </c>
      <c r="D19" s="143" t="s">
        <v>966</v>
      </c>
      <c r="E19" s="157" t="s">
        <v>1732</v>
      </c>
      <c r="O19" s="131" t="s">
        <v>1626</v>
      </c>
    </row>
    <row r="20" spans="1:22" ht="302.39999999999998" x14ac:dyDescent="0.3">
      <c r="A20" s="146" t="s">
        <v>44</v>
      </c>
      <c r="B20" s="143" t="s">
        <v>2238</v>
      </c>
      <c r="C20" s="157" t="s">
        <v>2236</v>
      </c>
      <c r="O20" s="133">
        <v>0</v>
      </c>
    </row>
    <row r="21" spans="1:22" ht="187.2" x14ac:dyDescent="0.3">
      <c r="A21" s="146" t="s">
        <v>45</v>
      </c>
      <c r="B21" s="143" t="s">
        <v>2283</v>
      </c>
      <c r="C21" s="161" t="s">
        <v>2284</v>
      </c>
      <c r="O21" s="133" t="s">
        <v>1547</v>
      </c>
    </row>
    <row r="22" spans="1:22" ht="201.6" x14ac:dyDescent="0.3">
      <c r="A22" s="146" t="s">
        <v>46</v>
      </c>
      <c r="B22" s="150" t="s">
        <v>1024</v>
      </c>
      <c r="C22" s="157" t="s">
        <v>2061</v>
      </c>
      <c r="D22" s="143" t="s">
        <v>2229</v>
      </c>
      <c r="E22" s="157" t="s">
        <v>2228</v>
      </c>
      <c r="F22" s="143" t="s">
        <v>2397</v>
      </c>
      <c r="G22" s="157" t="s">
        <v>2398</v>
      </c>
      <c r="O22" s="133" t="s">
        <v>1547</v>
      </c>
    </row>
    <row r="23" spans="1:22" ht="254.25" customHeight="1" x14ac:dyDescent="0.3">
      <c r="A23" s="146" t="s">
        <v>47</v>
      </c>
      <c r="B23" s="143" t="s">
        <v>1022</v>
      </c>
      <c r="C23" s="157" t="s">
        <v>2062</v>
      </c>
      <c r="D23" s="143" t="s">
        <v>2364</v>
      </c>
      <c r="E23" s="143" t="s">
        <v>2365</v>
      </c>
      <c r="O23" s="133" t="s">
        <v>1626</v>
      </c>
    </row>
    <row r="24" spans="1:22" ht="126.75" customHeight="1" x14ac:dyDescent="0.3">
      <c r="A24" s="146" t="s">
        <v>48</v>
      </c>
      <c r="B24" s="150" t="s">
        <v>1021</v>
      </c>
      <c r="C24" s="157" t="s">
        <v>2063</v>
      </c>
      <c r="D24" s="143" t="s">
        <v>2190</v>
      </c>
      <c r="E24" s="157" t="s">
        <v>2189</v>
      </c>
      <c r="H24" s="143" t="s">
        <v>2404</v>
      </c>
      <c r="I24" s="135" t="s">
        <v>2405</v>
      </c>
      <c r="O24" s="133" t="s">
        <v>1626</v>
      </c>
      <c r="Q24" s="156">
        <v>1</v>
      </c>
      <c r="V24" s="198" t="s">
        <v>2406</v>
      </c>
    </row>
    <row r="25" spans="1:22" ht="100.8" x14ac:dyDescent="0.3">
      <c r="A25" s="146" t="s">
        <v>50</v>
      </c>
      <c r="B25" s="150" t="s">
        <v>1010</v>
      </c>
      <c r="C25" s="157" t="s">
        <v>2074</v>
      </c>
      <c r="D25" s="143"/>
      <c r="O25" s="131">
        <v>0</v>
      </c>
    </row>
    <row r="26" spans="1:22" ht="115.2" x14ac:dyDescent="0.3">
      <c r="A26" s="146" t="s">
        <v>51</v>
      </c>
      <c r="B26" s="143" t="s">
        <v>2298</v>
      </c>
      <c r="C26" s="173" t="s">
        <v>2299</v>
      </c>
      <c r="D26" s="143" t="s">
        <v>2314</v>
      </c>
      <c r="E26" s="172" t="s">
        <v>2315</v>
      </c>
      <c r="O26" s="133">
        <v>1</v>
      </c>
    </row>
    <row r="27" spans="1:22" ht="226.5" customHeight="1" x14ac:dyDescent="0.3">
      <c r="A27" s="146" t="s">
        <v>52</v>
      </c>
      <c r="B27" s="150" t="s">
        <v>1019</v>
      </c>
      <c r="C27" s="157" t="s">
        <v>2064</v>
      </c>
      <c r="D27" s="143" t="s">
        <v>2215</v>
      </c>
      <c r="E27" s="143" t="s">
        <v>2216</v>
      </c>
      <c r="F27" s="143" t="s">
        <v>2428</v>
      </c>
      <c r="G27" s="143" t="s">
        <v>2424</v>
      </c>
      <c r="O27" s="131" t="s">
        <v>1547</v>
      </c>
      <c r="Q27" s="156">
        <v>0</v>
      </c>
      <c r="V27" s="67" t="s">
        <v>2429</v>
      </c>
    </row>
    <row r="28" spans="1:22" ht="409.5" customHeight="1" x14ac:dyDescent="0.3">
      <c r="A28" s="146" t="s">
        <v>53</v>
      </c>
      <c r="B28" s="143" t="s">
        <v>1018</v>
      </c>
      <c r="C28" s="157" t="s">
        <v>2065</v>
      </c>
      <c r="D28" s="143" t="s">
        <v>2108</v>
      </c>
      <c r="E28" s="157" t="s">
        <v>2107</v>
      </c>
      <c r="F28" s="143" t="s">
        <v>2217</v>
      </c>
      <c r="G28" s="157" t="s">
        <v>2138</v>
      </c>
      <c r="H28" s="143" t="s">
        <v>2194</v>
      </c>
      <c r="I28" s="144" t="s">
        <v>2193</v>
      </c>
      <c r="J28" s="165"/>
      <c r="K28" s="143"/>
      <c r="L28" s="143"/>
      <c r="M28" s="143"/>
      <c r="O28" s="131" t="s">
        <v>1626</v>
      </c>
    </row>
    <row r="29" spans="1:22" ht="72" x14ac:dyDescent="0.3">
      <c r="A29" s="146" t="s">
        <v>54</v>
      </c>
      <c r="B29" s="143" t="s">
        <v>1017</v>
      </c>
      <c r="C29" s="157" t="s">
        <v>2066</v>
      </c>
      <c r="D29" s="143" t="s">
        <v>2196</v>
      </c>
      <c r="E29" s="143" t="s">
        <v>2195</v>
      </c>
      <c r="F29" s="143" t="s">
        <v>2440</v>
      </c>
      <c r="G29" s="143" t="s">
        <v>2441</v>
      </c>
      <c r="O29" s="133" t="s">
        <v>1626</v>
      </c>
      <c r="Q29" s="156">
        <v>1</v>
      </c>
      <c r="V29" s="67" t="s">
        <v>2442</v>
      </c>
    </row>
    <row r="30" spans="1:22" ht="150" customHeight="1" x14ac:dyDescent="0.3">
      <c r="A30" s="146" t="s">
        <v>125</v>
      </c>
      <c r="B30" s="143" t="s">
        <v>1015</v>
      </c>
      <c r="C30" s="157" t="s">
        <v>2067</v>
      </c>
      <c r="D30" s="143" t="s">
        <v>957</v>
      </c>
      <c r="E30" s="157" t="s">
        <v>1742</v>
      </c>
      <c r="F30" s="204"/>
      <c r="O30" s="131">
        <v>1</v>
      </c>
    </row>
    <row r="31" spans="1:22" ht="201.6" x14ac:dyDescent="0.3">
      <c r="A31" s="146" t="s">
        <v>56</v>
      </c>
      <c r="B31" s="150" t="s">
        <v>1014</v>
      </c>
      <c r="C31" s="157" t="s">
        <v>2068</v>
      </c>
      <c r="D31" s="143" t="s">
        <v>2144</v>
      </c>
      <c r="E31" s="157" t="s">
        <v>2143</v>
      </c>
      <c r="F31" s="204"/>
      <c r="O31" s="133">
        <v>1</v>
      </c>
    </row>
    <row r="32" spans="1:22" ht="273.60000000000002" x14ac:dyDescent="0.3">
      <c r="A32" s="146" t="s">
        <v>57</v>
      </c>
      <c r="B32" s="143" t="s">
        <v>1013</v>
      </c>
      <c r="C32" s="157" t="s">
        <v>2069</v>
      </c>
      <c r="D32" s="143" t="s">
        <v>1274</v>
      </c>
      <c r="E32" s="157" t="s">
        <v>2070</v>
      </c>
      <c r="F32" s="143" t="s">
        <v>2200</v>
      </c>
      <c r="G32" s="157" t="s">
        <v>2199</v>
      </c>
      <c r="O32" s="133">
        <v>1</v>
      </c>
    </row>
    <row r="33" spans="1:17" ht="144" x14ac:dyDescent="0.3">
      <c r="A33" s="146" t="s">
        <v>58</v>
      </c>
      <c r="B33" s="150" t="s">
        <v>1012</v>
      </c>
      <c r="C33" s="157" t="s">
        <v>2071</v>
      </c>
      <c r="D33" s="143" t="s">
        <v>2204</v>
      </c>
      <c r="E33" s="143" t="s">
        <v>2203</v>
      </c>
      <c r="F33" s="143" t="s">
        <v>2458</v>
      </c>
      <c r="G33" s="143" t="s">
        <v>2459</v>
      </c>
      <c r="O33" s="133">
        <v>0</v>
      </c>
      <c r="Q33" s="156">
        <v>0</v>
      </c>
    </row>
    <row r="34" spans="1:17" ht="244.5" customHeight="1" x14ac:dyDescent="0.3">
      <c r="A34" s="146" t="s">
        <v>59</v>
      </c>
      <c r="B34" s="143" t="s">
        <v>1011</v>
      </c>
      <c r="C34" s="157" t="s">
        <v>2072</v>
      </c>
      <c r="D34" s="143" t="s">
        <v>2148</v>
      </c>
      <c r="E34" s="157" t="s">
        <v>2147</v>
      </c>
      <c r="F34" s="143" t="s">
        <v>2388</v>
      </c>
      <c r="H34" s="143" t="s">
        <v>2389</v>
      </c>
      <c r="O34" s="133">
        <v>0</v>
      </c>
      <c r="P34" s="206">
        <v>0</v>
      </c>
    </row>
    <row r="35" spans="1:17" ht="172.8" x14ac:dyDescent="0.3">
      <c r="A35" s="146" t="s">
        <v>61</v>
      </c>
      <c r="B35" s="143" t="s">
        <v>1009</v>
      </c>
      <c r="C35" s="157" t="s">
        <v>2073</v>
      </c>
      <c r="D35" s="67" t="s">
        <v>2359</v>
      </c>
      <c r="E35" s="67" t="s">
        <v>2360</v>
      </c>
      <c r="F35" s="209" t="s">
        <v>2414</v>
      </c>
      <c r="O35" s="131">
        <v>1</v>
      </c>
      <c r="P35" s="206">
        <v>1</v>
      </c>
    </row>
    <row r="36" spans="1:17" ht="409.6" x14ac:dyDescent="0.3">
      <c r="A36" s="146" t="s">
        <v>62</v>
      </c>
      <c r="B36" s="150" t="s">
        <v>2232</v>
      </c>
      <c r="C36" s="157" t="s">
        <v>2233</v>
      </c>
      <c r="D36" s="143" t="s">
        <v>2474</v>
      </c>
      <c r="E36" s="157" t="s">
        <v>2475</v>
      </c>
      <c r="F36" s="143" t="s">
        <v>2387</v>
      </c>
      <c r="O36" s="133">
        <v>1</v>
      </c>
    </row>
  </sheetData>
  <mergeCells count="1">
    <mergeCell ref="E2:G2"/>
  </mergeCells>
  <pageMargins left="0.7" right="0.7" top="0.78740157499999996" bottom="0.78740157499999996" header="0.3" footer="0.3"/>
  <pageSetup paperSize="9" fitToWidth="0"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zoomScale="70" zoomScaleNormal="70" workbookViewId="0">
      <pane xSplit="1" ySplit="3" topLeftCell="G32" activePane="bottomRight" state="frozen"/>
      <selection pane="topRight" activeCell="B1" sqref="B1"/>
      <selection pane="bottomLeft" activeCell="A4" sqref="A4"/>
      <selection pane="bottomRight" activeCell="T33" sqref="T33"/>
    </sheetView>
  </sheetViews>
  <sheetFormatPr baseColWidth="10" defaultColWidth="11.44140625" defaultRowHeight="14.4" x14ac:dyDescent="0.3"/>
  <cols>
    <col min="1" max="1" width="17.6640625" style="168" customWidth="1"/>
    <col min="2" max="2" width="56" style="131" customWidth="1"/>
    <col min="3" max="3" width="5.33203125" style="131" customWidth="1"/>
    <col min="4" max="4" width="59.6640625" style="157" customWidth="1"/>
    <col min="5" max="5" width="5.33203125" style="157" customWidth="1"/>
    <col min="6" max="6" width="60.33203125" style="157" customWidth="1"/>
    <col min="7" max="7" width="5.6640625" style="157" customWidth="1"/>
    <col min="8" max="8" width="44.6640625" style="157" customWidth="1"/>
    <col min="9" max="9" width="5.6640625" style="157" customWidth="1"/>
    <col min="10" max="10" width="52.6640625" style="157" customWidth="1"/>
    <col min="11" max="11" width="5.6640625" style="153" customWidth="1"/>
    <col min="12" max="14" width="11.44140625" style="131"/>
    <col min="15" max="15" width="11.44140625" style="156"/>
    <col min="16" max="16" width="11.44140625" style="131"/>
    <col min="17" max="20" width="16.33203125" style="131" customWidth="1"/>
    <col min="21" max="16384" width="11.44140625" style="131"/>
  </cols>
  <sheetData>
    <row r="1" spans="1:20" ht="15.6" x14ac:dyDescent="0.3">
      <c r="A1" s="167" t="s">
        <v>2045</v>
      </c>
    </row>
    <row r="2" spans="1:20" x14ac:dyDescent="0.3">
      <c r="A2" s="146"/>
      <c r="E2" s="264"/>
      <c r="F2" s="264"/>
      <c r="G2" s="264"/>
      <c r="L2" s="63" t="s">
        <v>2090</v>
      </c>
    </row>
    <row r="3" spans="1:20" s="63" customFormat="1" ht="13.8" x14ac:dyDescent="0.3">
      <c r="A3" s="146"/>
      <c r="D3" s="146"/>
      <c r="E3" s="146"/>
      <c r="F3" s="146"/>
      <c r="G3" s="146"/>
      <c r="H3" s="146"/>
      <c r="I3" s="146"/>
      <c r="J3" s="146"/>
      <c r="L3" s="63" t="s">
        <v>1544</v>
      </c>
      <c r="M3" s="63" t="s">
        <v>1545</v>
      </c>
      <c r="N3" s="63" t="s">
        <v>1546</v>
      </c>
      <c r="O3" s="63" t="s">
        <v>2269</v>
      </c>
      <c r="Q3" s="63" t="s">
        <v>2006</v>
      </c>
      <c r="R3" s="63" t="s">
        <v>2213</v>
      </c>
      <c r="S3" s="63" t="s">
        <v>2271</v>
      </c>
      <c r="T3" s="63" t="s">
        <v>2272</v>
      </c>
    </row>
    <row r="4" spans="1:20" s="63" customFormat="1" ht="273.60000000000002" x14ac:dyDescent="0.3">
      <c r="A4" s="146" t="s">
        <v>26</v>
      </c>
      <c r="B4" s="151" t="s">
        <v>2292</v>
      </c>
      <c r="C4" s="147" t="s">
        <v>2293</v>
      </c>
      <c r="D4" s="151"/>
      <c r="E4" s="147"/>
      <c r="F4" s="147"/>
      <c r="G4" s="147"/>
      <c r="H4" s="147"/>
      <c r="I4" s="147"/>
      <c r="J4" s="147"/>
      <c r="K4" s="90"/>
      <c r="L4" s="90"/>
      <c r="M4" s="133">
        <v>1</v>
      </c>
      <c r="N4" s="90"/>
      <c r="O4" s="90"/>
    </row>
    <row r="5" spans="1:20" ht="405" customHeight="1" x14ac:dyDescent="0.3">
      <c r="A5" s="146" t="s">
        <v>28</v>
      </c>
      <c r="B5" s="126" t="s">
        <v>1040</v>
      </c>
      <c r="C5" s="67" t="s">
        <v>2043</v>
      </c>
      <c r="D5" s="150" t="s">
        <v>977</v>
      </c>
      <c r="E5" s="157" t="s">
        <v>1708</v>
      </c>
      <c r="F5" s="151" t="s">
        <v>2160</v>
      </c>
      <c r="G5" s="143" t="s">
        <v>2159</v>
      </c>
      <c r="H5" s="143" t="s">
        <v>2122</v>
      </c>
      <c r="I5" s="143" t="s">
        <v>2123</v>
      </c>
      <c r="J5" s="143"/>
      <c r="K5" s="67"/>
      <c r="M5" s="133">
        <v>1</v>
      </c>
    </row>
    <row r="6" spans="1:20" ht="374.4" x14ac:dyDescent="0.3">
      <c r="A6" s="146" t="s">
        <v>29</v>
      </c>
      <c r="B6" s="82" t="s">
        <v>976</v>
      </c>
      <c r="C6" s="132" t="s">
        <v>1709</v>
      </c>
      <c r="D6" s="143" t="s">
        <v>1039</v>
      </c>
      <c r="E6" s="157" t="s">
        <v>2037</v>
      </c>
      <c r="F6" s="143"/>
      <c r="M6" s="133" t="s">
        <v>1626</v>
      </c>
    </row>
    <row r="7" spans="1:20" ht="259.2" x14ac:dyDescent="0.3">
      <c r="A7" s="146" t="s">
        <v>30</v>
      </c>
      <c r="B7" s="67" t="s">
        <v>2078</v>
      </c>
      <c r="C7" s="131" t="s">
        <v>2077</v>
      </c>
      <c r="D7" s="143" t="s">
        <v>2294</v>
      </c>
      <c r="E7" s="143" t="s">
        <v>2295</v>
      </c>
      <c r="M7" s="133" t="s">
        <v>1626</v>
      </c>
    </row>
    <row r="8" spans="1:20" ht="230.4" x14ac:dyDescent="0.3">
      <c r="A8" s="146" t="s">
        <v>32</v>
      </c>
      <c r="B8" s="67" t="s">
        <v>972</v>
      </c>
      <c r="C8" s="132" t="s">
        <v>1713</v>
      </c>
      <c r="D8" s="143" t="s">
        <v>1035</v>
      </c>
      <c r="E8" s="157" t="s">
        <v>2047</v>
      </c>
      <c r="F8" s="143"/>
      <c r="M8" s="133" t="s">
        <v>1547</v>
      </c>
    </row>
    <row r="9" spans="1:20" ht="390.75" customHeight="1" x14ac:dyDescent="0.3">
      <c r="A9" s="146" t="s">
        <v>33</v>
      </c>
      <c r="B9" s="78" t="s">
        <v>2075</v>
      </c>
      <c r="C9" s="132" t="s">
        <v>1715</v>
      </c>
      <c r="D9" s="150" t="s">
        <v>1099</v>
      </c>
      <c r="E9" s="157" t="s">
        <v>1634</v>
      </c>
      <c r="F9" s="157" t="s">
        <v>1034</v>
      </c>
      <c r="G9" s="157" t="s">
        <v>2048</v>
      </c>
      <c r="H9" s="143" t="s">
        <v>2128</v>
      </c>
      <c r="I9" s="157" t="s">
        <v>2129</v>
      </c>
      <c r="M9" s="133">
        <v>0</v>
      </c>
    </row>
    <row r="10" spans="1:20" ht="409.6" x14ac:dyDescent="0.3">
      <c r="A10" s="146" t="s">
        <v>34</v>
      </c>
      <c r="B10" s="82" t="s">
        <v>971</v>
      </c>
      <c r="C10" s="132" t="s">
        <v>1719</v>
      </c>
      <c r="D10" s="143" t="s">
        <v>1033</v>
      </c>
      <c r="E10" s="157" t="s">
        <v>2049</v>
      </c>
      <c r="M10" s="133" t="s">
        <v>2119</v>
      </c>
    </row>
    <row r="11" spans="1:20" ht="115.2" x14ac:dyDescent="0.3">
      <c r="A11" s="146" t="s">
        <v>35</v>
      </c>
      <c r="B11" s="78" t="s">
        <v>2075</v>
      </c>
      <c r="C11" s="132" t="s">
        <v>1720</v>
      </c>
      <c r="D11" s="150" t="s">
        <v>1032</v>
      </c>
      <c r="E11" s="157" t="s">
        <v>2051</v>
      </c>
      <c r="F11" s="143" t="s">
        <v>2174</v>
      </c>
      <c r="G11" s="157" t="s">
        <v>2173</v>
      </c>
      <c r="M11" s="133" t="s">
        <v>1547</v>
      </c>
    </row>
    <row r="12" spans="1:20" ht="166.5" customHeight="1" x14ac:dyDescent="0.3">
      <c r="A12" s="146" t="s">
        <v>36</v>
      </c>
      <c r="B12" s="82" t="s">
        <v>970</v>
      </c>
      <c r="C12" s="132" t="s">
        <v>1722</v>
      </c>
      <c r="D12" s="143" t="s">
        <v>1031</v>
      </c>
      <c r="E12" s="157" t="s">
        <v>2052</v>
      </c>
      <c r="F12" s="143" t="s">
        <v>2420</v>
      </c>
      <c r="M12" s="133">
        <v>0</v>
      </c>
      <c r="N12" s="206">
        <v>0</v>
      </c>
    </row>
    <row r="13" spans="1:20" ht="316.8" x14ac:dyDescent="0.3">
      <c r="A13" s="146" t="s">
        <v>37</v>
      </c>
      <c r="B13" s="67" t="s">
        <v>969</v>
      </c>
      <c r="C13" s="132" t="s">
        <v>1724</v>
      </c>
      <c r="D13" s="143" t="s">
        <v>1030</v>
      </c>
      <c r="E13" s="157" t="s">
        <v>2053</v>
      </c>
      <c r="F13" s="143" t="s">
        <v>2223</v>
      </c>
      <c r="G13" s="157" t="s">
        <v>2222</v>
      </c>
      <c r="M13" s="133">
        <v>0</v>
      </c>
    </row>
    <row r="14" spans="1:20" ht="172.8" x14ac:dyDescent="0.3">
      <c r="A14" s="146" t="s">
        <v>38</v>
      </c>
      <c r="B14" s="78" t="s">
        <v>829</v>
      </c>
      <c r="C14" s="132" t="s">
        <v>1725</v>
      </c>
      <c r="D14" s="150" t="s">
        <v>1029</v>
      </c>
      <c r="E14" s="157" t="s">
        <v>2056</v>
      </c>
      <c r="M14" s="133" t="s">
        <v>1626</v>
      </c>
    </row>
    <row r="15" spans="1:20" ht="360" x14ac:dyDescent="0.3">
      <c r="A15" s="146" t="s">
        <v>39</v>
      </c>
      <c r="B15" s="78" t="s">
        <v>996</v>
      </c>
      <c r="C15" s="132" t="s">
        <v>1726</v>
      </c>
      <c r="D15" s="157" t="s">
        <v>968</v>
      </c>
      <c r="E15" s="157" t="s">
        <v>1727</v>
      </c>
      <c r="F15" s="150" t="s">
        <v>1028</v>
      </c>
      <c r="G15" s="157" t="s">
        <v>2057</v>
      </c>
      <c r="M15" s="133" t="s">
        <v>1626</v>
      </c>
    </row>
    <row r="16" spans="1:20" ht="86.4" x14ac:dyDescent="0.3">
      <c r="A16" s="146" t="s">
        <v>40</v>
      </c>
      <c r="B16" s="78" t="s">
        <v>829</v>
      </c>
      <c r="C16" s="132" t="s">
        <v>1728</v>
      </c>
      <c r="D16" s="150" t="s">
        <v>1027</v>
      </c>
      <c r="E16" s="157" t="s">
        <v>2058</v>
      </c>
      <c r="M16" s="133" t="s">
        <v>1547</v>
      </c>
    </row>
    <row r="17" spans="1:20" ht="409.6" x14ac:dyDescent="0.3">
      <c r="A17" s="146" t="s">
        <v>41</v>
      </c>
      <c r="B17" s="82" t="s">
        <v>995</v>
      </c>
      <c r="C17" s="132" t="s">
        <v>1729</v>
      </c>
      <c r="D17" s="143" t="s">
        <v>1026</v>
      </c>
      <c r="E17" s="157" t="s">
        <v>2059</v>
      </c>
      <c r="F17" s="143" t="s">
        <v>2187</v>
      </c>
      <c r="G17" s="157" t="s">
        <v>2186</v>
      </c>
      <c r="M17" s="133">
        <v>0</v>
      </c>
    </row>
    <row r="18" spans="1:20" ht="177" customHeight="1" x14ac:dyDescent="0.3">
      <c r="A18" s="146" t="s">
        <v>42</v>
      </c>
      <c r="B18" s="67" t="s">
        <v>2079</v>
      </c>
      <c r="C18" s="132" t="s">
        <v>1980</v>
      </c>
      <c r="D18" s="143" t="s">
        <v>2080</v>
      </c>
      <c r="E18" s="157" t="s">
        <v>1980</v>
      </c>
      <c r="F18" s="152" t="s">
        <v>1985</v>
      </c>
      <c r="G18" s="157" t="s">
        <v>1983</v>
      </c>
      <c r="M18" s="131">
        <v>1</v>
      </c>
    </row>
    <row r="19" spans="1:20" ht="135.75" customHeight="1" x14ac:dyDescent="0.3">
      <c r="A19" s="146" t="s">
        <v>43</v>
      </c>
      <c r="B19" s="67" t="s">
        <v>966</v>
      </c>
      <c r="C19" s="132" t="s">
        <v>1732</v>
      </c>
      <c r="D19" s="143" t="s">
        <v>1025</v>
      </c>
      <c r="E19" s="157" t="s">
        <v>2060</v>
      </c>
      <c r="F19" s="143" t="s">
        <v>2227</v>
      </c>
      <c r="G19" s="157" t="s">
        <v>2226</v>
      </c>
      <c r="M19" s="131">
        <v>1</v>
      </c>
    </row>
    <row r="20" spans="1:20" ht="345.6" x14ac:dyDescent="0.3">
      <c r="A20" s="146" t="s">
        <v>44</v>
      </c>
      <c r="B20" s="67" t="s">
        <v>1990</v>
      </c>
      <c r="C20" s="132" t="s">
        <v>1989</v>
      </c>
      <c r="D20" s="143" t="s">
        <v>2082</v>
      </c>
      <c r="E20" s="157" t="s">
        <v>2081</v>
      </c>
      <c r="F20" s="143" t="s">
        <v>2084</v>
      </c>
      <c r="G20" s="157" t="s">
        <v>2083</v>
      </c>
      <c r="H20" s="143" t="s">
        <v>2235</v>
      </c>
      <c r="I20" s="157" t="s">
        <v>2236</v>
      </c>
      <c r="J20" s="143" t="s">
        <v>2238</v>
      </c>
      <c r="K20" s="153" t="s">
        <v>2236</v>
      </c>
      <c r="M20" s="133">
        <v>0</v>
      </c>
    </row>
    <row r="21" spans="1:20" ht="316.8" x14ac:dyDescent="0.3">
      <c r="A21" s="146" t="s">
        <v>45</v>
      </c>
      <c r="B21" s="82" t="s">
        <v>2085</v>
      </c>
      <c r="C21" s="131" t="s">
        <v>2086</v>
      </c>
      <c r="D21" s="143" t="s">
        <v>2273</v>
      </c>
      <c r="E21" s="158" t="s">
        <v>2274</v>
      </c>
      <c r="F21" s="143" t="s">
        <v>2283</v>
      </c>
      <c r="G21" s="157" t="s">
        <v>2284</v>
      </c>
      <c r="M21" s="133" t="s">
        <v>1547</v>
      </c>
    </row>
    <row r="22" spans="1:20" ht="201.6" x14ac:dyDescent="0.3">
      <c r="A22" s="146" t="s">
        <v>46</v>
      </c>
      <c r="B22" s="78" t="s">
        <v>829</v>
      </c>
      <c r="C22" s="132" t="s">
        <v>1733</v>
      </c>
      <c r="D22" s="150" t="s">
        <v>1024</v>
      </c>
      <c r="E22" s="157" t="s">
        <v>2061</v>
      </c>
      <c r="F22" s="143" t="s">
        <v>2229</v>
      </c>
      <c r="G22" s="193" t="s">
        <v>2228</v>
      </c>
      <c r="L22" s="131">
        <v>0</v>
      </c>
      <c r="M22" s="133">
        <v>0</v>
      </c>
    </row>
    <row r="23" spans="1:20" ht="408.75" customHeight="1" x14ac:dyDescent="0.3">
      <c r="A23" s="146" t="s">
        <v>47</v>
      </c>
      <c r="B23" s="67" t="s">
        <v>1735</v>
      </c>
      <c r="C23" s="132" t="s">
        <v>1734</v>
      </c>
      <c r="D23" s="143" t="s">
        <v>1022</v>
      </c>
      <c r="E23" s="157" t="s">
        <v>2062</v>
      </c>
      <c r="F23" s="143" t="s">
        <v>2231</v>
      </c>
      <c r="G23" s="157" t="s">
        <v>2230</v>
      </c>
      <c r="H23" s="143" t="s">
        <v>2364</v>
      </c>
      <c r="I23" s="143" t="s">
        <v>2365</v>
      </c>
      <c r="J23" s="143" t="s">
        <v>2399</v>
      </c>
      <c r="K23" s="153" t="s">
        <v>2400</v>
      </c>
      <c r="M23" s="133" t="s">
        <v>1626</v>
      </c>
    </row>
    <row r="24" spans="1:20" ht="300" customHeight="1" x14ac:dyDescent="0.3">
      <c r="A24" s="146" t="s">
        <v>48</v>
      </c>
      <c r="B24" s="78" t="s">
        <v>2075</v>
      </c>
      <c r="C24" s="132" t="s">
        <v>1736</v>
      </c>
      <c r="D24" s="150" t="s">
        <v>1021</v>
      </c>
      <c r="E24" s="157" t="s">
        <v>2063</v>
      </c>
      <c r="F24" s="143" t="s">
        <v>2404</v>
      </c>
      <c r="G24" s="157" t="s">
        <v>2405</v>
      </c>
      <c r="M24" s="133" t="s">
        <v>1626</v>
      </c>
      <c r="O24" s="156">
        <v>1</v>
      </c>
      <c r="T24" s="131" t="s">
        <v>2407</v>
      </c>
    </row>
    <row r="25" spans="1:20" ht="100.8" x14ac:dyDescent="0.3">
      <c r="A25" s="146" t="s">
        <v>50</v>
      </c>
      <c r="B25" s="78" t="s">
        <v>2075</v>
      </c>
      <c r="C25" s="132" t="s">
        <v>1748</v>
      </c>
      <c r="D25" s="150" t="s">
        <v>1010</v>
      </c>
      <c r="E25" s="157" t="s">
        <v>2074</v>
      </c>
      <c r="M25" s="131">
        <v>0</v>
      </c>
    </row>
    <row r="26" spans="1:20" ht="144" x14ac:dyDescent="0.3">
      <c r="A26" s="146" t="s">
        <v>51</v>
      </c>
      <c r="B26" s="67" t="s">
        <v>2014</v>
      </c>
      <c r="C26" s="132" t="s">
        <v>2015</v>
      </c>
      <c r="D26" s="143" t="s">
        <v>2300</v>
      </c>
      <c r="E26" s="157" t="s">
        <v>2301</v>
      </c>
      <c r="M26" s="131">
        <v>1</v>
      </c>
    </row>
    <row r="27" spans="1:20" ht="102" customHeight="1" x14ac:dyDescent="0.3">
      <c r="A27" s="146" t="s">
        <v>52</v>
      </c>
      <c r="B27" s="82" t="s">
        <v>961</v>
      </c>
      <c r="C27" s="132" t="s">
        <v>1738</v>
      </c>
      <c r="D27" s="150" t="s">
        <v>1019</v>
      </c>
      <c r="E27" s="157" t="s">
        <v>2064</v>
      </c>
      <c r="F27" s="143" t="s">
        <v>2425</v>
      </c>
      <c r="G27" s="143" t="s">
        <v>2426</v>
      </c>
      <c r="M27" s="131" t="s">
        <v>1547</v>
      </c>
      <c r="O27" s="156">
        <v>0</v>
      </c>
      <c r="T27" s="67" t="s">
        <v>2427</v>
      </c>
    </row>
    <row r="28" spans="1:20" ht="300.75" customHeight="1" x14ac:dyDescent="0.3">
      <c r="A28" s="146" t="s">
        <v>53</v>
      </c>
      <c r="B28" s="67" t="s">
        <v>960</v>
      </c>
      <c r="C28" s="132" t="s">
        <v>1739</v>
      </c>
      <c r="D28" s="143" t="s">
        <v>1018</v>
      </c>
      <c r="E28" s="157" t="s">
        <v>2065</v>
      </c>
      <c r="F28" s="143" t="s">
        <v>2194</v>
      </c>
      <c r="G28" s="143" t="s">
        <v>2193</v>
      </c>
      <c r="H28" s="143" t="s">
        <v>2439</v>
      </c>
      <c r="I28" s="143" t="s">
        <v>2426</v>
      </c>
      <c r="M28" s="131" t="s">
        <v>1626</v>
      </c>
      <c r="O28" s="156">
        <v>1</v>
      </c>
    </row>
    <row r="29" spans="1:20" ht="345.6" x14ac:dyDescent="0.3">
      <c r="A29" s="146" t="s">
        <v>54</v>
      </c>
      <c r="B29" s="67" t="s">
        <v>1741</v>
      </c>
      <c r="C29" s="132" t="s">
        <v>1740</v>
      </c>
      <c r="D29" s="143" t="s">
        <v>1799</v>
      </c>
      <c r="E29" s="157" t="s">
        <v>1798</v>
      </c>
      <c r="F29" s="143" t="s">
        <v>1017</v>
      </c>
      <c r="G29" s="157" t="s">
        <v>2066</v>
      </c>
      <c r="H29" s="143" t="s">
        <v>2430</v>
      </c>
      <c r="I29" s="157" t="s">
        <v>2195</v>
      </c>
      <c r="M29" s="131">
        <v>1</v>
      </c>
    </row>
    <row r="30" spans="1:20" ht="211.5" customHeight="1" x14ac:dyDescent="0.3">
      <c r="A30" s="146" t="s">
        <v>125</v>
      </c>
      <c r="B30" s="67" t="s">
        <v>957</v>
      </c>
      <c r="C30" s="132" t="s">
        <v>1742</v>
      </c>
      <c r="D30" s="143" t="s">
        <v>1015</v>
      </c>
      <c r="E30" s="157" t="s">
        <v>2067</v>
      </c>
      <c r="F30" s="143" t="s">
        <v>957</v>
      </c>
      <c r="G30" s="157" t="s">
        <v>1742</v>
      </c>
      <c r="H30" s="143" t="s">
        <v>2431</v>
      </c>
      <c r="M30" s="131">
        <v>1</v>
      </c>
    </row>
    <row r="31" spans="1:20" ht="163.19999999999999" customHeight="1" x14ac:dyDescent="0.3">
      <c r="A31" s="146" t="s">
        <v>56</v>
      </c>
      <c r="B31" s="82" t="s">
        <v>956</v>
      </c>
      <c r="C31" s="132" t="s">
        <v>1743</v>
      </c>
      <c r="D31" s="150" t="s">
        <v>1014</v>
      </c>
      <c r="E31" s="157" t="s">
        <v>2068</v>
      </c>
      <c r="F31" s="143" t="s">
        <v>2144</v>
      </c>
      <c r="G31" s="157" t="s">
        <v>2143</v>
      </c>
      <c r="H31" s="143" t="s">
        <v>2432</v>
      </c>
      <c r="M31" s="133">
        <v>1</v>
      </c>
    </row>
    <row r="32" spans="1:20" ht="100.8" x14ac:dyDescent="0.3">
      <c r="A32" s="146" t="s">
        <v>57</v>
      </c>
      <c r="B32" s="67" t="s">
        <v>955</v>
      </c>
      <c r="C32" s="132" t="s">
        <v>1744</v>
      </c>
      <c r="D32" s="143" t="s">
        <v>1013</v>
      </c>
      <c r="E32" s="157" t="s">
        <v>2069</v>
      </c>
      <c r="F32" s="143" t="s">
        <v>2200</v>
      </c>
      <c r="G32" s="157" t="s">
        <v>2199</v>
      </c>
      <c r="H32" s="143" t="s">
        <v>2433</v>
      </c>
      <c r="I32" s="157" t="s">
        <v>2218</v>
      </c>
      <c r="M32" s="133">
        <v>1</v>
      </c>
    </row>
    <row r="33" spans="1:20" ht="216" x14ac:dyDescent="0.3">
      <c r="A33" s="146" t="s">
        <v>58</v>
      </c>
      <c r="B33" s="78" t="s">
        <v>2076</v>
      </c>
      <c r="C33" s="132" t="s">
        <v>1745</v>
      </c>
      <c r="D33" s="150" t="s">
        <v>1012</v>
      </c>
      <c r="E33" s="157" t="s">
        <v>2071</v>
      </c>
      <c r="F33" s="143" t="s">
        <v>2202</v>
      </c>
      <c r="G33" s="143" t="s">
        <v>2201</v>
      </c>
      <c r="H33" s="143" t="s">
        <v>2434</v>
      </c>
      <c r="I33" s="143" t="s">
        <v>2221</v>
      </c>
      <c r="J33" s="143" t="s">
        <v>2463</v>
      </c>
      <c r="K33" s="67" t="s">
        <v>2464</v>
      </c>
      <c r="M33" s="133">
        <v>0</v>
      </c>
      <c r="O33" s="156">
        <v>0</v>
      </c>
      <c r="T33" s="67" t="s">
        <v>2468</v>
      </c>
    </row>
    <row r="34" spans="1:20" ht="190.2" customHeight="1" x14ac:dyDescent="0.3">
      <c r="A34" s="146" t="s">
        <v>59</v>
      </c>
      <c r="B34" s="143" t="s">
        <v>2390</v>
      </c>
      <c r="C34" s="132" t="s">
        <v>1747</v>
      </c>
      <c r="D34" s="143" t="s">
        <v>1011</v>
      </c>
      <c r="E34" s="157" t="s">
        <v>2072</v>
      </c>
      <c r="H34" s="143" t="s">
        <v>2435</v>
      </c>
      <c r="M34" s="133">
        <v>1</v>
      </c>
      <c r="N34" s="206">
        <v>1</v>
      </c>
      <c r="S34" s="143" t="s">
        <v>2391</v>
      </c>
    </row>
    <row r="35" spans="1:20" ht="144" x14ac:dyDescent="0.3">
      <c r="A35" s="146" t="s">
        <v>61</v>
      </c>
      <c r="B35" s="67" t="s">
        <v>951</v>
      </c>
      <c r="C35" s="132" t="s">
        <v>1750</v>
      </c>
      <c r="D35" s="143" t="s">
        <v>1009</v>
      </c>
      <c r="E35" s="157" t="s">
        <v>2073</v>
      </c>
      <c r="F35" s="143" t="s">
        <v>2210</v>
      </c>
      <c r="G35" s="157" t="s">
        <v>2209</v>
      </c>
      <c r="H35" s="143" t="s">
        <v>2436</v>
      </c>
      <c r="M35" s="131">
        <v>1</v>
      </c>
      <c r="N35" s="206">
        <v>1</v>
      </c>
    </row>
    <row r="36" spans="1:20" ht="216" x14ac:dyDescent="0.3">
      <c r="A36" s="146" t="s">
        <v>62</v>
      </c>
      <c r="B36" s="67" t="s">
        <v>2022</v>
      </c>
      <c r="C36" s="132" t="s">
        <v>2023</v>
      </c>
      <c r="D36" s="143" t="s">
        <v>2087</v>
      </c>
      <c r="E36" s="157" t="s">
        <v>2088</v>
      </c>
      <c r="F36" s="143" t="s">
        <v>2089</v>
      </c>
      <c r="G36" s="157" t="s">
        <v>2027</v>
      </c>
      <c r="H36" s="143" t="s">
        <v>2437</v>
      </c>
      <c r="I36" s="171" t="s">
        <v>2307</v>
      </c>
      <c r="M36" s="133">
        <v>1</v>
      </c>
    </row>
    <row r="37" spans="1:20" x14ac:dyDescent="0.3">
      <c r="B37" s="132"/>
      <c r="H37" s="143" t="s">
        <v>2438</v>
      </c>
    </row>
  </sheetData>
  <mergeCells count="1">
    <mergeCell ref="E2:G2"/>
  </mergeCells>
  <pageMargins left="0.7" right="0.7" top="0.78740157499999996" bottom="0.78740157499999996" header="0.3" footer="0.3"/>
  <pageSetup paperSize="9" fitToWidth="0"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0"/>
  <sheetViews>
    <sheetView zoomScale="70" zoomScaleNormal="70" workbookViewId="0">
      <pane xSplit="2" ySplit="2" topLeftCell="C3" activePane="bottomRight" state="frozen"/>
      <selection pane="topRight" activeCell="C1" sqref="C1"/>
      <selection pane="bottomLeft" activeCell="A3" sqref="A3"/>
      <selection pane="bottomRight" activeCell="A32" sqref="A32:XFD32"/>
    </sheetView>
  </sheetViews>
  <sheetFormatPr baseColWidth="10" defaultRowHeight="14.4" x14ac:dyDescent="0.3"/>
  <cols>
    <col min="1" max="1" width="9.6640625" customWidth="1"/>
    <col min="2" max="2" width="13" customWidth="1"/>
    <col min="3" max="10" width="15.6640625" customWidth="1"/>
  </cols>
  <sheetData>
    <row r="1" spans="1:15" ht="43.2" x14ac:dyDescent="0.3">
      <c r="A1" s="136"/>
      <c r="B1" s="136"/>
      <c r="C1" s="101" t="s">
        <v>2115</v>
      </c>
      <c r="D1" s="101" t="s">
        <v>2116</v>
      </c>
      <c r="E1" s="101" t="s">
        <v>1628</v>
      </c>
      <c r="F1" s="101" t="s">
        <v>2117</v>
      </c>
      <c r="G1" s="101" t="s">
        <v>2118</v>
      </c>
      <c r="H1" s="101" t="s">
        <v>128</v>
      </c>
      <c r="I1" s="152" t="s">
        <v>2044</v>
      </c>
      <c r="J1" s="152" t="s">
        <v>2045</v>
      </c>
    </row>
    <row r="2" spans="1:15" s="101" customFormat="1" ht="72" x14ac:dyDescent="0.3">
      <c r="A2" s="136"/>
      <c r="B2" s="136"/>
      <c r="C2" s="101" t="s">
        <v>2372</v>
      </c>
      <c r="D2" s="101" t="s">
        <v>2372</v>
      </c>
      <c r="E2" s="142" t="s">
        <v>2040</v>
      </c>
      <c r="F2" s="101" t="s">
        <v>2373</v>
      </c>
      <c r="G2" s="101" t="s">
        <v>2472</v>
      </c>
      <c r="H2" s="101" t="s">
        <v>1858</v>
      </c>
      <c r="I2" s="101" t="s">
        <v>2346</v>
      </c>
      <c r="J2" s="101" t="s">
        <v>2090</v>
      </c>
      <c r="L2" s="101" t="s">
        <v>2264</v>
      </c>
      <c r="N2" s="101" t="s">
        <v>2270</v>
      </c>
    </row>
    <row r="3" spans="1:15" s="93" customFormat="1" x14ac:dyDescent="0.3">
      <c r="A3" s="93" t="str">
        <f>'[1]Overview quanti indicators'!A3</f>
        <v>AU</v>
      </c>
      <c r="B3" s="93" t="str">
        <f>'[1]Overview quanti indicators'!B3</f>
        <v>Australia</v>
      </c>
      <c r="C3" s="138" t="str">
        <f>'Choice homecare provider'!S4</f>
        <v>0?</v>
      </c>
      <c r="D3" s="138" t="str">
        <f>'Choice institutional provider'!M4</f>
        <v>0?</v>
      </c>
      <c r="E3" s="138" t="str">
        <f>'Means-testing for cash-benefit'!O4</f>
        <v>2?</v>
      </c>
      <c r="F3" s="138" t="str">
        <f>'Choice between cash vs. in-kind'!K4</f>
        <v>2?</v>
      </c>
      <c r="G3" s="138" t="str">
        <f>'Choice to mix cash and in-kind'!K4</f>
        <v>2?</v>
      </c>
      <c r="H3" s="138" t="str">
        <f>'Availability of Cash benefits'!Q4</f>
        <v>0?</v>
      </c>
      <c r="I3" s="138">
        <f>'Means-testing for in-kind'!O4</f>
        <v>1</v>
      </c>
      <c r="J3" s="138">
        <f>'Means-testing for any benefit'!M4</f>
        <v>1</v>
      </c>
      <c r="L3" s="93">
        <v>0</v>
      </c>
      <c r="N3" s="93" t="s">
        <v>1544</v>
      </c>
    </row>
    <row r="4" spans="1:15" s="97" customFormat="1" x14ac:dyDescent="0.3">
      <c r="A4" s="97" t="str">
        <f>'[1]Overview quanti indicators'!A4</f>
        <v>AT</v>
      </c>
      <c r="B4" s="97" t="str">
        <f>'[1]Overview quanti indicators'!B4</f>
        <v>Austria</v>
      </c>
      <c r="C4" s="137">
        <f>'Choice homecare provider'!S5</f>
        <v>0</v>
      </c>
      <c r="D4" s="137">
        <f>'Choice institutional provider'!M5</f>
        <v>0</v>
      </c>
      <c r="E4" s="137">
        <f>'Means-testing for cash-benefit'!O5</f>
        <v>0</v>
      </c>
      <c r="F4" s="137">
        <f>'Choice between cash vs. in-kind'!K5</f>
        <v>1</v>
      </c>
      <c r="G4" s="137">
        <f>'Choice to mix cash and in-kind'!K5</f>
        <v>1</v>
      </c>
      <c r="H4" s="137">
        <f>'Availability of Cash benefits'!Q5</f>
        <v>2</v>
      </c>
      <c r="I4" s="137">
        <f>'Means-testing for in-kind'!O5</f>
        <v>2</v>
      </c>
      <c r="J4" s="137">
        <f>'Means-testing for any benefit'!M5</f>
        <v>1</v>
      </c>
      <c r="L4" s="97">
        <v>0</v>
      </c>
      <c r="N4" s="97" t="s">
        <v>1545</v>
      </c>
      <c r="O4" s="97" t="s">
        <v>2291</v>
      </c>
    </row>
    <row r="5" spans="1:15" s="93" customFormat="1" x14ac:dyDescent="0.3">
      <c r="A5" s="93" t="str">
        <f>'[1]Overview quanti indicators'!A5</f>
        <v>BE</v>
      </c>
      <c r="B5" s="93" t="str">
        <f>'[1]Overview quanti indicators'!B5</f>
        <v>Belgium</v>
      </c>
      <c r="C5" s="138">
        <f>'Choice homecare provider'!S6</f>
        <v>0</v>
      </c>
      <c r="D5" s="138" t="str">
        <f>'Choice institutional provider'!M6</f>
        <v>1?</v>
      </c>
      <c r="E5" s="138">
        <f>'Means-testing for cash-benefit'!O6</f>
        <v>1</v>
      </c>
      <c r="F5" s="138">
        <f>'Choice between cash vs. in-kind'!K6</f>
        <v>1</v>
      </c>
      <c r="G5" s="138" t="str">
        <f>'Choice to mix cash and in-kind'!K6</f>
        <v>1?</v>
      </c>
      <c r="H5" s="138" t="str">
        <f>'Availability of Cash benefits'!Q6</f>
        <v>2?</v>
      </c>
      <c r="I5" s="138" t="str">
        <f>'Means-testing for in-kind'!O6</f>
        <v>0?</v>
      </c>
      <c r="J5" s="138" t="str">
        <f>'Means-testing for any benefit'!M6</f>
        <v>1?</v>
      </c>
      <c r="L5" s="93">
        <v>0</v>
      </c>
      <c r="N5" s="93" t="s">
        <v>1545</v>
      </c>
      <c r="O5" s="93" t="s">
        <v>2291</v>
      </c>
    </row>
    <row r="6" spans="1:15" s="116" customFormat="1" x14ac:dyDescent="0.3">
      <c r="A6" s="116" t="str">
        <f>'[1]Overview quanti indicators'!A6</f>
        <v>CA</v>
      </c>
      <c r="B6" s="116" t="str">
        <f>'[1]Overview quanti indicators'!B6</f>
        <v>Canada</v>
      </c>
      <c r="C6" s="139" t="str">
        <f>'Choice homecare provider'!S7</f>
        <v>#NA</v>
      </c>
      <c r="D6" s="139" t="str">
        <f>'Choice institutional provider'!M7</f>
        <v>#NA</v>
      </c>
      <c r="E6" s="139" t="str">
        <f>'Means-testing for cash-benefit'!O7</f>
        <v>#NA</v>
      </c>
      <c r="F6" s="139" t="str">
        <f>'Choice between cash vs. in-kind'!K7</f>
        <v>#NA</v>
      </c>
      <c r="G6" s="139" t="str">
        <f>'Choice to mix cash and in-kind'!K7</f>
        <v>#NA</v>
      </c>
      <c r="H6" s="139" t="str">
        <f>'Availability of Cash benefits'!Q7</f>
        <v>#NA</v>
      </c>
      <c r="I6" s="139" t="str">
        <f>'Means-testing for in-kind'!O7</f>
        <v>1?</v>
      </c>
      <c r="J6" s="139" t="str">
        <f>'Means-testing for any benefit'!M7</f>
        <v>1?</v>
      </c>
      <c r="L6" s="116">
        <v>6</v>
      </c>
      <c r="N6" s="116" t="s">
        <v>1544</v>
      </c>
      <c r="O6" s="116" t="s">
        <v>2291</v>
      </c>
    </row>
    <row r="7" spans="1:15" s="93" customFormat="1" x14ac:dyDescent="0.3">
      <c r="A7" s="93" t="str">
        <f>'[1]Overview quanti indicators'!A8</f>
        <v>CZ</v>
      </c>
      <c r="B7" s="93" t="str">
        <f>'[1]Overview quanti indicators'!B8</f>
        <v>Czech Republic</v>
      </c>
      <c r="C7" s="138">
        <f>'Choice homecare provider'!S8</f>
        <v>0</v>
      </c>
      <c r="D7" s="138">
        <f>'Choice institutional provider'!M8</f>
        <v>0</v>
      </c>
      <c r="E7" s="138">
        <f>'Means-testing for cash-benefit'!O8</f>
        <v>0</v>
      </c>
      <c r="F7" s="138">
        <f>'Choice between cash vs. in-kind'!K8</f>
        <v>1</v>
      </c>
      <c r="G7" s="138" t="str">
        <f>'Choice to mix cash and in-kind'!K8</f>
        <v>0?</v>
      </c>
      <c r="H7" s="138">
        <f>'Availability of Cash benefits'!Q8</f>
        <v>2</v>
      </c>
      <c r="I7" s="138" t="str">
        <f>'Means-testing for in-kind'!O8</f>
        <v>2?</v>
      </c>
      <c r="J7" s="138" t="str">
        <f>'Means-testing for any benefit'!M8</f>
        <v>0?</v>
      </c>
      <c r="L7" s="93">
        <v>0</v>
      </c>
      <c r="N7" s="93" t="s">
        <v>1545</v>
      </c>
      <c r="O7" s="93" t="s">
        <v>2291</v>
      </c>
    </row>
    <row r="8" spans="1:15" s="93" customFormat="1" x14ac:dyDescent="0.3">
      <c r="A8" s="93" t="str">
        <f>'[1]Overview quanti indicators'!A9</f>
        <v>DK</v>
      </c>
      <c r="B8" s="93" t="str">
        <f>'[1]Overview quanti indicators'!B9</f>
        <v>Denmark</v>
      </c>
      <c r="C8" s="138">
        <f>'Choice homecare provider'!S9</f>
        <v>0</v>
      </c>
      <c r="D8" s="138">
        <f>'Choice institutional provider'!M9</f>
        <v>0</v>
      </c>
      <c r="E8" s="138" t="str">
        <f>'Means-testing for cash-benefit'!O9</f>
        <v>2?</v>
      </c>
      <c r="F8" s="138" t="str">
        <f>'Choice between cash vs. in-kind'!K9</f>
        <v>2?</v>
      </c>
      <c r="G8" s="138" t="str">
        <f>'Choice to mix cash and in-kind'!K9</f>
        <v>2?</v>
      </c>
      <c r="H8" s="138" t="str">
        <f>'Availability of Cash benefits'!Q9</f>
        <v>0?</v>
      </c>
      <c r="I8" s="138">
        <f>'Means-testing for in-kind'!O9</f>
        <v>0</v>
      </c>
      <c r="J8" s="138">
        <f>'Means-testing for any benefit'!M9</f>
        <v>0</v>
      </c>
      <c r="L8" s="93">
        <v>0</v>
      </c>
      <c r="N8" s="93" t="s">
        <v>1545</v>
      </c>
      <c r="O8" s="93" t="s">
        <v>2291</v>
      </c>
    </row>
    <row r="9" spans="1:15" s="116" customFormat="1" x14ac:dyDescent="0.3">
      <c r="A9" s="116" t="str">
        <f>'[1]Overview quanti indicators'!A10</f>
        <v>EE</v>
      </c>
      <c r="B9" s="116" t="str">
        <f>'[1]Overview quanti indicators'!B10</f>
        <v>Estonia</v>
      </c>
      <c r="C9" s="139" t="str">
        <f>'Choice homecare provider'!S10</f>
        <v>0?</v>
      </c>
      <c r="D9" s="139" t="str">
        <f>'Choice institutional provider'!M10</f>
        <v>0?</v>
      </c>
      <c r="E9" s="139">
        <f>'Means-testing for cash-benefit'!O10</f>
        <v>2</v>
      </c>
      <c r="F9" s="139">
        <f>'Choice between cash vs. in-kind'!K10</f>
        <v>2</v>
      </c>
      <c r="G9" s="139">
        <f>'Choice to mix cash and in-kind'!K10</f>
        <v>2</v>
      </c>
      <c r="H9" s="139">
        <f>'Availability of Cash benefits'!Q10</f>
        <v>0</v>
      </c>
      <c r="I9" s="139" t="str">
        <f>'Means-testing for in-kind'!O10</f>
        <v>#NA</v>
      </c>
      <c r="J9" s="139" t="str">
        <f>'Means-testing for any benefit'!M10</f>
        <v>#NA</v>
      </c>
      <c r="L9" s="116">
        <v>2</v>
      </c>
      <c r="N9" s="116" t="s">
        <v>1545</v>
      </c>
      <c r="O9" s="116" t="s">
        <v>2291</v>
      </c>
    </row>
    <row r="10" spans="1:15" s="93" customFormat="1" x14ac:dyDescent="0.3">
      <c r="A10" s="93" t="str">
        <f>'[1]Overview quanti indicators'!A11</f>
        <v>FI</v>
      </c>
      <c r="B10" s="93" t="str">
        <f>'[1]Overview quanti indicators'!B11</f>
        <v>Finland</v>
      </c>
      <c r="C10" s="138">
        <f>'Choice homecare provider'!S11</f>
        <v>1</v>
      </c>
      <c r="D10" s="138">
        <f>'Choice institutional provider'!M11</f>
        <v>1</v>
      </c>
      <c r="E10" s="138">
        <f>'Means-testing for cash-benefit'!O11</f>
        <v>0</v>
      </c>
      <c r="F10" s="138" t="str">
        <f>'Choice between cash vs. in-kind'!K11</f>
        <v>0?</v>
      </c>
      <c r="G10" s="138" t="str">
        <f>'Choice to mix cash and in-kind'!K11</f>
        <v>0?</v>
      </c>
      <c r="H10" s="138" t="str">
        <f>'Availability of Cash benefits'!Q11</f>
        <v>1?</v>
      </c>
      <c r="I10" s="138" t="str">
        <f>'Means-testing for in-kind'!O11</f>
        <v>0?</v>
      </c>
      <c r="J10" s="138" t="str">
        <f>'Means-testing for any benefit'!M11</f>
        <v>0?</v>
      </c>
      <c r="L10" s="93">
        <v>0</v>
      </c>
      <c r="N10" s="93" t="s">
        <v>1545</v>
      </c>
      <c r="O10" s="93" t="s">
        <v>2291</v>
      </c>
    </row>
    <row r="11" spans="1:15" s="97" customFormat="1" x14ac:dyDescent="0.3">
      <c r="A11" s="97" t="str">
        <f>'[1]Overview quanti indicators'!A12</f>
        <v>FR</v>
      </c>
      <c r="B11" s="97" t="str">
        <f>'[1]Overview quanti indicators'!B12</f>
        <v>France</v>
      </c>
      <c r="C11" s="137">
        <f>'Choice homecare provider'!S12</f>
        <v>0</v>
      </c>
      <c r="D11" s="137">
        <f>'Choice institutional provider'!M12</f>
        <v>0</v>
      </c>
      <c r="E11" s="137">
        <f>'Means-testing for cash-benefit'!O12</f>
        <v>0</v>
      </c>
      <c r="F11" s="137">
        <f>'Choice between cash vs. in-kind'!K12</f>
        <v>1</v>
      </c>
      <c r="G11" s="137">
        <f>'Choice to mix cash and in-kind'!K12</f>
        <v>1</v>
      </c>
      <c r="H11" s="137">
        <f>'Availability of Cash benefits'!Q12</f>
        <v>1</v>
      </c>
      <c r="I11" s="137">
        <f>'Means-testing for in-kind'!O12</f>
        <v>0</v>
      </c>
      <c r="J11" s="137">
        <f>'Means-testing for any benefit'!M12</f>
        <v>0</v>
      </c>
      <c r="L11" s="97">
        <v>0</v>
      </c>
      <c r="N11" s="97" t="s">
        <v>1546</v>
      </c>
    </row>
    <row r="12" spans="1:15" s="97" customFormat="1" x14ac:dyDescent="0.3">
      <c r="A12" s="97" t="str">
        <f>'[1]Overview quanti indicators'!A13</f>
        <v>DE</v>
      </c>
      <c r="B12" s="97" t="str">
        <f>'[1]Overview quanti indicators'!B13</f>
        <v>Germany</v>
      </c>
      <c r="C12" s="137">
        <f>'Choice homecare provider'!S13</f>
        <v>0</v>
      </c>
      <c r="D12" s="137">
        <f>'Choice institutional provider'!M13</f>
        <v>0</v>
      </c>
      <c r="E12" s="137">
        <f>'Means-testing for cash-benefit'!O13</f>
        <v>0</v>
      </c>
      <c r="F12" s="137">
        <f>'Choice between cash vs. in-kind'!K13</f>
        <v>0</v>
      </c>
      <c r="G12" s="137">
        <f>'Choice to mix cash and in-kind'!K13</f>
        <v>0</v>
      </c>
      <c r="H12" s="137">
        <f>'Availability of Cash benefits'!Q13</f>
        <v>2</v>
      </c>
      <c r="I12" s="137">
        <f>'Means-testing for in-kind'!O13</f>
        <v>0</v>
      </c>
      <c r="J12" s="137">
        <f>'Means-testing for any benefit'!M13</f>
        <v>0</v>
      </c>
      <c r="L12" s="97">
        <v>0</v>
      </c>
      <c r="O12" s="97" t="s">
        <v>2291</v>
      </c>
    </row>
    <row r="13" spans="1:15" s="93" customFormat="1" x14ac:dyDescent="0.3">
      <c r="A13" s="93" t="str">
        <f>'[1]Overview quanti indicators'!A14</f>
        <v>GR</v>
      </c>
      <c r="B13" s="93" t="str">
        <f>'[1]Overview quanti indicators'!B14</f>
        <v>Greece</v>
      </c>
      <c r="C13" s="138">
        <f>'Choice homecare provider'!S14</f>
        <v>0</v>
      </c>
      <c r="D13" s="138">
        <f>'Choice institutional provider'!M14</f>
        <v>0</v>
      </c>
      <c r="E13" s="138">
        <f>'Means-testing for cash-benefit'!O14</f>
        <v>2</v>
      </c>
      <c r="F13" s="138">
        <f>'Choice between cash vs. in-kind'!K14</f>
        <v>2</v>
      </c>
      <c r="G13" s="138">
        <f>'Choice to mix cash and in-kind'!K14</f>
        <v>2</v>
      </c>
      <c r="H13" s="138">
        <f>'Availability of Cash benefits'!Q14</f>
        <v>0</v>
      </c>
      <c r="I13" s="138" t="str">
        <f>'Means-testing for in-kind'!O14</f>
        <v>1?</v>
      </c>
      <c r="J13" s="138" t="str">
        <f>'Means-testing for any benefit'!M14</f>
        <v>1?</v>
      </c>
      <c r="L13" s="93">
        <v>0</v>
      </c>
      <c r="N13" s="93" t="s">
        <v>1545</v>
      </c>
      <c r="O13" s="93" t="s">
        <v>2291</v>
      </c>
    </row>
    <row r="14" spans="1:15" s="116" customFormat="1" x14ac:dyDescent="0.3">
      <c r="A14" s="116" t="str">
        <f>'[1]Overview quanti indicators'!A15</f>
        <v>HU</v>
      </c>
      <c r="B14" s="116" t="str">
        <f>'[1]Overview quanti indicators'!B15</f>
        <v>Hungary</v>
      </c>
      <c r="C14" s="139" t="str">
        <f>'Choice homecare provider'!S15</f>
        <v>#NA</v>
      </c>
      <c r="D14" s="139" t="str">
        <f>'Choice institutional provider'!M15</f>
        <v>#NA</v>
      </c>
      <c r="E14" s="139" t="str">
        <f>'Means-testing for cash-benefit'!O15</f>
        <v>0?</v>
      </c>
      <c r="F14" s="139" t="str">
        <f>'Choice between cash vs. in-kind'!K15</f>
        <v>1?</v>
      </c>
      <c r="G14" s="139" t="str">
        <f>'Choice to mix cash and in-kind'!K15</f>
        <v>1?</v>
      </c>
      <c r="H14" s="139" t="str">
        <f>'Availability of Cash benefits'!Q15</f>
        <v>1?</v>
      </c>
      <c r="I14" s="139" t="str">
        <f>'Means-testing for in-kind'!O15</f>
        <v>1?</v>
      </c>
      <c r="J14" s="139" t="str">
        <f>'Means-testing for any benefit'!M15</f>
        <v>1?</v>
      </c>
      <c r="L14" s="116">
        <v>2</v>
      </c>
      <c r="N14" s="116" t="s">
        <v>2363</v>
      </c>
      <c r="O14" s="116" t="s">
        <v>2291</v>
      </c>
    </row>
    <row r="15" spans="1:15" s="93" customFormat="1" x14ac:dyDescent="0.3">
      <c r="A15" s="93" t="str">
        <f>'[1]Overview quanti indicators'!A16</f>
        <v>IS</v>
      </c>
      <c r="B15" s="93" t="str">
        <f>'[1]Overview quanti indicators'!B16</f>
        <v>Iceland</v>
      </c>
      <c r="C15" s="138" t="str">
        <f>'Choice homecare provider'!S16</f>
        <v>0?</v>
      </c>
      <c r="D15" s="138" t="str">
        <f>'Choice institutional provider'!M16</f>
        <v>0?</v>
      </c>
      <c r="E15" s="138">
        <f>'Means-testing for cash-benefit'!O16</f>
        <v>2</v>
      </c>
      <c r="F15" s="138">
        <f>'Choice between cash vs. in-kind'!K16</f>
        <v>2</v>
      </c>
      <c r="G15" s="138">
        <f>'Choice to mix cash and in-kind'!K16</f>
        <v>2</v>
      </c>
      <c r="H15" s="138">
        <f>'Availability of Cash benefits'!Q16</f>
        <v>0</v>
      </c>
      <c r="I15" s="138" t="str">
        <f>'Means-testing for in-kind'!O16</f>
        <v>0?</v>
      </c>
      <c r="J15" s="138" t="str">
        <f>'Means-testing for any benefit'!M16</f>
        <v>0?</v>
      </c>
      <c r="L15" s="93">
        <v>0</v>
      </c>
      <c r="N15" s="93" t="s">
        <v>1545</v>
      </c>
      <c r="O15" s="93" t="s">
        <v>2291</v>
      </c>
    </row>
    <row r="16" spans="1:15" s="93" customFormat="1" x14ac:dyDescent="0.3">
      <c r="A16" s="93" t="str">
        <f>'[1]Overview quanti indicators'!A17</f>
        <v>IE</v>
      </c>
      <c r="B16" s="93" t="str">
        <f>'[1]Overview quanti indicators'!B17</f>
        <v>Ireland</v>
      </c>
      <c r="C16" s="138">
        <f>'Choice homecare provider'!S17</f>
        <v>0</v>
      </c>
      <c r="D16" s="138">
        <f>'Choice institutional provider'!M17</f>
        <v>0</v>
      </c>
      <c r="E16" s="138">
        <f>'Means-testing for cash-benefit'!O17</f>
        <v>2</v>
      </c>
      <c r="F16" s="138" t="str">
        <f>'Choice between cash vs. in-kind'!K17</f>
        <v>2?</v>
      </c>
      <c r="G16" s="138" t="str">
        <f>'Choice to mix cash and in-kind'!K17</f>
        <v>2?</v>
      </c>
      <c r="H16" s="138">
        <f>'Availability of Cash benefits'!Q17</f>
        <v>0</v>
      </c>
      <c r="I16" s="138">
        <f>'Means-testing for in-kind'!O17</f>
        <v>0</v>
      </c>
      <c r="J16" s="138">
        <f>'Means-testing for any benefit'!M17</f>
        <v>0</v>
      </c>
      <c r="L16" s="93">
        <v>0</v>
      </c>
    </row>
    <row r="17" spans="1:15" s="116" customFormat="1" x14ac:dyDescent="0.3">
      <c r="A17" s="116" t="str">
        <f>'[1]Overview quanti indicators'!A18</f>
        <v>IL</v>
      </c>
      <c r="B17" s="116" t="str">
        <f>'[1]Overview quanti indicators'!B18</f>
        <v>Israel</v>
      </c>
      <c r="C17" s="139">
        <f>'Choice homecare provider'!S18</f>
        <v>1</v>
      </c>
      <c r="D17" s="139" t="str">
        <f>'Choice institutional provider'!M18</f>
        <v>#NA</v>
      </c>
      <c r="E17" s="139">
        <f>'Means-testing for cash-benefit'!O18</f>
        <v>1</v>
      </c>
      <c r="F17" s="139">
        <f>'Choice between cash vs. in-kind'!K18</f>
        <v>1</v>
      </c>
      <c r="G17" s="139">
        <f>'Choice to mix cash and in-kind'!K18</f>
        <v>1</v>
      </c>
      <c r="H17" s="139" t="str">
        <f>'Availability of Cash benefits'!Q18</f>
        <v>1?</v>
      </c>
      <c r="I17" s="139">
        <f>'Means-testing for in-kind'!O18</f>
        <v>1</v>
      </c>
      <c r="J17" s="139">
        <f>'Means-testing for any benefit'!M18</f>
        <v>1</v>
      </c>
      <c r="L17" s="116">
        <v>1</v>
      </c>
      <c r="N17" s="116" t="s">
        <v>2363</v>
      </c>
      <c r="O17" s="116" t="s">
        <v>2291</v>
      </c>
    </row>
    <row r="18" spans="1:15" s="93" customFormat="1" x14ac:dyDescent="0.3">
      <c r="A18" s="93" t="str">
        <f>'[1]Overview quanti indicators'!A19</f>
        <v>IT</v>
      </c>
      <c r="B18" s="93" t="str">
        <f>'[1]Overview quanti indicators'!B19</f>
        <v>Italy</v>
      </c>
      <c r="C18" s="138">
        <f>'Choice homecare provider'!S19</f>
        <v>1</v>
      </c>
      <c r="D18" s="138">
        <f>'Choice institutional provider'!M19</f>
        <v>1</v>
      </c>
      <c r="E18" s="138">
        <f>'Means-testing for cash-benefit'!O19</f>
        <v>0</v>
      </c>
      <c r="F18" s="138">
        <f>'Choice between cash vs. in-kind'!K19</f>
        <v>1</v>
      </c>
      <c r="G18" s="138">
        <f>'Choice to mix cash and in-kind'!K19</f>
        <v>0</v>
      </c>
      <c r="H18" s="138">
        <f>'Availability of Cash benefits'!Q19</f>
        <v>2</v>
      </c>
      <c r="I18" s="138" t="str">
        <f>'Means-testing for in-kind'!O19</f>
        <v>1?</v>
      </c>
      <c r="J18" s="138">
        <f>'Means-testing for any benefit'!M19</f>
        <v>1</v>
      </c>
      <c r="L18" s="93">
        <v>0</v>
      </c>
      <c r="N18" s="93" t="s">
        <v>2363</v>
      </c>
      <c r="O18" s="93" t="s">
        <v>2291</v>
      </c>
    </row>
    <row r="19" spans="1:15" s="97" customFormat="1" x14ac:dyDescent="0.3">
      <c r="A19" s="97" t="str">
        <f>'[1]Overview quanti indicators'!A20</f>
        <v>JP</v>
      </c>
      <c r="B19" s="97" t="str">
        <f>'[1]Overview quanti indicators'!B20</f>
        <v>Japan</v>
      </c>
      <c r="C19" s="137">
        <f>'Choice homecare provider'!S20</f>
        <v>0</v>
      </c>
      <c r="D19" s="137">
        <f>'Choice institutional provider'!M20</f>
        <v>0</v>
      </c>
      <c r="E19" s="137">
        <f>'Means-testing for cash-benefit'!O20</f>
        <v>2</v>
      </c>
      <c r="F19" s="137">
        <f>'Choice between cash vs. in-kind'!K20</f>
        <v>2</v>
      </c>
      <c r="G19" s="137">
        <f>'Choice to mix cash and in-kind'!K20</f>
        <v>2</v>
      </c>
      <c r="H19" s="137">
        <f>'Availability of Cash benefits'!Q20</f>
        <v>0</v>
      </c>
      <c r="I19" s="137">
        <f>'Means-testing for in-kind'!O20</f>
        <v>0</v>
      </c>
      <c r="J19" s="137">
        <f>'Means-testing for any benefit'!M20</f>
        <v>0</v>
      </c>
      <c r="L19" s="97">
        <v>0</v>
      </c>
      <c r="O19" s="97" t="s">
        <v>2291</v>
      </c>
    </row>
    <row r="20" spans="1:15" s="93" customFormat="1" x14ac:dyDescent="0.3">
      <c r="A20" s="93" t="str">
        <f>'[1]Overview quanti indicators'!A21</f>
        <v>KR</v>
      </c>
      <c r="B20" s="93" t="str">
        <f>'[1]Overview quanti indicators'!B21</f>
        <v>Korea</v>
      </c>
      <c r="C20" s="138" t="str">
        <f>'Choice homecare provider'!S21</f>
        <v>0?</v>
      </c>
      <c r="D20" s="138" t="str">
        <f>'Choice institutional provider'!M21</f>
        <v>0?</v>
      </c>
      <c r="E20" s="138">
        <f>'Means-testing for cash-benefit'!O21</f>
        <v>2</v>
      </c>
      <c r="F20" s="138">
        <f>'Choice between cash vs. in-kind'!K21</f>
        <v>2</v>
      </c>
      <c r="G20" s="138">
        <f>'Choice to mix cash and in-kind'!K21</f>
        <v>2</v>
      </c>
      <c r="H20" s="138">
        <f>'Availability of Cash benefits'!Q21</f>
        <v>0</v>
      </c>
      <c r="I20" s="138" t="str">
        <f>'Means-testing for in-kind'!O21</f>
        <v>0?</v>
      </c>
      <c r="J20" s="138" t="str">
        <f>'Means-testing for any benefit'!M21</f>
        <v>0?</v>
      </c>
      <c r="L20" s="93">
        <v>0</v>
      </c>
      <c r="N20" s="93" t="s">
        <v>1544</v>
      </c>
      <c r="O20" s="93" t="s">
        <v>2291</v>
      </c>
    </row>
    <row r="21" spans="1:15" s="93" customFormat="1" x14ac:dyDescent="0.3">
      <c r="A21" s="93" t="str">
        <f>'[1]Overview quanti indicators'!A22</f>
        <v>LV</v>
      </c>
      <c r="B21" s="93" t="str">
        <f>'[1]Overview quanti indicators'!B22</f>
        <v>Latvia</v>
      </c>
      <c r="C21" s="138">
        <f>'Choice homecare provider'!S22</f>
        <v>0</v>
      </c>
      <c r="D21" s="138">
        <f>'Choice institutional provider'!M22</f>
        <v>0</v>
      </c>
      <c r="E21" s="138">
        <f>'Means-testing for cash-benefit'!O22</f>
        <v>2</v>
      </c>
      <c r="F21" s="138">
        <f>'Choice between cash vs. in-kind'!K22</f>
        <v>2</v>
      </c>
      <c r="G21" s="138">
        <f>'Choice to mix cash and in-kind'!K22</f>
        <v>2</v>
      </c>
      <c r="H21" s="138">
        <f>'Availability of Cash benefits'!Q22</f>
        <v>0</v>
      </c>
      <c r="I21" s="138" t="str">
        <f>'Means-testing for in-kind'!O22</f>
        <v>0?</v>
      </c>
      <c r="J21" s="138">
        <f>'Means-testing for any benefit'!M22</f>
        <v>0</v>
      </c>
      <c r="L21" s="93">
        <v>0</v>
      </c>
      <c r="N21" s="93" t="s">
        <v>1544</v>
      </c>
    </row>
    <row r="22" spans="1:15" s="93" customFormat="1" x14ac:dyDescent="0.3">
      <c r="A22" s="93" t="str">
        <f>'[1]Overview quanti indicators'!A23</f>
        <v>LT</v>
      </c>
      <c r="B22" s="93" t="str">
        <f>'[1]Overview quanti indicators'!B23</f>
        <v>Lithuania</v>
      </c>
      <c r="C22" s="138">
        <f>'Choice homecare provider'!S23</f>
        <v>0</v>
      </c>
      <c r="D22" s="138">
        <f>'Choice institutional provider'!M23</f>
        <v>0</v>
      </c>
      <c r="E22" s="138">
        <f>'Means-testing for cash-benefit'!O23</f>
        <v>0</v>
      </c>
      <c r="F22" s="138">
        <f>'Choice between cash vs. in-kind'!K23</f>
        <v>1</v>
      </c>
      <c r="G22" s="138">
        <f>'Choice to mix cash and in-kind'!K23</f>
        <v>1</v>
      </c>
      <c r="H22" s="138">
        <f>'Availability of Cash benefits'!Q23</f>
        <v>2</v>
      </c>
      <c r="I22" s="138" t="str">
        <f>'Means-testing for in-kind'!O23</f>
        <v>1?</v>
      </c>
      <c r="J22" s="138" t="str">
        <f>'Means-testing for any benefit'!M23</f>
        <v>1?</v>
      </c>
      <c r="L22" s="93">
        <v>0</v>
      </c>
      <c r="N22" s="93" t="s">
        <v>1545</v>
      </c>
      <c r="O22" s="93" t="s">
        <v>2291</v>
      </c>
    </row>
    <row r="23" spans="1:15" s="93" customFormat="1" x14ac:dyDescent="0.3">
      <c r="A23" s="93" t="str">
        <f>'[1]Overview quanti indicators'!A24</f>
        <v>LU</v>
      </c>
      <c r="B23" s="93" t="str">
        <f>'[1]Overview quanti indicators'!B24</f>
        <v>Luxembourg</v>
      </c>
      <c r="C23" s="138" t="str">
        <f>'Choice homecare provider'!S24</f>
        <v>0?</v>
      </c>
      <c r="D23" s="138">
        <f>'Choice institutional provider'!M24</f>
        <v>0</v>
      </c>
      <c r="E23" s="138">
        <f>'Means-testing for cash-benefit'!O24</f>
        <v>0</v>
      </c>
      <c r="F23" s="138">
        <f>'Choice between cash vs. in-kind'!K24</f>
        <v>0</v>
      </c>
      <c r="G23" s="138">
        <f>'Choice to mix cash and in-kind'!K24</f>
        <v>0</v>
      </c>
      <c r="H23" s="138">
        <f>'Availability of Cash benefits'!Q24</f>
        <v>1</v>
      </c>
      <c r="I23" s="138" t="str">
        <f>'Means-testing for in-kind'!O24</f>
        <v>1?</v>
      </c>
      <c r="J23" s="138" t="str">
        <f>'Means-testing for any benefit'!M24</f>
        <v>1?</v>
      </c>
      <c r="L23" s="93">
        <v>0</v>
      </c>
      <c r="N23" s="93" t="s">
        <v>2269</v>
      </c>
    </row>
    <row r="24" spans="1:15" s="97" customFormat="1" x14ac:dyDescent="0.3">
      <c r="A24" s="97" t="str">
        <f>'[1]Overview quanti indicators'!A26</f>
        <v>NL</v>
      </c>
      <c r="B24" s="97" t="str">
        <f>'[1]Overview quanti indicators'!B26</f>
        <v>Netherlands</v>
      </c>
      <c r="C24" s="137">
        <f>'Choice homecare provider'!S25</f>
        <v>0</v>
      </c>
      <c r="D24" s="137">
        <f>'Choice institutional provider'!M25</f>
        <v>0</v>
      </c>
      <c r="E24" s="137">
        <f>'Means-testing for cash-benefit'!O25</f>
        <v>0</v>
      </c>
      <c r="F24" s="137">
        <f>'Choice between cash vs. in-kind'!K25</f>
        <v>0</v>
      </c>
      <c r="G24" s="137">
        <f>'Choice to mix cash and in-kind'!K25</f>
        <v>1</v>
      </c>
      <c r="H24" s="137">
        <f>'Availability of Cash benefits'!Q25</f>
        <v>1</v>
      </c>
      <c r="I24" s="137">
        <f>'Means-testing for in-kind'!O25</f>
        <v>0</v>
      </c>
      <c r="J24" s="137">
        <f>'Means-testing for any benefit'!M25</f>
        <v>0</v>
      </c>
      <c r="L24" s="97">
        <v>0</v>
      </c>
      <c r="O24" s="97" t="s">
        <v>2291</v>
      </c>
    </row>
    <row r="25" spans="1:15" s="116" customFormat="1" x14ac:dyDescent="0.3">
      <c r="A25" s="116" t="str">
        <f>'[1]Overview quanti indicators'!A27</f>
        <v>NZ</v>
      </c>
      <c r="B25" s="116" t="str">
        <f>'[1]Overview quanti indicators'!B27</f>
        <v>New Zealand</v>
      </c>
      <c r="C25" s="139" t="str">
        <f>'Choice homecare provider'!S26</f>
        <v>#NA</v>
      </c>
      <c r="D25" s="139">
        <f>'Choice institutional provider'!M26</f>
        <v>0</v>
      </c>
      <c r="E25" s="139" t="str">
        <f>'Means-testing for cash-benefit'!O26</f>
        <v>2?</v>
      </c>
      <c r="F25" s="139" t="str">
        <f>'Choice between cash vs. in-kind'!K26</f>
        <v>2?</v>
      </c>
      <c r="G25" s="139" t="str">
        <f>'Choice to mix cash and in-kind'!K26</f>
        <v>2?</v>
      </c>
      <c r="H25" s="139" t="str">
        <f>'Availability of Cash benefits'!Q26</f>
        <v>0?</v>
      </c>
      <c r="I25" s="139">
        <f>'Means-testing for in-kind'!O26</f>
        <v>1</v>
      </c>
      <c r="J25" s="139">
        <f>'Means-testing for any benefit'!M26</f>
        <v>1</v>
      </c>
      <c r="L25" s="116">
        <v>1</v>
      </c>
      <c r="N25" s="116" t="s">
        <v>1544</v>
      </c>
    </row>
    <row r="26" spans="1:15" s="93" customFormat="1" x14ac:dyDescent="0.3">
      <c r="A26" s="93" t="str">
        <f>'[1]Overview quanti indicators'!A28</f>
        <v>NO</v>
      </c>
      <c r="B26" s="93" t="str">
        <f>'[1]Overview quanti indicators'!B28</f>
        <v>Norway</v>
      </c>
      <c r="C26" s="138">
        <f>'Choice homecare provider'!S27</f>
        <v>1</v>
      </c>
      <c r="D26" s="138">
        <f>'Choice institutional provider'!M27</f>
        <v>1</v>
      </c>
      <c r="E26" s="138">
        <f>'Means-testing for cash-benefit'!O27</f>
        <v>0</v>
      </c>
      <c r="F26" s="138">
        <f>'Choice between cash vs. in-kind'!K27</f>
        <v>1</v>
      </c>
      <c r="G26" s="138">
        <f>'Choice to mix cash and in-kind'!K27</f>
        <v>0</v>
      </c>
      <c r="H26" s="138" t="str">
        <f>'Availability of Cash benefits'!Q27</f>
        <v>1?</v>
      </c>
      <c r="I26" s="138" t="str">
        <f>'Means-testing for in-kind'!O27</f>
        <v>0?</v>
      </c>
      <c r="J26" s="138" t="str">
        <f>'Means-testing for any benefit'!M27</f>
        <v>0?</v>
      </c>
      <c r="L26" s="93">
        <v>0</v>
      </c>
      <c r="N26" s="93" t="s">
        <v>2269</v>
      </c>
    </row>
    <row r="27" spans="1:15" s="116" customFormat="1" x14ac:dyDescent="0.3">
      <c r="A27" s="116" t="str">
        <f>'[1]Overview quanti indicators'!A29</f>
        <v>PL</v>
      </c>
      <c r="B27" s="116" t="str">
        <f>'[1]Overview quanti indicators'!B29</f>
        <v>Poland</v>
      </c>
      <c r="C27" s="139" t="str">
        <f>'Choice homecare provider'!S28</f>
        <v>0?</v>
      </c>
      <c r="D27" s="139" t="str">
        <f>'Choice institutional provider'!M28</f>
        <v>#NA</v>
      </c>
      <c r="E27" s="139" t="str">
        <f>'Means-testing for cash-benefit'!O28</f>
        <v>#NA</v>
      </c>
      <c r="F27" s="139" t="str">
        <f>'Choice between cash vs. in-kind'!K28</f>
        <v>#NA</v>
      </c>
      <c r="G27" s="139" t="str">
        <f>'Choice to mix cash and in-kind'!K28</f>
        <v>0?</v>
      </c>
      <c r="H27" s="139">
        <f>'Availability of Cash benefits'!Q28</f>
        <v>2</v>
      </c>
      <c r="I27" s="139" t="str">
        <f>'Means-testing for in-kind'!O28</f>
        <v>1?</v>
      </c>
      <c r="J27" s="139" t="str">
        <f>'Means-testing for any benefit'!M28</f>
        <v>1?</v>
      </c>
      <c r="L27" s="116">
        <v>3</v>
      </c>
      <c r="N27" s="116" t="s">
        <v>2269</v>
      </c>
    </row>
    <row r="28" spans="1:15" s="116" customFormat="1" x14ac:dyDescent="0.3">
      <c r="A28" s="116" t="str">
        <f>'[1]Overview quanti indicators'!A30</f>
        <v>PT</v>
      </c>
      <c r="B28" s="116" t="str">
        <f>'[1]Overview quanti indicators'!B30</f>
        <v>Portugal</v>
      </c>
      <c r="C28" s="139">
        <f>'Choice homecare provider'!S29</f>
        <v>0</v>
      </c>
      <c r="D28" s="139">
        <f>'Choice institutional provider'!M29</f>
        <v>0</v>
      </c>
      <c r="E28" s="139">
        <f>'Means-testing for cash-benefit'!O29</f>
        <v>1</v>
      </c>
      <c r="F28" s="139" t="str">
        <f>'Choice between cash vs. in-kind'!K29</f>
        <v>#NA</v>
      </c>
      <c r="G28" s="139">
        <f>'Choice to mix cash and in-kind'!K29</f>
        <v>0</v>
      </c>
      <c r="H28" s="139">
        <f>'Availability of Cash benefits'!Q29</f>
        <v>2</v>
      </c>
      <c r="I28" s="139" t="str">
        <f>'Means-testing for in-kind'!O29</f>
        <v>1?</v>
      </c>
      <c r="J28" s="139">
        <f>'Means-testing for any benefit'!M29</f>
        <v>1</v>
      </c>
      <c r="L28" s="116">
        <v>1</v>
      </c>
      <c r="N28" s="116" t="s">
        <v>2269</v>
      </c>
    </row>
    <row r="29" spans="1:15" s="93" customFormat="1" x14ac:dyDescent="0.3">
      <c r="A29" s="93" t="str">
        <f>'[1]Overview quanti indicators'!A31</f>
        <v>SK</v>
      </c>
      <c r="B29" s="93" t="str">
        <f>'[1]Overview quanti indicators'!B31</f>
        <v>Slovak Republic</v>
      </c>
      <c r="C29" s="138">
        <f>'Choice homecare provider'!S30</f>
        <v>0</v>
      </c>
      <c r="D29" s="138">
        <f>'Choice institutional provider'!M30</f>
        <v>0</v>
      </c>
      <c r="E29" s="138">
        <f>'Means-testing for cash-benefit'!O30</f>
        <v>1</v>
      </c>
      <c r="F29" s="138">
        <f>'Choice between cash vs. in-kind'!K30</f>
        <v>0</v>
      </c>
      <c r="G29" s="138" t="str">
        <f>'Choice to mix cash and in-kind'!K30</f>
        <v>0?</v>
      </c>
      <c r="H29" s="138" t="str">
        <f>'Availability of Cash benefits'!Q30</f>
        <v>1?</v>
      </c>
      <c r="I29" s="138">
        <f>'Means-testing for in-kind'!O30</f>
        <v>1</v>
      </c>
      <c r="J29" s="138">
        <f>'Means-testing for any benefit'!M30</f>
        <v>1</v>
      </c>
      <c r="L29" s="93">
        <v>0</v>
      </c>
      <c r="N29" s="93" t="s">
        <v>2269</v>
      </c>
    </row>
    <row r="30" spans="1:15" s="116" customFormat="1" x14ac:dyDescent="0.3">
      <c r="A30" s="116" t="str">
        <f>'[1]Overview quanti indicators'!A32</f>
        <v>SI</v>
      </c>
      <c r="B30" s="116" t="str">
        <f>'[1]Overview quanti indicators'!B32</f>
        <v>Slovenia</v>
      </c>
      <c r="C30" s="139" t="str">
        <f>'Choice homecare provider'!S31</f>
        <v>#NA</v>
      </c>
      <c r="D30" s="139" t="str">
        <f>'Choice institutional provider'!M31</f>
        <v>#NA</v>
      </c>
      <c r="E30" s="139">
        <f>'Means-testing for cash-benefit'!O31</f>
        <v>0</v>
      </c>
      <c r="F30" s="139">
        <f>'Choice between cash vs. in-kind'!K31</f>
        <v>0</v>
      </c>
      <c r="G30" s="139">
        <f>'Choice to mix cash and in-kind'!K31</f>
        <v>0</v>
      </c>
      <c r="H30" s="139">
        <f>'Availability of Cash benefits'!Q31</f>
        <v>2</v>
      </c>
      <c r="I30" s="139">
        <f>'Means-testing for in-kind'!O31</f>
        <v>1</v>
      </c>
      <c r="J30" s="139">
        <f>'Means-testing for any benefit'!M31</f>
        <v>1</v>
      </c>
      <c r="L30" s="116">
        <v>2</v>
      </c>
      <c r="N30" s="116" t="s">
        <v>1546</v>
      </c>
    </row>
    <row r="31" spans="1:15" s="93" customFormat="1" x14ac:dyDescent="0.3">
      <c r="A31" s="93" t="str">
        <f>'[1]Overview quanti indicators'!A33</f>
        <v>ES</v>
      </c>
      <c r="B31" s="93" t="str">
        <f>'[1]Overview quanti indicators'!B33</f>
        <v>Spain</v>
      </c>
      <c r="C31" s="138">
        <f>'Choice homecare provider'!S32</f>
        <v>1</v>
      </c>
      <c r="D31" s="138">
        <f>'Choice institutional provider'!M32</f>
        <v>1</v>
      </c>
      <c r="E31" s="138">
        <f>'Means-testing for cash-benefit'!O32</f>
        <v>1</v>
      </c>
      <c r="F31" s="138">
        <f>'Choice between cash vs. in-kind'!K32</f>
        <v>1</v>
      </c>
      <c r="G31" s="138">
        <f>'Choice to mix cash and in-kind'!K32</f>
        <v>1</v>
      </c>
      <c r="H31" s="138" t="str">
        <f>'Availability of Cash benefits'!Q32</f>
        <v>2?</v>
      </c>
      <c r="I31" s="138">
        <f>'Means-testing for in-kind'!O32</f>
        <v>1</v>
      </c>
      <c r="J31" s="138">
        <f>'Means-testing for any benefit'!M32</f>
        <v>1</v>
      </c>
      <c r="L31" s="93">
        <v>0</v>
      </c>
      <c r="N31" s="93" t="s">
        <v>1546</v>
      </c>
    </row>
    <row r="32" spans="1:15" s="97" customFormat="1" x14ac:dyDescent="0.3">
      <c r="A32" s="97" t="str">
        <f>'[1]Overview quanti indicators'!A34</f>
        <v>SE</v>
      </c>
      <c r="B32" s="97" t="str">
        <f>'[1]Overview quanti indicators'!B34</f>
        <v>Sweden</v>
      </c>
      <c r="C32" s="137">
        <f>'Choice homecare provider'!S33</f>
        <v>0</v>
      </c>
      <c r="D32" s="137">
        <f>'Choice institutional provider'!M33</f>
        <v>0</v>
      </c>
      <c r="E32" s="137">
        <f>'Means-testing for cash-benefit'!O33</f>
        <v>2</v>
      </c>
      <c r="F32" s="137">
        <f>'Choice between cash vs. in-kind'!K33</f>
        <v>2</v>
      </c>
      <c r="G32" s="137">
        <f>'Choice to mix cash and in-kind'!K33</f>
        <v>2</v>
      </c>
      <c r="H32" s="137">
        <f>'Availability of Cash benefits'!Q33</f>
        <v>0</v>
      </c>
      <c r="I32" s="137">
        <f>'Means-testing for in-kind'!O33</f>
        <v>0</v>
      </c>
      <c r="J32" s="137">
        <f>'Means-testing for any benefit'!M33</f>
        <v>0</v>
      </c>
      <c r="L32" s="97">
        <v>0</v>
      </c>
      <c r="N32" s="97" t="s">
        <v>2269</v>
      </c>
    </row>
    <row r="33" spans="1:14" s="97" customFormat="1" x14ac:dyDescent="0.3">
      <c r="A33" s="97" t="str">
        <f>'[1]Overview quanti indicators'!A35</f>
        <v>CH</v>
      </c>
      <c r="B33" s="97" t="str">
        <f>'[1]Overview quanti indicators'!B35</f>
        <v>Switzerland</v>
      </c>
      <c r="C33" s="137">
        <f>'Choice homecare provider'!S34</f>
        <v>0</v>
      </c>
      <c r="D33" s="137">
        <f>'Choice institutional provider'!M34</f>
        <v>0</v>
      </c>
      <c r="E33" s="137">
        <f>'Means-testing for cash-benefit'!O34</f>
        <v>0</v>
      </c>
      <c r="F33" s="137">
        <f>'Choice between cash vs. in-kind'!K34</f>
        <v>0</v>
      </c>
      <c r="G33" s="137">
        <f>'Choice to mix cash and in-kind'!K34</f>
        <v>0</v>
      </c>
      <c r="H33" s="137">
        <f>'Availability of Cash benefits'!Q34</f>
        <v>2</v>
      </c>
      <c r="I33" s="137">
        <f>'Means-testing for in-kind'!O34</f>
        <v>0</v>
      </c>
      <c r="J33" s="137">
        <f>'Means-testing for any benefit'!M34</f>
        <v>1</v>
      </c>
      <c r="L33" s="97">
        <v>0</v>
      </c>
      <c r="N33" s="97" t="s">
        <v>1546</v>
      </c>
    </row>
    <row r="34" spans="1:14" s="97" customFormat="1" x14ac:dyDescent="0.3">
      <c r="A34" s="97" t="str">
        <f>'[1]Overview quanti indicators'!A37</f>
        <v>UK</v>
      </c>
      <c r="B34" s="97" t="str">
        <f>'[1]Overview quanti indicators'!B37</f>
        <v>United Kingdom</v>
      </c>
      <c r="C34" s="137">
        <f>'Choice homecare provider'!S35</f>
        <v>1</v>
      </c>
      <c r="D34" s="137">
        <f>'Choice institutional provider'!M35</f>
        <v>1</v>
      </c>
      <c r="E34" s="137">
        <f>'Means-testing for cash-benefit'!O35</f>
        <v>0</v>
      </c>
      <c r="F34" s="137">
        <f>'Choice between cash vs. in-kind'!K35</f>
        <v>1</v>
      </c>
      <c r="G34" s="137">
        <f>'Choice to mix cash and in-kind'!K35</f>
        <v>1</v>
      </c>
      <c r="H34" s="137">
        <f>'Availability of Cash benefits'!Q35</f>
        <v>2</v>
      </c>
      <c r="I34" s="137">
        <f>'Means-testing for in-kind'!O35</f>
        <v>1</v>
      </c>
      <c r="J34" s="137">
        <f>'Means-testing for any benefit'!M35</f>
        <v>1</v>
      </c>
      <c r="L34" s="97">
        <v>0</v>
      </c>
      <c r="N34" s="97" t="s">
        <v>1546</v>
      </c>
    </row>
    <row r="35" spans="1:14" s="93" customFormat="1" x14ac:dyDescent="0.3">
      <c r="A35" s="93" t="str">
        <f>'[1]Overview quanti indicators'!A38</f>
        <v>US</v>
      </c>
      <c r="B35" s="93" t="str">
        <f>'[1]Overview quanti indicators'!B38</f>
        <v>United States</v>
      </c>
      <c r="C35" s="138" t="str">
        <f>'Choice homecare provider'!S36</f>
        <v>1?</v>
      </c>
      <c r="D35" s="138" t="str">
        <f>'Choice institutional provider'!M36</f>
        <v>1?</v>
      </c>
      <c r="E35" s="138" t="str">
        <f>'Means-testing for cash-benefit'!O36</f>
        <v>2?</v>
      </c>
      <c r="F35" s="138" t="str">
        <f>'Choice between cash vs. in-kind'!K36</f>
        <v>2?</v>
      </c>
      <c r="G35" s="138" t="str">
        <f>'Choice to mix cash and in-kind'!K36</f>
        <v>2?</v>
      </c>
      <c r="H35" s="138" t="str">
        <f>'Availability of Cash benefits'!Q36</f>
        <v>0?</v>
      </c>
      <c r="I35" s="138">
        <f>'Means-testing for in-kind'!O36</f>
        <v>1</v>
      </c>
      <c r="J35" s="138">
        <f>'Means-testing for any benefit'!M36</f>
        <v>1</v>
      </c>
      <c r="L35" s="93">
        <v>0</v>
      </c>
      <c r="N35" s="93" t="s">
        <v>1546</v>
      </c>
    </row>
    <row r="37" spans="1:14" x14ac:dyDescent="0.3">
      <c r="K37" t="s">
        <v>2265</v>
      </c>
      <c r="L37">
        <f>COUNTIF(L3:L35,0)</f>
        <v>25</v>
      </c>
    </row>
    <row r="38" spans="1:14" x14ac:dyDescent="0.3">
      <c r="K38" t="s">
        <v>2266</v>
      </c>
      <c r="L38">
        <f>COUNTIF(L3:L35,1)</f>
        <v>3</v>
      </c>
    </row>
    <row r="39" spans="1:14" x14ac:dyDescent="0.3">
      <c r="K39" t="s">
        <v>2267</v>
      </c>
      <c r="L39">
        <f>COUNTIF(L4:L36,2)</f>
        <v>3</v>
      </c>
    </row>
    <row r="40" spans="1:14" x14ac:dyDescent="0.3">
      <c r="K40" t="s">
        <v>2268</v>
      </c>
      <c r="L40">
        <f>COUNTIF(L5:L37,3)</f>
        <v>1</v>
      </c>
    </row>
  </sheetData>
  <conditionalFormatting sqref="C3:K35">
    <cfRule type="colorScale" priority="6">
      <colorScale>
        <cfvo type="num" val="&quot;&gt;0&quot;"/>
        <cfvo type="num" val="&quot;0?, 1?, 2?&quot;"/>
        <cfvo type="num" val="&quot;&gt;=0&quot;"/>
        <color rgb="FFF8696B"/>
        <color rgb="FFFFEB84"/>
        <color rgb="FF63BE7B"/>
      </colorScale>
    </cfRule>
  </conditionalFormatting>
  <conditionalFormatting sqref="C3:J35">
    <cfRule type="colorScale" priority="1">
      <colorScale>
        <cfvo type="num" val="&quot;#na&quot;"/>
        <cfvo type="num" val="&quot;0;1;2&quot;"/>
        <color rgb="FFFF7128"/>
        <color theme="6"/>
      </colorScale>
    </cfRule>
    <cfRule type="colorScale" priority="3">
      <colorScale>
        <cfvo type="num" val="&quot;&lt;0&quot;"/>
        <cfvo type="num" val="&quot;&gt;=0&quot;"/>
        <color rgb="FFF8696B"/>
        <color rgb="FF63BE7B"/>
      </colorScale>
    </cfRule>
    <cfRule type="colorScale" priority="4">
      <colorScale>
        <cfvo type="num" val="&quot;&lt;0&quot;"/>
        <cfvo type="num" val="&quot;0?; 1?, 2?&quot;"/>
        <cfvo type="num" val="&quot;&gt;=0&quot;"/>
        <color rgb="FFF8696B"/>
        <color rgb="FFFFEB84"/>
        <color rgb="FF63BE7B"/>
      </colorScale>
    </cfRule>
  </conditionalFormatting>
  <conditionalFormatting sqref="C37">
    <cfRule type="colorScale" priority="2">
      <colorScale>
        <cfvo type="num" val="&quot;#NA&quot;"/>
        <cfvo type="num" val="&quot;0;1;2&quot;"/>
        <color rgb="FFFF7128"/>
        <color rgb="FF92D050"/>
      </colorScale>
    </cfRule>
  </conditionalFormatting>
  <printOptions gridLines="1"/>
  <pageMargins left="0.70866141732283472" right="0.70866141732283472" top="0.78740157480314965" bottom="0.78740157480314965" header="0.31496062992125984" footer="0.31496062992125984"/>
  <pageSetup paperSize="9" scale="67"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7"/>
  <sheetViews>
    <sheetView workbookViewId="0">
      <pane xSplit="1" ySplit="4" topLeftCell="J23" activePane="bottomRight" state="frozen"/>
      <selection pane="topRight"/>
      <selection pane="bottomLeft"/>
      <selection pane="bottomRight" activeCell="J26" sqref="J26"/>
    </sheetView>
  </sheetViews>
  <sheetFormatPr baseColWidth="10" defaultColWidth="8.6640625" defaultRowHeight="14.4" x14ac:dyDescent="0.3"/>
  <cols>
    <col min="1" max="1" width="50" style="47" customWidth="1"/>
    <col min="2" max="33" width="60" style="47" customWidth="1"/>
    <col min="34" max="16384" width="8.6640625" style="47"/>
  </cols>
  <sheetData>
    <row r="1" spans="1:33" x14ac:dyDescent="0.3">
      <c r="A1" s="1" t="s">
        <v>1542</v>
      </c>
    </row>
    <row r="2" spans="1:33" ht="18" x14ac:dyDescent="0.35">
      <c r="A2" s="54" t="s">
        <v>1541</v>
      </c>
    </row>
    <row r="3" spans="1:33" ht="18.600000000000001" thickBot="1" x14ac:dyDescent="0.4">
      <c r="A3" s="53" t="s">
        <v>1540</v>
      </c>
    </row>
    <row r="4" spans="1:33" ht="24" thickTop="1" x14ac:dyDescent="0.45">
      <c r="B4" s="52" t="s">
        <v>28</v>
      </c>
      <c r="C4" s="52" t="s">
        <v>29</v>
      </c>
      <c r="D4" s="52" t="s">
        <v>119</v>
      </c>
      <c r="E4" s="52" t="s">
        <v>120</v>
      </c>
      <c r="F4" s="52" t="s">
        <v>121</v>
      </c>
      <c r="G4" s="52" t="s">
        <v>32</v>
      </c>
      <c r="H4" s="52" t="s">
        <v>33</v>
      </c>
      <c r="I4" s="52" t="s">
        <v>34</v>
      </c>
      <c r="J4" s="52" t="s">
        <v>35</v>
      </c>
      <c r="K4" s="52" t="s">
        <v>36</v>
      </c>
      <c r="L4" s="52" t="s">
        <v>37</v>
      </c>
      <c r="M4" s="52" t="s">
        <v>38</v>
      </c>
      <c r="N4" s="52" t="s">
        <v>39</v>
      </c>
      <c r="O4" s="52" t="s">
        <v>40</v>
      </c>
      <c r="P4" s="52" t="s">
        <v>41</v>
      </c>
      <c r="Q4" s="52" t="s">
        <v>43</v>
      </c>
      <c r="R4" s="52" t="s">
        <v>46</v>
      </c>
      <c r="S4" s="52" t="s">
        <v>122</v>
      </c>
      <c r="T4" s="52" t="s">
        <v>47</v>
      </c>
      <c r="U4" s="52" t="s">
        <v>48</v>
      </c>
      <c r="V4" s="52" t="s">
        <v>123</v>
      </c>
      <c r="W4" s="52" t="s">
        <v>52</v>
      </c>
      <c r="X4" s="52" t="s">
        <v>53</v>
      </c>
      <c r="Y4" s="52" t="s">
        <v>54</v>
      </c>
      <c r="Z4" s="52" t="s">
        <v>124</v>
      </c>
      <c r="AA4" s="52" t="s">
        <v>125</v>
      </c>
      <c r="AB4" s="52" t="s">
        <v>56</v>
      </c>
      <c r="AC4" s="52" t="s">
        <v>57</v>
      </c>
      <c r="AD4" s="52" t="s">
        <v>58</v>
      </c>
      <c r="AE4" s="52" t="s">
        <v>59</v>
      </c>
      <c r="AF4" s="52" t="s">
        <v>126</v>
      </c>
      <c r="AG4" s="52" t="s">
        <v>61</v>
      </c>
    </row>
    <row r="5" spans="1:33" ht="19.8" x14ac:dyDescent="0.3">
      <c r="A5" s="51" t="s">
        <v>1539</v>
      </c>
      <c r="B5" s="48"/>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row>
    <row r="6" spans="1:33" ht="409.6" x14ac:dyDescent="0.3">
      <c r="A6" s="49" t="s">
        <v>1538</v>
      </c>
      <c r="B6" s="48" t="s">
        <v>1537</v>
      </c>
      <c r="C6" s="48" t="s">
        <v>1565</v>
      </c>
      <c r="D6" s="48" t="s">
        <v>1536</v>
      </c>
      <c r="E6" s="48" t="s">
        <v>1535</v>
      </c>
      <c r="F6" s="48" t="s">
        <v>1534</v>
      </c>
      <c r="G6" s="48" t="s">
        <v>1533</v>
      </c>
      <c r="H6" s="48" t="s">
        <v>1532</v>
      </c>
      <c r="I6" s="48" t="s">
        <v>1531</v>
      </c>
      <c r="J6" s="48" t="s">
        <v>1530</v>
      </c>
      <c r="K6" s="48" t="s">
        <v>1529</v>
      </c>
      <c r="L6" s="48" t="s">
        <v>1528</v>
      </c>
      <c r="M6" s="48" t="s">
        <v>1527</v>
      </c>
      <c r="N6" s="48" t="s">
        <v>1526</v>
      </c>
      <c r="O6" s="48" t="s">
        <v>1525</v>
      </c>
      <c r="P6" s="48" t="s">
        <v>1524</v>
      </c>
      <c r="Q6" s="48" t="s">
        <v>1523</v>
      </c>
      <c r="R6" s="48" t="s">
        <v>1522</v>
      </c>
      <c r="S6" s="48" t="s">
        <v>1521</v>
      </c>
      <c r="T6" s="48" t="s">
        <v>1520</v>
      </c>
      <c r="U6" s="48" t="s">
        <v>1519</v>
      </c>
      <c r="V6" s="48" t="s">
        <v>1518</v>
      </c>
      <c r="W6" s="48" t="s">
        <v>1517</v>
      </c>
      <c r="X6" s="48" t="s">
        <v>1516</v>
      </c>
      <c r="Y6" s="48" t="s">
        <v>1515</v>
      </c>
      <c r="Z6" s="48" t="s">
        <v>1514</v>
      </c>
      <c r="AA6" s="48" t="s">
        <v>1513</v>
      </c>
      <c r="AB6" s="48" t="s">
        <v>1512</v>
      </c>
      <c r="AC6" s="48" t="s">
        <v>1511</v>
      </c>
      <c r="AD6" s="48" t="s">
        <v>1510</v>
      </c>
      <c r="AE6" s="48" t="s">
        <v>1509</v>
      </c>
      <c r="AF6" s="48" t="s">
        <v>1508</v>
      </c>
      <c r="AG6" s="48" t="s">
        <v>1507</v>
      </c>
    </row>
    <row r="7" spans="1:33" ht="409.6" x14ac:dyDescent="0.3">
      <c r="A7" s="49" t="s">
        <v>1506</v>
      </c>
      <c r="B7" s="79" t="s">
        <v>1505</v>
      </c>
      <c r="C7" s="79" t="s">
        <v>1504</v>
      </c>
      <c r="D7" s="79" t="s">
        <v>1503</v>
      </c>
      <c r="E7" s="79" t="s">
        <v>1502</v>
      </c>
      <c r="F7" s="79" t="s">
        <v>1501</v>
      </c>
      <c r="G7" s="79" t="s">
        <v>1500</v>
      </c>
      <c r="H7" s="79" t="s">
        <v>1499</v>
      </c>
      <c r="I7" s="79" t="s">
        <v>1498</v>
      </c>
      <c r="J7" s="79" t="s">
        <v>1497</v>
      </c>
      <c r="K7" s="79" t="s">
        <v>1496</v>
      </c>
      <c r="L7" s="79" t="s">
        <v>1495</v>
      </c>
      <c r="M7" s="79" t="s">
        <v>1494</v>
      </c>
      <c r="N7" s="79" t="s">
        <v>1493</v>
      </c>
      <c r="O7" s="79" t="s">
        <v>1492</v>
      </c>
      <c r="P7" s="79" t="s">
        <v>1491</v>
      </c>
      <c r="Q7" s="79" t="s">
        <v>1490</v>
      </c>
      <c r="R7" s="79" t="s">
        <v>1489</v>
      </c>
      <c r="S7" s="79" t="s">
        <v>1488</v>
      </c>
      <c r="T7" s="79" t="s">
        <v>1487</v>
      </c>
      <c r="U7" s="79" t="s">
        <v>1486</v>
      </c>
      <c r="V7" s="79" t="s">
        <v>1485</v>
      </c>
      <c r="W7" s="79" t="s">
        <v>1484</v>
      </c>
      <c r="X7" s="79" t="s">
        <v>1483</v>
      </c>
      <c r="Y7" s="79" t="s">
        <v>1482</v>
      </c>
      <c r="Z7" s="79" t="s">
        <v>1481</v>
      </c>
      <c r="AA7" s="79" t="s">
        <v>1480</v>
      </c>
      <c r="AB7" s="79" t="s">
        <v>1751</v>
      </c>
      <c r="AC7" s="79" t="s">
        <v>1479</v>
      </c>
      <c r="AD7" s="79" t="s">
        <v>1478</v>
      </c>
      <c r="AE7" s="79" t="s">
        <v>1477</v>
      </c>
      <c r="AF7" s="79" t="s">
        <v>1476</v>
      </c>
      <c r="AG7" s="79" t="s">
        <v>1475</v>
      </c>
    </row>
    <row r="8" spans="1:33" ht="18" x14ac:dyDescent="0.3">
      <c r="A8" s="49" t="s">
        <v>1474</v>
      </c>
      <c r="B8" s="79"/>
      <c r="C8" s="79"/>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row>
    <row r="9" spans="1:33" ht="409.6" x14ac:dyDescent="0.3">
      <c r="A9" s="50" t="s">
        <v>1473</v>
      </c>
      <c r="B9" s="79" t="s">
        <v>1472</v>
      </c>
      <c r="C9" s="79" t="s">
        <v>1471</v>
      </c>
      <c r="D9" s="79" t="s">
        <v>1470</v>
      </c>
      <c r="E9" s="79" t="s">
        <v>1469</v>
      </c>
      <c r="F9" s="79" t="s">
        <v>1468</v>
      </c>
      <c r="G9" s="79" t="s">
        <v>1467</v>
      </c>
      <c r="H9" s="79" t="s">
        <v>1466</v>
      </c>
      <c r="I9" s="79" t="s">
        <v>1465</v>
      </c>
      <c r="J9" s="79" t="s">
        <v>1464</v>
      </c>
      <c r="K9" s="79" t="s">
        <v>1463</v>
      </c>
      <c r="L9" s="79" t="s">
        <v>1462</v>
      </c>
      <c r="M9" s="79" t="s">
        <v>1461</v>
      </c>
      <c r="N9" s="79" t="s">
        <v>1460</v>
      </c>
      <c r="O9" s="79" t="s">
        <v>1459</v>
      </c>
      <c r="P9" s="79" t="s">
        <v>1458</v>
      </c>
      <c r="Q9" s="79" t="s">
        <v>1457</v>
      </c>
      <c r="R9" s="79" t="s">
        <v>1456</v>
      </c>
      <c r="S9" s="79" t="s">
        <v>1455</v>
      </c>
      <c r="T9" s="79" t="s">
        <v>1454</v>
      </c>
      <c r="U9" s="79" t="s">
        <v>1453</v>
      </c>
      <c r="V9" s="79" t="s">
        <v>1452</v>
      </c>
      <c r="W9" s="79" t="s">
        <v>1451</v>
      </c>
      <c r="X9" s="79" t="s">
        <v>1450</v>
      </c>
      <c r="Y9" s="79" t="s">
        <v>1449</v>
      </c>
      <c r="Z9" s="79" t="s">
        <v>1448</v>
      </c>
      <c r="AA9" s="79" t="s">
        <v>1447</v>
      </c>
      <c r="AB9" s="79" t="s">
        <v>1446</v>
      </c>
      <c r="AC9" s="79" t="s">
        <v>1445</v>
      </c>
      <c r="AD9" s="79" t="s">
        <v>1444</v>
      </c>
      <c r="AE9" s="79" t="s">
        <v>1443</v>
      </c>
      <c r="AF9" s="79" t="s">
        <v>1442</v>
      </c>
      <c r="AG9" s="79" t="s">
        <v>1651</v>
      </c>
    </row>
    <row r="10" spans="1:33" ht="409.6" x14ac:dyDescent="0.3">
      <c r="A10" s="49" t="s">
        <v>1441</v>
      </c>
      <c r="B10" s="79" t="s">
        <v>1422</v>
      </c>
      <c r="C10" s="79" t="s">
        <v>1440</v>
      </c>
      <c r="D10" s="79" t="s">
        <v>1439</v>
      </c>
      <c r="E10" s="79" t="s">
        <v>1438</v>
      </c>
      <c r="F10" s="79" t="s">
        <v>1437</v>
      </c>
      <c r="G10" s="79" t="s">
        <v>1436</v>
      </c>
      <c r="H10" s="79" t="s">
        <v>1435</v>
      </c>
      <c r="I10" s="79" t="s">
        <v>1434</v>
      </c>
      <c r="J10" s="79" t="s">
        <v>1422</v>
      </c>
      <c r="K10" s="79" t="s">
        <v>1433</v>
      </c>
      <c r="L10" s="79" t="s">
        <v>1432</v>
      </c>
      <c r="M10" s="79" t="s">
        <v>1431</v>
      </c>
      <c r="N10" s="79" t="s">
        <v>1430</v>
      </c>
      <c r="O10" s="79" t="s">
        <v>1422</v>
      </c>
      <c r="P10" s="79" t="s">
        <v>1429</v>
      </c>
      <c r="Q10" s="79" t="s">
        <v>1428</v>
      </c>
      <c r="R10" s="79" t="s">
        <v>1427</v>
      </c>
      <c r="S10" s="79" t="s">
        <v>1426</v>
      </c>
      <c r="T10" s="79" t="s">
        <v>1425</v>
      </c>
      <c r="U10" s="79" t="s">
        <v>1424</v>
      </c>
      <c r="V10" s="79" t="s">
        <v>1423</v>
      </c>
      <c r="W10" s="79" t="s">
        <v>1422</v>
      </c>
      <c r="X10" s="79" t="s">
        <v>1421</v>
      </c>
      <c r="Y10" s="79" t="s">
        <v>1420</v>
      </c>
      <c r="Z10" s="79" t="s">
        <v>1419</v>
      </c>
      <c r="AA10" s="79" t="s">
        <v>1418</v>
      </c>
      <c r="AB10" s="79" t="s">
        <v>1417</v>
      </c>
      <c r="AC10" s="79" t="s">
        <v>1416</v>
      </c>
      <c r="AD10" s="79" t="s">
        <v>1415</v>
      </c>
      <c r="AE10" s="79" t="s">
        <v>1414</v>
      </c>
      <c r="AF10" s="79" t="s">
        <v>1413</v>
      </c>
      <c r="AG10" s="79" t="s">
        <v>1412</v>
      </c>
    </row>
    <row r="11" spans="1:33" ht="18" x14ac:dyDescent="0.3">
      <c r="A11" s="49" t="s">
        <v>1411</v>
      </c>
      <c r="B11" s="79"/>
      <c r="C11" s="79"/>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row>
    <row r="12" spans="1:33" ht="259.2" x14ac:dyDescent="0.3">
      <c r="A12" s="50" t="s">
        <v>1410</v>
      </c>
      <c r="B12" s="79" t="s">
        <v>1409</v>
      </c>
      <c r="C12" s="79" t="s">
        <v>1408</v>
      </c>
      <c r="D12" s="79" t="s">
        <v>1397</v>
      </c>
      <c r="E12" s="79" t="s">
        <v>1397</v>
      </c>
      <c r="F12" s="79" t="s">
        <v>1407</v>
      </c>
      <c r="G12" s="79" t="s">
        <v>1397</v>
      </c>
      <c r="H12" s="79" t="s">
        <v>1397</v>
      </c>
      <c r="I12" s="79" t="s">
        <v>1399</v>
      </c>
      <c r="J12" s="79" t="s">
        <v>1397</v>
      </c>
      <c r="K12" s="79" t="s">
        <v>1406</v>
      </c>
      <c r="L12" s="79" t="s">
        <v>1405</v>
      </c>
      <c r="M12" s="79" t="s">
        <v>1397</v>
      </c>
      <c r="N12" s="79" t="s">
        <v>1397</v>
      </c>
      <c r="O12" s="79" t="s">
        <v>1404</v>
      </c>
      <c r="P12" s="79" t="s">
        <v>1403</v>
      </c>
      <c r="Q12" s="79" t="s">
        <v>1397</v>
      </c>
      <c r="R12" s="79" t="s">
        <v>1397</v>
      </c>
      <c r="S12" s="79" t="s">
        <v>1402</v>
      </c>
      <c r="T12" s="79" t="s">
        <v>1401</v>
      </c>
      <c r="U12" s="79" t="s">
        <v>1400</v>
      </c>
      <c r="V12" s="79" t="s">
        <v>1397</v>
      </c>
      <c r="W12" s="79" t="s">
        <v>1397</v>
      </c>
      <c r="X12" s="79" t="s">
        <v>1397</v>
      </c>
      <c r="Y12" s="79" t="s">
        <v>1397</v>
      </c>
      <c r="Z12" s="79" t="s">
        <v>1397</v>
      </c>
      <c r="AA12" s="79" t="s">
        <v>1399</v>
      </c>
      <c r="AB12" s="79" t="s">
        <v>1397</v>
      </c>
      <c r="AC12" s="79" t="s">
        <v>1398</v>
      </c>
      <c r="AD12" s="79" t="s">
        <v>1397</v>
      </c>
      <c r="AE12" s="79" t="s">
        <v>1396</v>
      </c>
      <c r="AF12" s="79" t="s">
        <v>1395</v>
      </c>
      <c r="AG12" s="79" t="s">
        <v>1394</v>
      </c>
    </row>
    <row r="13" spans="1:33" ht="409.6" x14ac:dyDescent="0.3">
      <c r="A13" s="50" t="s">
        <v>1393</v>
      </c>
      <c r="B13" s="79" t="s">
        <v>1392</v>
      </c>
      <c r="C13" s="79" t="s">
        <v>1391</v>
      </c>
      <c r="D13" s="79" t="s">
        <v>1390</v>
      </c>
      <c r="E13" s="79" t="s">
        <v>1389</v>
      </c>
      <c r="F13" s="79" t="s">
        <v>1388</v>
      </c>
      <c r="G13" s="79" t="s">
        <v>1387</v>
      </c>
      <c r="H13" s="79" t="s">
        <v>1386</v>
      </c>
      <c r="I13" s="79" t="s">
        <v>1385</v>
      </c>
      <c r="J13" s="79" t="s">
        <v>1384</v>
      </c>
      <c r="K13" s="79" t="s">
        <v>1383</v>
      </c>
      <c r="L13" s="79" t="s">
        <v>1382</v>
      </c>
      <c r="M13" s="79" t="s">
        <v>1363</v>
      </c>
      <c r="N13" s="79" t="s">
        <v>1381</v>
      </c>
      <c r="O13" s="79" t="s">
        <v>1380</v>
      </c>
      <c r="P13" s="79" t="s">
        <v>1379</v>
      </c>
      <c r="Q13" s="79" t="s">
        <v>1378</v>
      </c>
      <c r="R13" s="79" t="s">
        <v>1377</v>
      </c>
      <c r="S13" s="79" t="s">
        <v>1376</v>
      </c>
      <c r="T13" s="79" t="s">
        <v>1375</v>
      </c>
      <c r="U13" s="79" t="s">
        <v>1374</v>
      </c>
      <c r="V13" s="79" t="s">
        <v>1373</v>
      </c>
      <c r="W13" s="79" t="s">
        <v>1372</v>
      </c>
      <c r="X13" s="79" t="s">
        <v>1371</v>
      </c>
      <c r="Y13" s="79" t="s">
        <v>1370</v>
      </c>
      <c r="Z13" s="79" t="s">
        <v>1369</v>
      </c>
      <c r="AA13" s="79" t="s">
        <v>1368</v>
      </c>
      <c r="AB13" s="79" t="s">
        <v>1367</v>
      </c>
      <c r="AC13" s="79" t="s">
        <v>1366</v>
      </c>
      <c r="AD13" s="79" t="s">
        <v>1365</v>
      </c>
      <c r="AE13" s="79" t="s">
        <v>1364</v>
      </c>
      <c r="AF13" s="79" t="s">
        <v>1363</v>
      </c>
      <c r="AG13" s="79" t="s">
        <v>1362</v>
      </c>
    </row>
    <row r="14" spans="1:33" ht="409.6" x14ac:dyDescent="0.3">
      <c r="A14" s="50" t="s">
        <v>1361</v>
      </c>
      <c r="B14" s="79" t="s">
        <v>1360</v>
      </c>
      <c r="C14" s="79" t="s">
        <v>1359</v>
      </c>
      <c r="D14" s="79" t="s">
        <v>1358</v>
      </c>
      <c r="E14" s="79" t="s">
        <v>1337</v>
      </c>
      <c r="F14" s="79" t="s">
        <v>1337</v>
      </c>
      <c r="G14" s="79" t="s">
        <v>1357</v>
      </c>
      <c r="H14" s="79" t="s">
        <v>1356</v>
      </c>
      <c r="I14" s="79" t="s">
        <v>1355</v>
      </c>
      <c r="J14" s="79" t="s">
        <v>1354</v>
      </c>
      <c r="K14" s="79" t="s">
        <v>1353</v>
      </c>
      <c r="L14" s="79" t="s">
        <v>1352</v>
      </c>
      <c r="M14" s="79" t="s">
        <v>1351</v>
      </c>
      <c r="N14" s="79" t="s">
        <v>1350</v>
      </c>
      <c r="O14" s="79" t="s">
        <v>1349</v>
      </c>
      <c r="P14" s="79" t="s">
        <v>1348</v>
      </c>
      <c r="Q14" s="79" t="s">
        <v>1347</v>
      </c>
      <c r="R14" s="79" t="s">
        <v>1337</v>
      </c>
      <c r="S14" s="79" t="s">
        <v>1346</v>
      </c>
      <c r="T14" s="79" t="s">
        <v>1345</v>
      </c>
      <c r="U14" s="79" t="s">
        <v>1337</v>
      </c>
      <c r="V14" s="79" t="s">
        <v>1344</v>
      </c>
      <c r="W14" s="79" t="s">
        <v>1337</v>
      </c>
      <c r="X14" s="79" t="s">
        <v>1343</v>
      </c>
      <c r="Y14" s="79" t="s">
        <v>1337</v>
      </c>
      <c r="Z14" s="79" t="s">
        <v>1342</v>
      </c>
      <c r="AA14" s="79" t="s">
        <v>1341</v>
      </c>
      <c r="AB14" s="79" t="s">
        <v>1340</v>
      </c>
      <c r="AC14" s="79" t="s">
        <v>1339</v>
      </c>
      <c r="AD14" s="79" t="s">
        <v>1337</v>
      </c>
      <c r="AE14" s="79" t="s">
        <v>1338</v>
      </c>
      <c r="AF14" s="79" t="s">
        <v>1337</v>
      </c>
      <c r="AG14" s="79" t="s">
        <v>1336</v>
      </c>
    </row>
    <row r="15" spans="1:33" ht="18" x14ac:dyDescent="0.3">
      <c r="A15" s="49" t="s">
        <v>1335</v>
      </c>
      <c r="B15" s="79"/>
      <c r="C15" s="79"/>
      <c r="D15" s="79"/>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row>
    <row r="16" spans="1:33" ht="17.399999999999999" x14ac:dyDescent="0.3">
      <c r="A16" s="50" t="s">
        <v>1334</v>
      </c>
      <c r="B16" s="79"/>
      <c r="C16" s="79"/>
      <c r="D16" s="79"/>
      <c r="E16" s="79"/>
      <c r="F16" s="79"/>
      <c r="G16" s="79"/>
      <c r="H16" s="79"/>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row>
    <row r="17" spans="1:33" ht="409.6" x14ac:dyDescent="0.3">
      <c r="A17" s="50" t="s">
        <v>1333</v>
      </c>
      <c r="B17" s="79" t="s">
        <v>1332</v>
      </c>
      <c r="C17" s="79" t="s">
        <v>1752</v>
      </c>
      <c r="D17" s="79" t="s">
        <v>1331</v>
      </c>
      <c r="E17" s="79" t="s">
        <v>1330</v>
      </c>
      <c r="F17" s="79" t="s">
        <v>1329</v>
      </c>
      <c r="G17" s="79" t="s">
        <v>1328</v>
      </c>
      <c r="H17" s="79" t="s">
        <v>1327</v>
      </c>
      <c r="I17" s="79" t="s">
        <v>1326</v>
      </c>
      <c r="J17" s="79" t="s">
        <v>1325</v>
      </c>
      <c r="K17" s="79" t="s">
        <v>1324</v>
      </c>
      <c r="L17" s="79" t="s">
        <v>1323</v>
      </c>
      <c r="M17" s="79" t="s">
        <v>1322</v>
      </c>
      <c r="N17" s="79" t="s">
        <v>1639</v>
      </c>
      <c r="O17" s="79" t="s">
        <v>1321</v>
      </c>
      <c r="P17" s="79" t="s">
        <v>1320</v>
      </c>
      <c r="Q17" s="79" t="s">
        <v>1319</v>
      </c>
      <c r="R17" s="79" t="s">
        <v>1318</v>
      </c>
      <c r="S17" s="79" t="s">
        <v>1317</v>
      </c>
      <c r="T17" s="79" t="s">
        <v>1316</v>
      </c>
      <c r="U17" s="79" t="s">
        <v>1315</v>
      </c>
      <c r="V17" s="79" t="s">
        <v>1314</v>
      </c>
      <c r="W17" s="79" t="s">
        <v>1313</v>
      </c>
      <c r="X17" s="79" t="s">
        <v>1312</v>
      </c>
      <c r="Y17" s="79" t="s">
        <v>1311</v>
      </c>
      <c r="Z17" s="79" t="s">
        <v>1310</v>
      </c>
      <c r="AA17" s="79" t="s">
        <v>1309</v>
      </c>
      <c r="AB17" s="79" t="s">
        <v>1308</v>
      </c>
      <c r="AC17" s="79" t="s">
        <v>1307</v>
      </c>
      <c r="AD17" s="79" t="s">
        <v>1306</v>
      </c>
      <c r="AE17" s="79" t="s">
        <v>1305</v>
      </c>
      <c r="AF17" s="79" t="s">
        <v>1304</v>
      </c>
      <c r="AG17" s="79" t="s">
        <v>1303</v>
      </c>
    </row>
    <row r="18" spans="1:33" ht="409.6" x14ac:dyDescent="0.3">
      <c r="A18" s="50" t="s">
        <v>1302</v>
      </c>
      <c r="B18" s="79" t="s">
        <v>1301</v>
      </c>
      <c r="C18" s="79" t="s">
        <v>1300</v>
      </c>
      <c r="D18" s="79" t="s">
        <v>1299</v>
      </c>
      <c r="E18" s="79" t="s">
        <v>1298</v>
      </c>
      <c r="F18" s="79" t="s">
        <v>1297</v>
      </c>
      <c r="G18" s="79" t="s">
        <v>1296</v>
      </c>
      <c r="H18" s="79" t="s">
        <v>1295</v>
      </c>
      <c r="I18" s="79" t="s">
        <v>1294</v>
      </c>
      <c r="J18" s="79" t="s">
        <v>1293</v>
      </c>
      <c r="K18" s="79" t="s">
        <v>1292</v>
      </c>
      <c r="L18" s="79" t="s">
        <v>1291</v>
      </c>
      <c r="M18" s="79" t="s">
        <v>1290</v>
      </c>
      <c r="N18" s="79" t="s">
        <v>1289</v>
      </c>
      <c r="O18" s="79" t="s">
        <v>1288</v>
      </c>
      <c r="P18" s="79" t="s">
        <v>1287</v>
      </c>
      <c r="Q18" s="79" t="s">
        <v>1286</v>
      </c>
      <c r="R18" s="79" t="s">
        <v>1285</v>
      </c>
      <c r="S18" s="79" t="s">
        <v>1284</v>
      </c>
      <c r="T18" s="79" t="s">
        <v>1283</v>
      </c>
      <c r="U18" s="79" t="s">
        <v>1282</v>
      </c>
      <c r="V18" s="79" t="s">
        <v>1281</v>
      </c>
      <c r="W18" s="79" t="s">
        <v>1280</v>
      </c>
      <c r="X18" s="79" t="s">
        <v>1279</v>
      </c>
      <c r="Y18" s="79" t="s">
        <v>1278</v>
      </c>
      <c r="Z18" s="79" t="s">
        <v>1277</v>
      </c>
      <c r="AA18" s="79" t="s">
        <v>1276</v>
      </c>
      <c r="AB18" s="79" t="s">
        <v>1275</v>
      </c>
      <c r="AC18" s="79" t="s">
        <v>1274</v>
      </c>
      <c r="AD18" s="79" t="s">
        <v>1273</v>
      </c>
      <c r="AE18" s="79" t="s">
        <v>1272</v>
      </c>
      <c r="AF18" s="79" t="s">
        <v>1271</v>
      </c>
      <c r="AG18" s="79" t="s">
        <v>1270</v>
      </c>
    </row>
    <row r="19" spans="1:33" ht="409.6" x14ac:dyDescent="0.3">
      <c r="A19" s="50" t="s">
        <v>1269</v>
      </c>
      <c r="B19" s="79" t="s">
        <v>1268</v>
      </c>
      <c r="C19" s="79" t="s">
        <v>1267</v>
      </c>
      <c r="D19" s="79" t="s">
        <v>1266</v>
      </c>
      <c r="E19" s="79" t="s">
        <v>1265</v>
      </c>
      <c r="F19" s="79" t="s">
        <v>1264</v>
      </c>
      <c r="G19" s="79" t="s">
        <v>1263</v>
      </c>
      <c r="H19" s="79" t="s">
        <v>1262</v>
      </c>
      <c r="I19" s="79" t="s">
        <v>1261</v>
      </c>
      <c r="J19" s="79" t="s">
        <v>1260</v>
      </c>
      <c r="K19" s="79" t="s">
        <v>1259</v>
      </c>
      <c r="L19" s="79" t="s">
        <v>1258</v>
      </c>
      <c r="M19" s="79" t="s">
        <v>1257</v>
      </c>
      <c r="N19" s="79" t="s">
        <v>1256</v>
      </c>
      <c r="O19" s="79" t="s">
        <v>1255</v>
      </c>
      <c r="P19" s="79" t="s">
        <v>1254</v>
      </c>
      <c r="Q19" s="79" t="s">
        <v>1253</v>
      </c>
      <c r="R19" s="79" t="s">
        <v>1252</v>
      </c>
      <c r="S19" s="79" t="s">
        <v>1251</v>
      </c>
      <c r="T19" s="79" t="s">
        <v>1250</v>
      </c>
      <c r="U19" s="79" t="s">
        <v>1249</v>
      </c>
      <c r="V19" s="79" t="s">
        <v>1248</v>
      </c>
      <c r="W19" s="79" t="s">
        <v>1247</v>
      </c>
      <c r="X19" s="79" t="s">
        <v>1246</v>
      </c>
      <c r="Y19" s="79" t="s">
        <v>1245</v>
      </c>
      <c r="Z19" s="79" t="s">
        <v>1244</v>
      </c>
      <c r="AA19" s="79" t="s">
        <v>1243</v>
      </c>
      <c r="AB19" s="79" t="s">
        <v>1242</v>
      </c>
      <c r="AC19" s="79" t="s">
        <v>1241</v>
      </c>
      <c r="AD19" s="79" t="s">
        <v>1240</v>
      </c>
      <c r="AE19" s="79" t="s">
        <v>1239</v>
      </c>
      <c r="AF19" s="79" t="s">
        <v>1238</v>
      </c>
      <c r="AG19" s="79" t="s">
        <v>1237</v>
      </c>
    </row>
    <row r="20" spans="1:33" ht="17.399999999999999" x14ac:dyDescent="0.3">
      <c r="A20" s="50" t="s">
        <v>1236</v>
      </c>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row>
    <row r="21" spans="1:33" ht="409.6" x14ac:dyDescent="0.3">
      <c r="A21" s="50" t="s">
        <v>1235</v>
      </c>
      <c r="B21" s="79" t="s">
        <v>1234</v>
      </c>
      <c r="C21" s="79" t="s">
        <v>1233</v>
      </c>
      <c r="D21" s="79" t="s">
        <v>1232</v>
      </c>
      <c r="E21" s="79" t="s">
        <v>1231</v>
      </c>
      <c r="F21" s="79" t="s">
        <v>1230</v>
      </c>
      <c r="G21" s="79" t="s">
        <v>1229</v>
      </c>
      <c r="H21" s="79" t="s">
        <v>1228</v>
      </c>
      <c r="I21" s="79" t="s">
        <v>1227</v>
      </c>
      <c r="J21" s="79" t="s">
        <v>1226</v>
      </c>
      <c r="K21" s="79" t="s">
        <v>1225</v>
      </c>
      <c r="L21" s="79" t="s">
        <v>1224</v>
      </c>
      <c r="M21" s="79" t="s">
        <v>1223</v>
      </c>
      <c r="N21" s="79" t="s">
        <v>1222</v>
      </c>
      <c r="O21" s="79" t="s">
        <v>1221</v>
      </c>
      <c r="P21" s="79" t="s">
        <v>1220</v>
      </c>
      <c r="Q21" s="79" t="s">
        <v>1219</v>
      </c>
      <c r="R21" s="79" t="s">
        <v>1218</v>
      </c>
      <c r="S21" s="79" t="s">
        <v>1217</v>
      </c>
      <c r="T21" s="79" t="s">
        <v>1216</v>
      </c>
      <c r="U21" s="79" t="s">
        <v>1215</v>
      </c>
      <c r="V21" s="79" t="s">
        <v>1214</v>
      </c>
      <c r="W21" s="79" t="s">
        <v>1213</v>
      </c>
      <c r="X21" s="79" t="s">
        <v>1212</v>
      </c>
      <c r="Y21" s="79" t="s">
        <v>1211</v>
      </c>
      <c r="Z21" s="79" t="s">
        <v>1210</v>
      </c>
      <c r="AA21" s="79" t="s">
        <v>1209</v>
      </c>
      <c r="AB21" s="79" t="s">
        <v>1208</v>
      </c>
      <c r="AC21" s="79" t="s">
        <v>1207</v>
      </c>
      <c r="AD21" s="79" t="s">
        <v>1753</v>
      </c>
      <c r="AE21" s="79" t="s">
        <v>1206</v>
      </c>
      <c r="AF21" s="79" t="s">
        <v>1205</v>
      </c>
      <c r="AG21" s="79" t="s">
        <v>1204</v>
      </c>
    </row>
    <row r="22" spans="1:33" ht="259.2" x14ac:dyDescent="0.3">
      <c r="A22" s="50" t="s">
        <v>1203</v>
      </c>
      <c r="B22" s="79" t="s">
        <v>1754</v>
      </c>
      <c r="C22" s="79" t="s">
        <v>1202</v>
      </c>
      <c r="D22" s="79" t="s">
        <v>1201</v>
      </c>
      <c r="E22" s="79" t="s">
        <v>1200</v>
      </c>
      <c r="F22" s="79" t="s">
        <v>1199</v>
      </c>
      <c r="G22" s="79" t="s">
        <v>1198</v>
      </c>
      <c r="H22" s="79" t="s">
        <v>1197</v>
      </c>
      <c r="I22" s="79" t="s">
        <v>1196</v>
      </c>
      <c r="J22" s="79" t="s">
        <v>1195</v>
      </c>
      <c r="K22" s="79" t="s">
        <v>1194</v>
      </c>
      <c r="L22" s="79" t="s">
        <v>1193</v>
      </c>
      <c r="M22" s="79" t="s">
        <v>1192</v>
      </c>
      <c r="N22" s="79" t="s">
        <v>1191</v>
      </c>
      <c r="O22" s="79" t="s">
        <v>1190</v>
      </c>
      <c r="P22" s="79" t="s">
        <v>1189</v>
      </c>
      <c r="Q22" s="79" t="s">
        <v>1188</v>
      </c>
      <c r="R22" s="79" t="s">
        <v>1187</v>
      </c>
      <c r="S22" s="79" t="s">
        <v>1186</v>
      </c>
      <c r="T22" s="79" t="s">
        <v>1185</v>
      </c>
      <c r="U22" s="79" t="s">
        <v>1184</v>
      </c>
      <c r="V22" s="79" t="s">
        <v>1183</v>
      </c>
      <c r="W22" s="79" t="s">
        <v>1182</v>
      </c>
      <c r="X22" s="79" t="s">
        <v>1181</v>
      </c>
      <c r="Y22" s="79" t="s">
        <v>1175</v>
      </c>
      <c r="Z22" s="79" t="s">
        <v>1755</v>
      </c>
      <c r="AA22" s="79" t="s">
        <v>1180</v>
      </c>
      <c r="AB22" s="79" t="s">
        <v>1179</v>
      </c>
      <c r="AC22" s="79" t="s">
        <v>1178</v>
      </c>
      <c r="AD22" s="79" t="s">
        <v>1177</v>
      </c>
      <c r="AE22" s="79" t="s">
        <v>1176</v>
      </c>
      <c r="AF22" s="79" t="s">
        <v>1175</v>
      </c>
      <c r="AG22" s="79" t="s">
        <v>1174</v>
      </c>
    </row>
    <row r="23" spans="1:33" ht="18" x14ac:dyDescent="0.3">
      <c r="A23" s="49" t="s">
        <v>1173</v>
      </c>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row>
    <row r="24" spans="1:33" ht="17.399999999999999" x14ac:dyDescent="0.3">
      <c r="A24" s="50" t="s">
        <v>1172</v>
      </c>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row>
    <row r="25" spans="1:33" ht="17.399999999999999" x14ac:dyDescent="0.3">
      <c r="A25" s="50" t="s">
        <v>1171</v>
      </c>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row>
    <row r="26" spans="1:33" ht="409.6" x14ac:dyDescent="0.3">
      <c r="A26" s="50" t="s">
        <v>1170</v>
      </c>
      <c r="B26" s="79" t="s">
        <v>1169</v>
      </c>
      <c r="C26" s="79" t="s">
        <v>1168</v>
      </c>
      <c r="D26" s="79" t="s">
        <v>1167</v>
      </c>
      <c r="E26" s="79" t="s">
        <v>1166</v>
      </c>
      <c r="F26" s="79" t="s">
        <v>1165</v>
      </c>
      <c r="G26" s="79" t="s">
        <v>1164</v>
      </c>
      <c r="H26" s="79" t="s">
        <v>1163</v>
      </c>
      <c r="I26" s="79" t="s">
        <v>1162</v>
      </c>
      <c r="J26" s="79" t="s">
        <v>1161</v>
      </c>
      <c r="K26" s="79" t="s">
        <v>1160</v>
      </c>
      <c r="L26" s="79" t="s">
        <v>1159</v>
      </c>
      <c r="M26" s="79" t="s">
        <v>1158</v>
      </c>
      <c r="N26" s="79" t="s">
        <v>1157</v>
      </c>
      <c r="O26" s="79" t="s">
        <v>1156</v>
      </c>
      <c r="P26" s="79" t="s">
        <v>1155</v>
      </c>
      <c r="Q26" s="79" t="s">
        <v>1154</v>
      </c>
      <c r="R26" s="79" t="s">
        <v>1153</v>
      </c>
      <c r="S26" s="79" t="s">
        <v>1756</v>
      </c>
      <c r="T26" s="79" t="s">
        <v>1152</v>
      </c>
      <c r="U26" s="79" t="s">
        <v>1151</v>
      </c>
      <c r="V26" s="79" t="s">
        <v>1150</v>
      </c>
      <c r="W26" s="79" t="s">
        <v>1149</v>
      </c>
      <c r="X26" s="79" t="s">
        <v>1148</v>
      </c>
      <c r="Y26" s="79" t="s">
        <v>1147</v>
      </c>
      <c r="Z26" s="79" t="s">
        <v>1757</v>
      </c>
      <c r="AA26" s="79" t="s">
        <v>1146</v>
      </c>
      <c r="AB26" s="79" t="s">
        <v>1145</v>
      </c>
      <c r="AC26" s="79" t="s">
        <v>1144</v>
      </c>
      <c r="AD26" s="79" t="s">
        <v>1143</v>
      </c>
      <c r="AE26" s="79" t="s">
        <v>1142</v>
      </c>
      <c r="AF26" s="79" t="s">
        <v>1141</v>
      </c>
      <c r="AG26" s="79" t="s">
        <v>1140</v>
      </c>
    </row>
    <row r="27" spans="1:33" ht="273.60000000000002" x14ac:dyDescent="0.3">
      <c r="A27" s="50" t="s">
        <v>1139</v>
      </c>
      <c r="B27" s="79" t="s">
        <v>1138</v>
      </c>
      <c r="C27" s="79" t="s">
        <v>1137</v>
      </c>
      <c r="D27" s="79" t="s">
        <v>1136</v>
      </c>
      <c r="E27" s="79" t="s">
        <v>1135</v>
      </c>
      <c r="F27" s="79" t="s">
        <v>1134</v>
      </c>
      <c r="G27" s="79" t="s">
        <v>1133</v>
      </c>
      <c r="H27" s="79" t="s">
        <v>1132</v>
      </c>
      <c r="I27" s="79" t="s">
        <v>1131</v>
      </c>
      <c r="J27" s="79" t="s">
        <v>1130</v>
      </c>
      <c r="K27" s="79" t="s">
        <v>1129</v>
      </c>
      <c r="L27" s="79" t="s">
        <v>1128</v>
      </c>
      <c r="M27" s="79" t="s">
        <v>1127</v>
      </c>
      <c r="N27" s="79" t="s">
        <v>1126</v>
      </c>
      <c r="O27" s="79" t="s">
        <v>1125</v>
      </c>
      <c r="P27" s="79" t="s">
        <v>1124</v>
      </c>
      <c r="Q27" s="79" t="s">
        <v>1123</v>
      </c>
      <c r="R27" s="79" t="s">
        <v>1122</v>
      </c>
      <c r="S27" s="79" t="s">
        <v>1121</v>
      </c>
      <c r="T27" s="79" t="s">
        <v>1120</v>
      </c>
      <c r="U27" s="79" t="s">
        <v>1119</v>
      </c>
      <c r="V27" s="79" t="s">
        <v>1118</v>
      </c>
      <c r="W27" s="79" t="s">
        <v>1117</v>
      </c>
      <c r="X27" s="79" t="s">
        <v>1116</v>
      </c>
      <c r="Y27" s="79" t="s">
        <v>1115</v>
      </c>
      <c r="Z27" s="79" t="s">
        <v>1114</v>
      </c>
      <c r="AA27" s="79" t="s">
        <v>1113</v>
      </c>
      <c r="AB27" s="79" t="s">
        <v>1112</v>
      </c>
      <c r="AC27" s="79" t="s">
        <v>1111</v>
      </c>
      <c r="AD27" s="79" t="s">
        <v>1110</v>
      </c>
      <c r="AE27" s="79" t="s">
        <v>1109</v>
      </c>
      <c r="AF27" s="79" t="s">
        <v>1108</v>
      </c>
      <c r="AG27" s="79" t="s">
        <v>1107</v>
      </c>
    </row>
    <row r="28" spans="1:33" ht="409.6" x14ac:dyDescent="0.3">
      <c r="A28" s="50" t="s">
        <v>1106</v>
      </c>
      <c r="B28" s="79" t="s">
        <v>1105</v>
      </c>
      <c r="C28" s="79" t="s">
        <v>1104</v>
      </c>
      <c r="D28" s="79" t="s">
        <v>1103</v>
      </c>
      <c r="E28" s="79" t="s">
        <v>1102</v>
      </c>
      <c r="F28" s="79" t="s">
        <v>1101</v>
      </c>
      <c r="G28" s="79" t="s">
        <v>1100</v>
      </c>
      <c r="H28" s="79" t="s">
        <v>1099</v>
      </c>
      <c r="I28" s="79" t="s">
        <v>1098</v>
      </c>
      <c r="J28" s="79" t="s">
        <v>1097</v>
      </c>
      <c r="K28" s="79" t="s">
        <v>1096</v>
      </c>
      <c r="L28" s="79" t="s">
        <v>1095</v>
      </c>
      <c r="M28" s="79" t="s">
        <v>1094</v>
      </c>
      <c r="N28" s="79" t="s">
        <v>1093</v>
      </c>
      <c r="O28" s="79" t="s">
        <v>1092</v>
      </c>
      <c r="P28" s="79" t="s">
        <v>1091</v>
      </c>
      <c r="Q28" s="79" t="s">
        <v>1090</v>
      </c>
      <c r="R28" s="79" t="s">
        <v>1089</v>
      </c>
      <c r="S28" s="79" t="s">
        <v>1088</v>
      </c>
      <c r="T28" s="79" t="s">
        <v>1087</v>
      </c>
      <c r="U28" s="79" t="s">
        <v>1086</v>
      </c>
      <c r="V28" s="79" t="s">
        <v>1085</v>
      </c>
      <c r="W28" s="79" t="s">
        <v>1084</v>
      </c>
      <c r="X28" s="79" t="s">
        <v>1083</v>
      </c>
      <c r="Y28" s="79" t="s">
        <v>1082</v>
      </c>
      <c r="Z28" s="79" t="s">
        <v>1081</v>
      </c>
      <c r="AA28" s="79" t="s">
        <v>1080</v>
      </c>
      <c r="AB28" s="79" t="s">
        <v>1079</v>
      </c>
      <c r="AC28" s="79" t="s">
        <v>1078</v>
      </c>
      <c r="AD28" s="79" t="s">
        <v>1077</v>
      </c>
      <c r="AE28" s="79" t="s">
        <v>1076</v>
      </c>
      <c r="AF28" s="79" t="s">
        <v>1075</v>
      </c>
      <c r="AG28" s="79" t="s">
        <v>1074</v>
      </c>
    </row>
    <row r="29" spans="1:33" ht="409.6" x14ac:dyDescent="0.3">
      <c r="A29" s="50" t="s">
        <v>1073</v>
      </c>
      <c r="B29" s="79" t="s">
        <v>1072</v>
      </c>
      <c r="C29" s="79" t="s">
        <v>1071</v>
      </c>
      <c r="D29" s="79" t="s">
        <v>1070</v>
      </c>
      <c r="E29" s="79" t="s">
        <v>1068</v>
      </c>
      <c r="F29" s="79" t="s">
        <v>1069</v>
      </c>
      <c r="G29" s="79" t="s">
        <v>1068</v>
      </c>
      <c r="H29" s="79" t="s">
        <v>1067</v>
      </c>
      <c r="I29" s="79" t="s">
        <v>1066</v>
      </c>
      <c r="J29" s="79" t="s">
        <v>1065</v>
      </c>
      <c r="K29" s="79" t="s">
        <v>1064</v>
      </c>
      <c r="L29" s="79" t="s">
        <v>1063</v>
      </c>
      <c r="M29" s="79" t="s">
        <v>1062</v>
      </c>
      <c r="N29" s="79" t="s">
        <v>1061</v>
      </c>
      <c r="O29" s="79" t="s">
        <v>1060</v>
      </c>
      <c r="P29" s="79" t="s">
        <v>1059</v>
      </c>
      <c r="Q29" s="79" t="s">
        <v>1058</v>
      </c>
      <c r="R29" s="79" t="s">
        <v>1057</v>
      </c>
      <c r="S29" s="79" t="s">
        <v>1056</v>
      </c>
      <c r="T29" s="79" t="s">
        <v>1055</v>
      </c>
      <c r="U29" s="79" t="s">
        <v>1054</v>
      </c>
      <c r="V29" s="79" t="s">
        <v>1053</v>
      </c>
      <c r="W29" s="79" t="s">
        <v>1052</v>
      </c>
      <c r="X29" s="79" t="s">
        <v>1051</v>
      </c>
      <c r="Y29" s="79" t="s">
        <v>1050</v>
      </c>
      <c r="Z29" s="79" t="s">
        <v>1049</v>
      </c>
      <c r="AA29" s="79" t="s">
        <v>1048</v>
      </c>
      <c r="AB29" s="79" t="s">
        <v>1047</v>
      </c>
      <c r="AC29" s="79" t="s">
        <v>1046</v>
      </c>
      <c r="AD29" s="79" t="s">
        <v>1045</v>
      </c>
      <c r="AE29" s="79" t="s">
        <v>1044</v>
      </c>
      <c r="AF29" s="79" t="s">
        <v>1043</v>
      </c>
      <c r="AG29" s="79" t="s">
        <v>1042</v>
      </c>
    </row>
    <row r="30" spans="1:33" ht="409.6" x14ac:dyDescent="0.3">
      <c r="A30" s="50" t="s">
        <v>1041</v>
      </c>
      <c r="B30" s="79" t="s">
        <v>1040</v>
      </c>
      <c r="C30" s="79" t="s">
        <v>1039</v>
      </c>
      <c r="D30" s="79" t="s">
        <v>1038</v>
      </c>
      <c r="E30" s="79" t="s">
        <v>1037</v>
      </c>
      <c r="F30" s="79" t="s">
        <v>1036</v>
      </c>
      <c r="G30" s="79" t="s">
        <v>1035</v>
      </c>
      <c r="H30" s="79" t="s">
        <v>1034</v>
      </c>
      <c r="I30" s="79" t="s">
        <v>1033</v>
      </c>
      <c r="J30" s="79" t="s">
        <v>1032</v>
      </c>
      <c r="K30" s="79" t="s">
        <v>1031</v>
      </c>
      <c r="L30" s="79" t="s">
        <v>1030</v>
      </c>
      <c r="M30" s="79" t="s">
        <v>1029</v>
      </c>
      <c r="N30" s="79" t="s">
        <v>1028</v>
      </c>
      <c r="O30" s="79" t="s">
        <v>1027</v>
      </c>
      <c r="P30" s="79" t="s">
        <v>1026</v>
      </c>
      <c r="Q30" s="79" t="s">
        <v>1025</v>
      </c>
      <c r="R30" s="79" t="s">
        <v>1024</v>
      </c>
      <c r="S30" s="79" t="s">
        <v>1023</v>
      </c>
      <c r="T30" s="79" t="s">
        <v>1022</v>
      </c>
      <c r="U30" s="79" t="s">
        <v>1021</v>
      </c>
      <c r="V30" s="79" t="s">
        <v>1020</v>
      </c>
      <c r="W30" s="79" t="s">
        <v>1019</v>
      </c>
      <c r="X30" s="79" t="s">
        <v>1018</v>
      </c>
      <c r="Y30" s="79" t="s">
        <v>1017</v>
      </c>
      <c r="Z30" s="79" t="s">
        <v>1016</v>
      </c>
      <c r="AA30" s="79" t="s">
        <v>1015</v>
      </c>
      <c r="AB30" s="79" t="s">
        <v>1014</v>
      </c>
      <c r="AC30" s="79" t="s">
        <v>1013</v>
      </c>
      <c r="AD30" s="79" t="s">
        <v>1012</v>
      </c>
      <c r="AE30" s="79" t="s">
        <v>1011</v>
      </c>
      <c r="AF30" s="79" t="s">
        <v>1010</v>
      </c>
      <c r="AG30" s="79" t="s">
        <v>1009</v>
      </c>
    </row>
    <row r="31" spans="1:33" ht="409.6" x14ac:dyDescent="0.3">
      <c r="A31" s="50" t="s">
        <v>1008</v>
      </c>
      <c r="B31" s="79" t="s">
        <v>1007</v>
      </c>
      <c r="C31" s="79" t="s">
        <v>1006</v>
      </c>
      <c r="D31" s="79" t="s">
        <v>1005</v>
      </c>
      <c r="E31" s="79" t="s">
        <v>1004</v>
      </c>
      <c r="F31" s="79" t="s">
        <v>1003</v>
      </c>
      <c r="G31" s="79" t="s">
        <v>1002</v>
      </c>
      <c r="H31" s="79" t="s">
        <v>1001</v>
      </c>
      <c r="I31" s="79" t="s">
        <v>1000</v>
      </c>
      <c r="J31" s="79" t="s">
        <v>999</v>
      </c>
      <c r="K31" s="79" t="s">
        <v>998</v>
      </c>
      <c r="L31" s="79" t="s">
        <v>997</v>
      </c>
      <c r="M31" s="79" t="s">
        <v>829</v>
      </c>
      <c r="N31" s="79" t="s">
        <v>996</v>
      </c>
      <c r="O31" s="79" t="s">
        <v>829</v>
      </c>
      <c r="P31" s="79" t="s">
        <v>995</v>
      </c>
      <c r="Q31" s="79" t="s">
        <v>994</v>
      </c>
      <c r="R31" s="79" t="s">
        <v>829</v>
      </c>
      <c r="S31" s="79" t="s">
        <v>993</v>
      </c>
      <c r="T31" s="79" t="s">
        <v>992</v>
      </c>
      <c r="U31" s="79" t="s">
        <v>991</v>
      </c>
      <c r="V31" s="79" t="s">
        <v>990</v>
      </c>
      <c r="W31" s="79" t="s">
        <v>989</v>
      </c>
      <c r="X31" s="79" t="s">
        <v>988</v>
      </c>
      <c r="Y31" s="79" t="s">
        <v>987</v>
      </c>
      <c r="Z31" s="79" t="s">
        <v>986</v>
      </c>
      <c r="AA31" s="79" t="s">
        <v>985</v>
      </c>
      <c r="AB31" s="79" t="s">
        <v>984</v>
      </c>
      <c r="AC31" s="79" t="s">
        <v>983</v>
      </c>
      <c r="AD31" s="79" t="s">
        <v>982</v>
      </c>
      <c r="AE31" s="79" t="s">
        <v>981</v>
      </c>
      <c r="AF31" s="79" t="s">
        <v>980</v>
      </c>
      <c r="AG31" s="79" t="s">
        <v>979</v>
      </c>
    </row>
    <row r="32" spans="1:33" ht="388.8" x14ac:dyDescent="0.3">
      <c r="A32" s="50" t="s">
        <v>978</v>
      </c>
      <c r="B32" s="79" t="s">
        <v>977</v>
      </c>
      <c r="C32" s="79" t="s">
        <v>976</v>
      </c>
      <c r="D32" s="79" t="s">
        <v>975</v>
      </c>
      <c r="E32" s="79" t="s">
        <v>974</v>
      </c>
      <c r="F32" s="79" t="s">
        <v>973</v>
      </c>
      <c r="G32" s="79" t="s">
        <v>972</v>
      </c>
      <c r="H32" s="79" t="s">
        <v>952</v>
      </c>
      <c r="I32" s="79" t="s">
        <v>971</v>
      </c>
      <c r="J32" s="79" t="s">
        <v>952</v>
      </c>
      <c r="K32" s="79" t="s">
        <v>970</v>
      </c>
      <c r="L32" s="79" t="s">
        <v>969</v>
      </c>
      <c r="M32" s="79" t="s">
        <v>819</v>
      </c>
      <c r="N32" s="79" t="s">
        <v>968</v>
      </c>
      <c r="O32" s="79" t="s">
        <v>819</v>
      </c>
      <c r="P32" s="79" t="s">
        <v>967</v>
      </c>
      <c r="Q32" s="79" t="s">
        <v>966</v>
      </c>
      <c r="R32" s="79" t="s">
        <v>965</v>
      </c>
      <c r="S32" s="79" t="s">
        <v>964</v>
      </c>
      <c r="T32" s="79" t="s">
        <v>963</v>
      </c>
      <c r="U32" s="79" t="s">
        <v>952</v>
      </c>
      <c r="V32" s="79" t="s">
        <v>962</v>
      </c>
      <c r="W32" s="79" t="s">
        <v>961</v>
      </c>
      <c r="X32" s="79" t="s">
        <v>960</v>
      </c>
      <c r="Y32" s="79" t="s">
        <v>959</v>
      </c>
      <c r="Z32" s="79" t="s">
        <v>958</v>
      </c>
      <c r="AA32" s="79" t="s">
        <v>957</v>
      </c>
      <c r="AB32" s="79" t="s">
        <v>956</v>
      </c>
      <c r="AC32" s="79" t="s">
        <v>955</v>
      </c>
      <c r="AD32" s="79" t="s">
        <v>954</v>
      </c>
      <c r="AE32" s="79" t="s">
        <v>953</v>
      </c>
      <c r="AF32" s="79" t="s">
        <v>952</v>
      </c>
      <c r="AG32" s="79" t="s">
        <v>951</v>
      </c>
    </row>
    <row r="33" spans="1:33" ht="409.6" x14ac:dyDescent="0.3">
      <c r="A33" s="50" t="s">
        <v>950</v>
      </c>
      <c r="B33" s="79" t="s">
        <v>949</v>
      </c>
      <c r="C33" s="79" t="s">
        <v>1758</v>
      </c>
      <c r="D33" s="79" t="s">
        <v>1759</v>
      </c>
      <c r="E33" s="79" t="s">
        <v>948</v>
      </c>
      <c r="F33" s="79" t="s">
        <v>1712</v>
      </c>
      <c r="G33" s="79" t="s">
        <v>1760</v>
      </c>
      <c r="H33" s="79" t="s">
        <v>1761</v>
      </c>
      <c r="I33" s="79" t="s">
        <v>1762</v>
      </c>
      <c r="J33" s="79" t="s">
        <v>1763</v>
      </c>
      <c r="K33" s="79" t="s">
        <v>947</v>
      </c>
      <c r="L33" s="79" t="s">
        <v>1764</v>
      </c>
      <c r="M33" s="79" t="s">
        <v>946</v>
      </c>
      <c r="N33" s="79" t="s">
        <v>945</v>
      </c>
      <c r="O33" s="79" t="s">
        <v>944</v>
      </c>
      <c r="P33" s="79" t="s">
        <v>1765</v>
      </c>
      <c r="Q33" s="79" t="s">
        <v>1766</v>
      </c>
      <c r="R33" s="79" t="s">
        <v>943</v>
      </c>
      <c r="S33" s="79" t="s">
        <v>942</v>
      </c>
      <c r="T33" s="79" t="s">
        <v>1767</v>
      </c>
      <c r="U33" s="79" t="s">
        <v>1642</v>
      </c>
      <c r="V33" s="79" t="s">
        <v>941</v>
      </c>
      <c r="W33" s="79" t="s">
        <v>1768</v>
      </c>
      <c r="X33" s="79" t="s">
        <v>1769</v>
      </c>
      <c r="Y33" s="79" t="s">
        <v>1770</v>
      </c>
      <c r="Z33" s="79" t="s">
        <v>940</v>
      </c>
      <c r="AA33" s="79" t="s">
        <v>1771</v>
      </c>
      <c r="AB33" s="79" t="s">
        <v>939</v>
      </c>
      <c r="AC33" s="79" t="s">
        <v>1772</v>
      </c>
      <c r="AD33" s="79" t="s">
        <v>938</v>
      </c>
      <c r="AE33" s="79" t="s">
        <v>1773</v>
      </c>
      <c r="AF33" s="79" t="s">
        <v>1774</v>
      </c>
      <c r="AG33" s="79" t="s">
        <v>937</v>
      </c>
    </row>
    <row r="34" spans="1:33" ht="409.6" x14ac:dyDescent="0.3">
      <c r="A34" s="50" t="s">
        <v>936</v>
      </c>
      <c r="B34" s="79" t="s">
        <v>935</v>
      </c>
      <c r="C34" s="79" t="s">
        <v>934</v>
      </c>
      <c r="D34" s="79" t="s">
        <v>933</v>
      </c>
      <c r="E34" s="79" t="s">
        <v>932</v>
      </c>
      <c r="F34" s="79" t="s">
        <v>931</v>
      </c>
      <c r="G34" s="79" t="s">
        <v>930</v>
      </c>
      <c r="H34" s="79" t="s">
        <v>929</v>
      </c>
      <c r="I34" s="79" t="s">
        <v>928</v>
      </c>
      <c r="J34" s="79" t="s">
        <v>927</v>
      </c>
      <c r="K34" s="79" t="s">
        <v>926</v>
      </c>
      <c r="L34" s="79" t="s">
        <v>925</v>
      </c>
      <c r="M34" s="79" t="s">
        <v>924</v>
      </c>
      <c r="N34" s="79" t="s">
        <v>923</v>
      </c>
      <c r="O34" s="79" t="s">
        <v>922</v>
      </c>
      <c r="P34" s="79" t="s">
        <v>921</v>
      </c>
      <c r="Q34" s="79" t="s">
        <v>920</v>
      </c>
      <c r="R34" s="79" t="s">
        <v>919</v>
      </c>
      <c r="S34" s="79" t="s">
        <v>918</v>
      </c>
      <c r="T34" s="79" t="s">
        <v>917</v>
      </c>
      <c r="U34" s="79" t="s">
        <v>916</v>
      </c>
      <c r="V34" s="79" t="s">
        <v>915</v>
      </c>
      <c r="W34" s="79" t="s">
        <v>914</v>
      </c>
      <c r="X34" s="79" t="s">
        <v>913</v>
      </c>
      <c r="Y34" s="79" t="s">
        <v>912</v>
      </c>
      <c r="Z34" s="79" t="s">
        <v>911</v>
      </c>
      <c r="AA34" s="79" t="s">
        <v>910</v>
      </c>
      <c r="AB34" s="79" t="s">
        <v>909</v>
      </c>
      <c r="AC34" s="79" t="s">
        <v>908</v>
      </c>
      <c r="AD34" s="79" t="s">
        <v>907</v>
      </c>
      <c r="AE34" s="79" t="s">
        <v>906</v>
      </c>
      <c r="AF34" s="79" t="s">
        <v>905</v>
      </c>
      <c r="AG34" s="79" t="s">
        <v>904</v>
      </c>
    </row>
    <row r="35" spans="1:33" ht="115.2" x14ac:dyDescent="0.3">
      <c r="A35" s="49" t="s">
        <v>903</v>
      </c>
      <c r="B35" s="79" t="s">
        <v>902</v>
      </c>
      <c r="C35" s="79" t="s">
        <v>901</v>
      </c>
      <c r="D35" s="79" t="s">
        <v>900</v>
      </c>
      <c r="E35" s="79" t="s">
        <v>899</v>
      </c>
      <c r="F35" s="79" t="s">
        <v>819</v>
      </c>
      <c r="G35" s="79" t="s">
        <v>898</v>
      </c>
      <c r="H35" s="79" t="s">
        <v>897</v>
      </c>
      <c r="I35" s="79" t="s">
        <v>896</v>
      </c>
      <c r="J35" s="79" t="s">
        <v>895</v>
      </c>
      <c r="K35" s="79" t="s">
        <v>894</v>
      </c>
      <c r="L35" s="79" t="s">
        <v>893</v>
      </c>
      <c r="M35" s="79" t="s">
        <v>833</v>
      </c>
      <c r="N35" s="79" t="s">
        <v>892</v>
      </c>
      <c r="O35" s="79" t="s">
        <v>891</v>
      </c>
      <c r="P35" s="79" t="s">
        <v>890</v>
      </c>
      <c r="Q35" s="79" t="s">
        <v>889</v>
      </c>
      <c r="R35" s="79" t="s">
        <v>829</v>
      </c>
      <c r="S35" s="79" t="s">
        <v>888</v>
      </c>
      <c r="T35" s="79" t="s">
        <v>887</v>
      </c>
      <c r="U35" s="79" t="s">
        <v>886</v>
      </c>
      <c r="V35" s="79" t="s">
        <v>885</v>
      </c>
      <c r="W35" s="79" t="s">
        <v>884</v>
      </c>
      <c r="X35" s="79" t="s">
        <v>883</v>
      </c>
      <c r="Y35" s="79" t="s">
        <v>882</v>
      </c>
      <c r="Z35" s="79" t="s">
        <v>881</v>
      </c>
      <c r="AA35" s="79" t="s">
        <v>880</v>
      </c>
      <c r="AB35" s="79" t="s">
        <v>879</v>
      </c>
      <c r="AC35" s="79" t="s">
        <v>878</v>
      </c>
      <c r="AD35" s="79" t="s">
        <v>877</v>
      </c>
      <c r="AE35" s="79" t="s">
        <v>876</v>
      </c>
      <c r="AF35" s="79" t="s">
        <v>875</v>
      </c>
      <c r="AG35" s="79" t="s">
        <v>874</v>
      </c>
    </row>
    <row r="36" spans="1:33" ht="360" x14ac:dyDescent="0.3">
      <c r="A36" s="49" t="s">
        <v>873</v>
      </c>
      <c r="B36" s="79" t="s">
        <v>872</v>
      </c>
      <c r="C36" s="79" t="s">
        <v>871</v>
      </c>
      <c r="D36" s="79" t="s">
        <v>870</v>
      </c>
      <c r="E36" s="79" t="s">
        <v>869</v>
      </c>
      <c r="F36" s="79" t="s">
        <v>868</v>
      </c>
      <c r="G36" s="79" t="s">
        <v>867</v>
      </c>
      <c r="H36" s="79" t="s">
        <v>866</v>
      </c>
      <c r="I36" s="79" t="s">
        <v>865</v>
      </c>
      <c r="J36" s="79" t="s">
        <v>864</v>
      </c>
      <c r="K36" s="79" t="s">
        <v>863</v>
      </c>
      <c r="L36" s="79" t="s">
        <v>862</v>
      </c>
      <c r="M36" s="79" t="s">
        <v>833</v>
      </c>
      <c r="N36" s="79" t="s">
        <v>861</v>
      </c>
      <c r="O36" s="79" t="s">
        <v>860</v>
      </c>
      <c r="P36" s="79" t="s">
        <v>859</v>
      </c>
      <c r="Q36" s="79" t="s">
        <v>858</v>
      </c>
      <c r="R36" s="79" t="s">
        <v>829</v>
      </c>
      <c r="S36" s="79" t="s">
        <v>857</v>
      </c>
      <c r="T36" s="79" t="s">
        <v>856</v>
      </c>
      <c r="U36" s="79" t="s">
        <v>855</v>
      </c>
      <c r="V36" s="79" t="s">
        <v>854</v>
      </c>
      <c r="W36" s="79" t="s">
        <v>853</v>
      </c>
      <c r="X36" s="79" t="s">
        <v>852</v>
      </c>
      <c r="Y36" s="79" t="s">
        <v>851</v>
      </c>
      <c r="Z36" s="79" t="s">
        <v>850</v>
      </c>
      <c r="AA36" s="79" t="s">
        <v>849</v>
      </c>
      <c r="AB36" s="79" t="s">
        <v>848</v>
      </c>
      <c r="AC36" s="79" t="s">
        <v>847</v>
      </c>
      <c r="AD36" s="79" t="s">
        <v>819</v>
      </c>
      <c r="AE36" s="79" t="s">
        <v>846</v>
      </c>
      <c r="AF36" s="79" t="s">
        <v>845</v>
      </c>
      <c r="AG36" s="79" t="s">
        <v>844</v>
      </c>
    </row>
    <row r="37" spans="1:33" ht="201.6" x14ac:dyDescent="0.3">
      <c r="A37" s="49" t="s">
        <v>843</v>
      </c>
      <c r="B37" s="79" t="s">
        <v>842</v>
      </c>
      <c r="C37" s="79" t="s">
        <v>841</v>
      </c>
      <c r="D37" s="79" t="s">
        <v>840</v>
      </c>
      <c r="E37" s="79" t="s">
        <v>818</v>
      </c>
      <c r="F37" s="79" t="s">
        <v>839</v>
      </c>
      <c r="G37" s="79" t="s">
        <v>838</v>
      </c>
      <c r="H37" s="79" t="s">
        <v>825</v>
      </c>
      <c r="I37" s="79" t="s">
        <v>837</v>
      </c>
      <c r="J37" s="79" t="s">
        <v>836</v>
      </c>
      <c r="K37" s="79" t="s">
        <v>835</v>
      </c>
      <c r="L37" s="79" t="s">
        <v>834</v>
      </c>
      <c r="M37" s="79" t="s">
        <v>833</v>
      </c>
      <c r="N37" s="79" t="s">
        <v>832</v>
      </c>
      <c r="O37" s="79" t="s">
        <v>819</v>
      </c>
      <c r="P37" s="79" t="s">
        <v>831</v>
      </c>
      <c r="Q37" s="79" t="s">
        <v>830</v>
      </c>
      <c r="R37" s="79" t="s">
        <v>829</v>
      </c>
      <c r="S37" s="79" t="s">
        <v>828</v>
      </c>
      <c r="T37" s="79" t="s">
        <v>827</v>
      </c>
      <c r="U37" s="79" t="s">
        <v>818</v>
      </c>
      <c r="V37" s="79" t="s">
        <v>826</v>
      </c>
      <c r="W37" s="79" t="s">
        <v>825</v>
      </c>
      <c r="X37" s="79" t="s">
        <v>818</v>
      </c>
      <c r="Y37" s="79" t="s">
        <v>824</v>
      </c>
      <c r="Z37" s="79" t="s">
        <v>823</v>
      </c>
      <c r="AA37" s="79" t="s">
        <v>822</v>
      </c>
      <c r="AB37" s="79" t="s">
        <v>821</v>
      </c>
      <c r="AC37" s="79" t="s">
        <v>820</v>
      </c>
      <c r="AD37" s="79" t="s">
        <v>819</v>
      </c>
      <c r="AE37" s="79" t="s">
        <v>818</v>
      </c>
      <c r="AF37" s="79" t="s">
        <v>818</v>
      </c>
      <c r="AG37" s="79" t="s">
        <v>817</v>
      </c>
    </row>
  </sheetData>
  <sheetProtection formatCells="0" formatColumns="0" formatRows="0" insertColumns="0" insertRows="0" insertHyperlinks="0" deleteColumns="0" deleteRows="0" sort="0" autoFilter="0" pivotTables="0"/>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A10" workbookViewId="0">
      <selection activeCell="F34" sqref="F34"/>
    </sheetView>
  </sheetViews>
  <sheetFormatPr baseColWidth="10" defaultRowHeight="14.4" x14ac:dyDescent="0.3"/>
  <cols>
    <col min="1" max="1" width="17.5546875" style="88" customWidth="1"/>
    <col min="2" max="2" width="4.6640625" customWidth="1"/>
    <col min="3" max="3" width="17.6640625" customWidth="1"/>
  </cols>
  <sheetData>
    <row r="1" spans="1:3" x14ac:dyDescent="0.3">
      <c r="A1" s="87" t="s">
        <v>1935</v>
      </c>
      <c r="C1" s="87" t="s">
        <v>1936</v>
      </c>
    </row>
    <row r="3" spans="1:3" x14ac:dyDescent="0.3">
      <c r="A3" s="89" t="s">
        <v>26</v>
      </c>
      <c r="C3" t="s">
        <v>26</v>
      </c>
    </row>
    <row r="4" spans="1:3" x14ac:dyDescent="0.3">
      <c r="A4" s="90" t="s">
        <v>28</v>
      </c>
      <c r="C4" t="s">
        <v>28</v>
      </c>
    </row>
    <row r="5" spans="1:3" x14ac:dyDescent="0.3">
      <c r="A5" s="90" t="s">
        <v>29</v>
      </c>
      <c r="C5" t="s">
        <v>29</v>
      </c>
    </row>
    <row r="6" spans="1:3" x14ac:dyDescent="0.3">
      <c r="A6" s="90" t="s">
        <v>119</v>
      </c>
    </row>
    <row r="7" spans="1:3" x14ac:dyDescent="0.3">
      <c r="A7" s="89" t="s">
        <v>30</v>
      </c>
      <c r="C7" t="s">
        <v>30</v>
      </c>
    </row>
    <row r="8" spans="1:3" x14ac:dyDescent="0.3">
      <c r="A8" s="90" t="s">
        <v>120</v>
      </c>
    </row>
    <row r="9" spans="1:3" x14ac:dyDescent="0.3">
      <c r="A9" s="90" t="s">
        <v>121</v>
      </c>
    </row>
    <row r="10" spans="1:3" x14ac:dyDescent="0.3">
      <c r="A10" s="90"/>
      <c r="C10" t="s">
        <v>31</v>
      </c>
    </row>
    <row r="11" spans="1:3" x14ac:dyDescent="0.3">
      <c r="A11" s="90" t="s">
        <v>32</v>
      </c>
      <c r="C11" t="s">
        <v>32</v>
      </c>
    </row>
    <row r="12" spans="1:3" x14ac:dyDescent="0.3">
      <c r="A12" s="90" t="s">
        <v>33</v>
      </c>
      <c r="C12" t="s">
        <v>33</v>
      </c>
    </row>
    <row r="13" spans="1:3" x14ac:dyDescent="0.3">
      <c r="A13" s="90" t="s">
        <v>34</v>
      </c>
      <c r="C13" t="s">
        <v>34</v>
      </c>
    </row>
    <row r="14" spans="1:3" x14ac:dyDescent="0.3">
      <c r="A14" s="90" t="s">
        <v>35</v>
      </c>
      <c r="C14" t="s">
        <v>35</v>
      </c>
    </row>
    <row r="15" spans="1:3" x14ac:dyDescent="0.3">
      <c r="A15" s="90" t="s">
        <v>36</v>
      </c>
      <c r="C15" t="s">
        <v>36</v>
      </c>
    </row>
    <row r="16" spans="1:3" x14ac:dyDescent="0.3">
      <c r="A16" s="90" t="s">
        <v>37</v>
      </c>
      <c r="C16" t="s">
        <v>37</v>
      </c>
    </row>
    <row r="17" spans="1:3" x14ac:dyDescent="0.3">
      <c r="A17" s="90" t="s">
        <v>38</v>
      </c>
      <c r="C17" t="s">
        <v>38</v>
      </c>
    </row>
    <row r="18" spans="1:3" x14ac:dyDescent="0.3">
      <c r="A18" s="90" t="s">
        <v>39</v>
      </c>
      <c r="C18" t="s">
        <v>39</v>
      </c>
    </row>
    <row r="19" spans="1:3" x14ac:dyDescent="0.3">
      <c r="A19" s="90" t="s">
        <v>40</v>
      </c>
      <c r="C19" t="s">
        <v>40</v>
      </c>
    </row>
    <row r="20" spans="1:3" x14ac:dyDescent="0.3">
      <c r="A20" s="90" t="s">
        <v>41</v>
      </c>
      <c r="C20" t="s">
        <v>41</v>
      </c>
    </row>
    <row r="21" spans="1:3" x14ac:dyDescent="0.3">
      <c r="A21" s="89" t="s">
        <v>42</v>
      </c>
      <c r="C21" t="s">
        <v>42</v>
      </c>
    </row>
    <row r="22" spans="1:3" x14ac:dyDescent="0.3">
      <c r="A22" s="90" t="s">
        <v>43</v>
      </c>
      <c r="C22" t="s">
        <v>43</v>
      </c>
    </row>
    <row r="23" spans="1:3" x14ac:dyDescent="0.3">
      <c r="A23" s="89" t="s">
        <v>44</v>
      </c>
      <c r="C23" t="s">
        <v>44</v>
      </c>
    </row>
    <row r="24" spans="1:3" x14ac:dyDescent="0.3">
      <c r="A24" s="89" t="s">
        <v>45</v>
      </c>
      <c r="C24" t="s">
        <v>45</v>
      </c>
    </row>
    <row r="25" spans="1:3" x14ac:dyDescent="0.3">
      <c r="A25" s="90" t="s">
        <v>46</v>
      </c>
      <c r="C25" t="s">
        <v>46</v>
      </c>
    </row>
    <row r="26" spans="1:3" x14ac:dyDescent="0.3">
      <c r="A26" s="90" t="s">
        <v>122</v>
      </c>
    </row>
    <row r="27" spans="1:3" x14ac:dyDescent="0.3">
      <c r="A27" s="90" t="s">
        <v>47</v>
      </c>
      <c r="C27" t="s">
        <v>47</v>
      </c>
    </row>
    <row r="28" spans="1:3" x14ac:dyDescent="0.3">
      <c r="A28" s="90" t="s">
        <v>48</v>
      </c>
      <c r="C28" t="s">
        <v>48</v>
      </c>
    </row>
    <row r="29" spans="1:3" x14ac:dyDescent="0.3">
      <c r="A29" s="90" t="s">
        <v>123</v>
      </c>
    </row>
    <row r="30" spans="1:3" x14ac:dyDescent="0.3">
      <c r="A30" s="90"/>
      <c r="C30" t="s">
        <v>49</v>
      </c>
    </row>
    <row r="31" spans="1:3" x14ac:dyDescent="0.3">
      <c r="A31" t="s">
        <v>50</v>
      </c>
      <c r="C31" t="s">
        <v>50</v>
      </c>
    </row>
    <row r="32" spans="1:3" x14ac:dyDescent="0.3">
      <c r="A32" s="89" t="s">
        <v>51</v>
      </c>
      <c r="C32" t="s">
        <v>51</v>
      </c>
    </row>
    <row r="33" spans="1:3" x14ac:dyDescent="0.3">
      <c r="A33" s="90" t="s">
        <v>52</v>
      </c>
      <c r="C33" t="s">
        <v>52</v>
      </c>
    </row>
    <row r="34" spans="1:3" x14ac:dyDescent="0.3">
      <c r="A34" s="90" t="s">
        <v>53</v>
      </c>
      <c r="C34" t="s">
        <v>53</v>
      </c>
    </row>
    <row r="35" spans="1:3" x14ac:dyDescent="0.3">
      <c r="A35" s="90" t="s">
        <v>54</v>
      </c>
      <c r="C35" t="s">
        <v>54</v>
      </c>
    </row>
    <row r="36" spans="1:3" x14ac:dyDescent="0.3">
      <c r="A36" s="90" t="s">
        <v>124</v>
      </c>
    </row>
    <row r="37" spans="1:3" x14ac:dyDescent="0.3">
      <c r="A37" s="90" t="s">
        <v>125</v>
      </c>
      <c r="C37" t="s">
        <v>55</v>
      </c>
    </row>
    <row r="38" spans="1:3" x14ac:dyDescent="0.3">
      <c r="A38" s="90" t="s">
        <v>56</v>
      </c>
      <c r="C38" t="s">
        <v>56</v>
      </c>
    </row>
    <row r="39" spans="1:3" x14ac:dyDescent="0.3">
      <c r="A39" s="90" t="s">
        <v>57</v>
      </c>
      <c r="C39" t="s">
        <v>57</v>
      </c>
    </row>
    <row r="40" spans="1:3" x14ac:dyDescent="0.3">
      <c r="A40" s="90" t="s">
        <v>58</v>
      </c>
      <c r="C40" t="s">
        <v>58</v>
      </c>
    </row>
    <row r="41" spans="1:3" x14ac:dyDescent="0.3">
      <c r="A41" s="90" t="s">
        <v>59</v>
      </c>
      <c r="C41" t="s">
        <v>59</v>
      </c>
    </row>
    <row r="42" spans="1:3" x14ac:dyDescent="0.3">
      <c r="A42" s="90"/>
      <c r="C42" t="s">
        <v>60</v>
      </c>
    </row>
    <row r="43" spans="1:3" x14ac:dyDescent="0.3">
      <c r="A43" s="90" t="s">
        <v>61</v>
      </c>
      <c r="C43" t="s">
        <v>61</v>
      </c>
    </row>
    <row r="44" spans="1:3" x14ac:dyDescent="0.3">
      <c r="A44" s="89" t="s">
        <v>62</v>
      </c>
      <c r="C44" t="s">
        <v>62</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pane xSplit="1" ySplit="3" topLeftCell="B39" activePane="bottomRight" state="frozen"/>
      <selection pane="topRight" activeCell="B1" sqref="B1"/>
      <selection pane="bottomLeft" activeCell="A4" sqref="A4"/>
      <selection pane="bottomRight" activeCell="B43" sqref="B43"/>
    </sheetView>
  </sheetViews>
  <sheetFormatPr baseColWidth="10" defaultColWidth="11.44140625" defaultRowHeight="14.4" x14ac:dyDescent="0.3"/>
  <cols>
    <col min="1" max="1" width="17.6640625" style="68" customWidth="1"/>
    <col min="2" max="2" width="56" style="81" customWidth="1"/>
    <col min="3" max="3" width="5.33203125" style="81" customWidth="1"/>
    <col min="4" max="4" width="59.6640625" style="81" customWidth="1"/>
    <col min="5" max="5" width="5.44140625" style="81" customWidth="1"/>
    <col min="6" max="6" width="60.33203125" style="81" customWidth="1"/>
    <col min="7" max="7" width="5.33203125" style="81" customWidth="1"/>
    <col min="8" max="16384" width="11.44140625" style="81"/>
  </cols>
  <sheetData>
    <row r="1" spans="1:12" ht="15.6" x14ac:dyDescent="0.3">
      <c r="A1" s="69" t="s">
        <v>1821</v>
      </c>
      <c r="H1" s="81" t="s">
        <v>1822</v>
      </c>
    </row>
    <row r="2" spans="1:12" x14ac:dyDescent="0.3">
      <c r="A2" s="63"/>
      <c r="E2" s="265"/>
      <c r="F2" s="265"/>
      <c r="G2" s="265"/>
      <c r="H2" s="63" t="s">
        <v>1859</v>
      </c>
    </row>
    <row r="3" spans="1:12" s="63" customFormat="1" ht="13.8" x14ac:dyDescent="0.3">
      <c r="H3" s="63" t="s">
        <v>1544</v>
      </c>
      <c r="I3" s="63" t="s">
        <v>1545</v>
      </c>
      <c r="J3" s="63" t="s">
        <v>1546</v>
      </c>
      <c r="L3" s="63" t="s">
        <v>2006</v>
      </c>
    </row>
    <row r="4" spans="1:12" s="63" customFormat="1" ht="16.5" customHeight="1" x14ac:dyDescent="0.3">
      <c r="A4" s="86" t="s">
        <v>26</v>
      </c>
      <c r="B4" s="90" t="s">
        <v>1969</v>
      </c>
      <c r="C4" s="90" t="s">
        <v>1970</v>
      </c>
      <c r="D4" s="90"/>
      <c r="E4" s="90"/>
      <c r="F4" s="90"/>
      <c r="G4" s="90"/>
      <c r="H4" s="90"/>
      <c r="I4" s="90" t="s">
        <v>1547</v>
      </c>
      <c r="J4" s="90"/>
    </row>
    <row r="5" spans="1:12" ht="195.75" customHeight="1" x14ac:dyDescent="0.3">
      <c r="A5" s="63" t="s">
        <v>28</v>
      </c>
      <c r="B5" s="126" t="s">
        <v>949</v>
      </c>
      <c r="C5" s="67" t="s">
        <v>1625</v>
      </c>
      <c r="D5" s="67"/>
      <c r="F5" s="67"/>
      <c r="G5" s="67"/>
      <c r="H5" s="81" t="s">
        <v>1547</v>
      </c>
      <c r="I5" s="81" t="s">
        <v>2009</v>
      </c>
    </row>
    <row r="6" spans="1:12" ht="360" x14ac:dyDescent="0.3">
      <c r="A6" s="63" t="s">
        <v>29</v>
      </c>
      <c r="B6" s="67" t="s">
        <v>1471</v>
      </c>
      <c r="C6" s="81" t="s">
        <v>1854</v>
      </c>
      <c r="D6" s="67" t="s">
        <v>1233</v>
      </c>
      <c r="E6" s="81" t="s">
        <v>1566</v>
      </c>
      <c r="F6" s="67" t="s">
        <v>1758</v>
      </c>
      <c r="G6" s="67" t="s">
        <v>1570</v>
      </c>
    </row>
    <row r="7" spans="1:12" ht="302.39999999999998" x14ac:dyDescent="0.3">
      <c r="A7" s="63" t="s">
        <v>119</v>
      </c>
      <c r="B7" s="67" t="s">
        <v>1759</v>
      </c>
      <c r="C7" s="81" t="s">
        <v>1571</v>
      </c>
      <c r="D7" s="67" t="s">
        <v>1299</v>
      </c>
      <c r="E7" s="81" t="s">
        <v>1853</v>
      </c>
      <c r="H7" s="81" t="s">
        <v>1626</v>
      </c>
    </row>
    <row r="8" spans="1:12" s="85" customFormat="1" x14ac:dyDescent="0.3">
      <c r="A8" s="86" t="s">
        <v>30</v>
      </c>
      <c r="B8" s="67"/>
      <c r="D8" s="67"/>
    </row>
    <row r="9" spans="1:12" ht="230.4" x14ac:dyDescent="0.3">
      <c r="A9" s="63" t="s">
        <v>120</v>
      </c>
      <c r="B9" s="67" t="s">
        <v>948</v>
      </c>
      <c r="C9" s="81" t="s">
        <v>1574</v>
      </c>
      <c r="H9" s="81" t="s">
        <v>1547</v>
      </c>
    </row>
    <row r="10" spans="1:12" ht="183" customHeight="1" x14ac:dyDescent="0.3">
      <c r="A10" s="63" t="s">
        <v>121</v>
      </c>
      <c r="B10" s="67" t="s">
        <v>1824</v>
      </c>
      <c r="C10" s="81" t="s">
        <v>1577</v>
      </c>
      <c r="D10" s="67"/>
      <c r="F10" s="67"/>
      <c r="G10" s="67"/>
      <c r="H10" s="81">
        <v>0</v>
      </c>
    </row>
    <row r="11" spans="1:12" ht="201.6" x14ac:dyDescent="0.3">
      <c r="A11" s="63" t="s">
        <v>32</v>
      </c>
      <c r="B11" s="67" t="s">
        <v>1760</v>
      </c>
      <c r="C11" s="81" t="s">
        <v>1576</v>
      </c>
      <c r="D11" s="67" t="s">
        <v>1467</v>
      </c>
      <c r="E11" s="81" t="s">
        <v>1852</v>
      </c>
    </row>
    <row r="12" spans="1:12" ht="240" customHeight="1" x14ac:dyDescent="0.3">
      <c r="A12" s="63" t="s">
        <v>33</v>
      </c>
      <c r="B12" s="82" t="s">
        <v>1850</v>
      </c>
      <c r="C12" s="81" t="s">
        <v>1851</v>
      </c>
      <c r="D12" s="67" t="s">
        <v>1099</v>
      </c>
      <c r="E12" s="81" t="s">
        <v>1634</v>
      </c>
      <c r="H12" s="81">
        <v>1</v>
      </c>
      <c r="I12" s="81" t="s">
        <v>1626</v>
      </c>
    </row>
    <row r="13" spans="1:12" ht="86.4" x14ac:dyDescent="0.3">
      <c r="A13" s="63" t="s">
        <v>34</v>
      </c>
      <c r="B13" s="67" t="s">
        <v>1762</v>
      </c>
      <c r="C13" s="81" t="s">
        <v>1581</v>
      </c>
      <c r="D13" s="67"/>
    </row>
    <row r="14" spans="1:12" ht="302.39999999999998" x14ac:dyDescent="0.3">
      <c r="A14" s="63" t="s">
        <v>35</v>
      </c>
      <c r="B14" s="82" t="s">
        <v>1293</v>
      </c>
      <c r="C14" s="81" t="s">
        <v>1848</v>
      </c>
      <c r="D14" s="67" t="s">
        <v>1097</v>
      </c>
      <c r="E14" s="81" t="s">
        <v>1849</v>
      </c>
      <c r="F14" s="67" t="s">
        <v>1763</v>
      </c>
      <c r="G14" s="81" t="s">
        <v>1584</v>
      </c>
      <c r="H14" s="81">
        <v>1</v>
      </c>
      <c r="I14" s="81">
        <v>1</v>
      </c>
    </row>
    <row r="15" spans="1:12" ht="195.75" customHeight="1" x14ac:dyDescent="0.3">
      <c r="A15" s="63" t="s">
        <v>36</v>
      </c>
      <c r="B15" s="67" t="s">
        <v>1160</v>
      </c>
      <c r="C15" s="81" t="s">
        <v>1847</v>
      </c>
    </row>
    <row r="16" spans="1:12" ht="409.6" x14ac:dyDescent="0.3">
      <c r="A16" s="63" t="s">
        <v>37</v>
      </c>
      <c r="B16" s="67" t="s">
        <v>1825</v>
      </c>
      <c r="C16" s="81" t="s">
        <v>1588</v>
      </c>
      <c r="H16" s="81">
        <v>0</v>
      </c>
      <c r="I16" s="81">
        <v>0</v>
      </c>
    </row>
    <row r="17" spans="1:9" ht="409.6" x14ac:dyDescent="0.3">
      <c r="A17" s="63" t="s">
        <v>38</v>
      </c>
      <c r="B17" s="82" t="s">
        <v>1158</v>
      </c>
      <c r="C17" s="81" t="s">
        <v>1846</v>
      </c>
      <c r="D17" s="81" t="s">
        <v>946</v>
      </c>
      <c r="E17" s="81" t="s">
        <v>1589</v>
      </c>
    </row>
    <row r="18" spans="1:9" ht="302.39999999999998" x14ac:dyDescent="0.3">
      <c r="A18" s="63" t="s">
        <v>39</v>
      </c>
      <c r="B18" s="82" t="s">
        <v>1639</v>
      </c>
      <c r="C18" s="81" t="s">
        <v>1591</v>
      </c>
      <c r="D18" s="67" t="s">
        <v>1845</v>
      </c>
      <c r="E18" s="81" t="s">
        <v>1592</v>
      </c>
      <c r="H18" s="81">
        <v>1</v>
      </c>
      <c r="I18" s="81">
        <v>1</v>
      </c>
    </row>
    <row r="19" spans="1:9" ht="158.4" x14ac:dyDescent="0.3">
      <c r="A19" s="63" t="s">
        <v>40</v>
      </c>
      <c r="B19" s="78" t="s">
        <v>944</v>
      </c>
      <c r="C19" s="81" t="s">
        <v>1593</v>
      </c>
      <c r="D19" s="67" t="s">
        <v>1288</v>
      </c>
      <c r="E19" s="81" t="s">
        <v>1844</v>
      </c>
      <c r="H19" s="81">
        <v>0</v>
      </c>
      <c r="I19" s="81">
        <v>0</v>
      </c>
    </row>
    <row r="20" spans="1:9" ht="388.8" x14ac:dyDescent="0.3">
      <c r="A20" s="63" t="s">
        <v>41</v>
      </c>
      <c r="B20" s="67" t="s">
        <v>1155</v>
      </c>
      <c r="C20" s="81" t="s">
        <v>1841</v>
      </c>
      <c r="D20" s="67" t="s">
        <v>1379</v>
      </c>
      <c r="E20" s="81" t="s">
        <v>1842</v>
      </c>
      <c r="F20" s="67" t="s">
        <v>1491</v>
      </c>
      <c r="G20" s="81" t="s">
        <v>1843</v>
      </c>
      <c r="I20" s="81" t="s">
        <v>1547</v>
      </c>
    </row>
    <row r="21" spans="1:9" s="85" customFormat="1" ht="144" x14ac:dyDescent="0.3">
      <c r="A21" s="86" t="s">
        <v>42</v>
      </c>
      <c r="B21" s="67" t="s">
        <v>1984</v>
      </c>
      <c r="C21" s="85" t="s">
        <v>1983</v>
      </c>
    </row>
    <row r="22" spans="1:9" ht="72" x14ac:dyDescent="0.3">
      <c r="A22" s="63" t="s">
        <v>43</v>
      </c>
      <c r="B22" s="67" t="s">
        <v>1766</v>
      </c>
      <c r="C22" s="81" t="s">
        <v>1596</v>
      </c>
      <c r="I22" s="81" t="s">
        <v>1626</v>
      </c>
    </row>
    <row r="23" spans="1:9" s="85" customFormat="1" x14ac:dyDescent="0.3">
      <c r="A23" s="86" t="s">
        <v>44</v>
      </c>
    </row>
    <row r="24" spans="1:9" s="85" customFormat="1" x14ac:dyDescent="0.3">
      <c r="A24" s="86" t="s">
        <v>45</v>
      </c>
      <c r="B24" s="67"/>
    </row>
    <row r="25" spans="1:9" ht="259.2" x14ac:dyDescent="0.3">
      <c r="A25" s="63" t="s">
        <v>46</v>
      </c>
      <c r="B25" s="82" t="s">
        <v>1489</v>
      </c>
      <c r="C25" s="81" t="s">
        <v>1840</v>
      </c>
      <c r="D25" s="81" t="s">
        <v>943</v>
      </c>
      <c r="E25" s="81" t="s">
        <v>1598</v>
      </c>
    </row>
    <row r="26" spans="1:9" ht="86.4" x14ac:dyDescent="0.3">
      <c r="A26" s="63" t="s">
        <v>122</v>
      </c>
      <c r="B26" s="67" t="s">
        <v>1217</v>
      </c>
      <c r="C26" s="81" t="s">
        <v>1838</v>
      </c>
      <c r="D26" s="67" t="s">
        <v>1186</v>
      </c>
      <c r="E26" s="81" t="s">
        <v>1839</v>
      </c>
      <c r="H26" s="81" t="s">
        <v>1547</v>
      </c>
    </row>
    <row r="27" spans="1:9" ht="57.6" x14ac:dyDescent="0.3">
      <c r="A27" s="63" t="s">
        <v>47</v>
      </c>
      <c r="B27" s="67" t="s">
        <v>1767</v>
      </c>
      <c r="C27" s="81" t="s">
        <v>1600</v>
      </c>
      <c r="H27" s="81" t="s">
        <v>1547</v>
      </c>
    </row>
    <row r="28" spans="1:9" ht="28.8" x14ac:dyDescent="0.3">
      <c r="A28" s="63" t="s">
        <v>48</v>
      </c>
      <c r="B28" s="82" t="s">
        <v>1837</v>
      </c>
      <c r="C28" s="81" t="s">
        <v>1601</v>
      </c>
      <c r="D28" s="67"/>
    </row>
    <row r="29" spans="1:9" x14ac:dyDescent="0.3">
      <c r="A29" s="63" t="s">
        <v>123</v>
      </c>
      <c r="B29" s="78" t="s">
        <v>941</v>
      </c>
      <c r="C29" s="81" t="s">
        <v>1792</v>
      </c>
      <c r="D29" s="67"/>
    </row>
    <row r="30" spans="1:9" ht="158.4" x14ac:dyDescent="0.3">
      <c r="A30" s="63" t="s">
        <v>126</v>
      </c>
      <c r="B30" s="82" t="s">
        <v>1304</v>
      </c>
      <c r="C30" s="81" t="s">
        <v>1828</v>
      </c>
      <c r="D30" s="67" t="s">
        <v>1075</v>
      </c>
      <c r="E30" s="81" t="s">
        <v>1829</v>
      </c>
      <c r="F30" s="67" t="s">
        <v>1774</v>
      </c>
      <c r="G30" s="81" t="s">
        <v>1623</v>
      </c>
      <c r="I30" s="81">
        <v>1</v>
      </c>
    </row>
    <row r="31" spans="1:9" s="85" customFormat="1" x14ac:dyDescent="0.3">
      <c r="A31" s="86" t="s">
        <v>51</v>
      </c>
      <c r="B31" s="67"/>
    </row>
    <row r="32" spans="1:9" ht="138.75" customHeight="1" x14ac:dyDescent="0.3">
      <c r="A32" s="63" t="s">
        <v>52</v>
      </c>
      <c r="B32" s="82" t="s">
        <v>1768</v>
      </c>
      <c r="C32" s="81" t="s">
        <v>1603</v>
      </c>
      <c r="D32" s="67" t="s">
        <v>1451</v>
      </c>
      <c r="E32" s="81" t="s">
        <v>1835</v>
      </c>
      <c r="F32" s="81" t="s">
        <v>1149</v>
      </c>
      <c r="G32" s="81" t="s">
        <v>1836</v>
      </c>
    </row>
    <row r="33" spans="1:8" ht="198" customHeight="1" x14ac:dyDescent="0.3">
      <c r="A33" s="63" t="s">
        <v>53</v>
      </c>
      <c r="B33" s="67" t="s">
        <v>1769</v>
      </c>
      <c r="C33" s="81" t="s">
        <v>1605</v>
      </c>
      <c r="D33" s="67" t="s">
        <v>1148</v>
      </c>
      <c r="E33" s="81" t="s">
        <v>1834</v>
      </c>
      <c r="H33" s="81" t="s">
        <v>1547</v>
      </c>
    </row>
    <row r="34" spans="1:8" ht="115.2" x14ac:dyDescent="0.3">
      <c r="A34" s="63" t="s">
        <v>54</v>
      </c>
      <c r="B34" s="67" t="s">
        <v>1449</v>
      </c>
      <c r="C34" s="81" t="s">
        <v>1833</v>
      </c>
      <c r="D34" s="67" t="s">
        <v>1770</v>
      </c>
      <c r="E34" s="81" t="s">
        <v>1607</v>
      </c>
    </row>
    <row r="35" spans="1:8" ht="334.5" customHeight="1" x14ac:dyDescent="0.3">
      <c r="A35" s="63" t="s">
        <v>124</v>
      </c>
      <c r="B35" s="67" t="s">
        <v>940</v>
      </c>
      <c r="C35" s="81" t="s">
        <v>1645</v>
      </c>
      <c r="D35" s="67" t="s">
        <v>1481</v>
      </c>
      <c r="E35" s="81" t="s">
        <v>1832</v>
      </c>
    </row>
    <row r="36" spans="1:8" ht="212.25" customHeight="1" x14ac:dyDescent="0.3">
      <c r="A36" s="63" t="s">
        <v>125</v>
      </c>
      <c r="B36" s="67" t="s">
        <v>1771</v>
      </c>
      <c r="C36" s="81" t="s">
        <v>1610</v>
      </c>
    </row>
    <row r="37" spans="1:8" ht="409.6" x14ac:dyDescent="0.3">
      <c r="A37" s="63" t="s">
        <v>56</v>
      </c>
      <c r="B37" s="82" t="s">
        <v>939</v>
      </c>
      <c r="C37" s="81" t="s">
        <v>1611</v>
      </c>
      <c r="D37" s="67" t="s">
        <v>1831</v>
      </c>
      <c r="E37" s="81" t="s">
        <v>1614</v>
      </c>
      <c r="H37" s="81">
        <v>0</v>
      </c>
    </row>
    <row r="38" spans="1:8" ht="273.60000000000002" x14ac:dyDescent="0.3">
      <c r="A38" s="63" t="s">
        <v>57</v>
      </c>
      <c r="B38" s="67" t="s">
        <v>1772</v>
      </c>
      <c r="C38" s="81" t="s">
        <v>1616</v>
      </c>
    </row>
    <row r="39" spans="1:8" ht="187.2" x14ac:dyDescent="0.3">
      <c r="A39" s="63" t="s">
        <v>58</v>
      </c>
      <c r="B39" s="82" t="s">
        <v>1143</v>
      </c>
      <c r="C39" s="81" t="s">
        <v>1617</v>
      </c>
      <c r="D39" s="67" t="s">
        <v>1077</v>
      </c>
      <c r="E39" s="81" t="s">
        <v>1830</v>
      </c>
      <c r="F39" s="67" t="s">
        <v>938</v>
      </c>
      <c r="G39" s="81" t="s">
        <v>1648</v>
      </c>
      <c r="H39" s="81" t="s">
        <v>1626</v>
      </c>
    </row>
    <row r="40" spans="1:8" ht="137.25" customHeight="1" x14ac:dyDescent="0.3">
      <c r="A40" s="63" t="s">
        <v>59</v>
      </c>
      <c r="B40" s="67" t="s">
        <v>1773</v>
      </c>
      <c r="C40" s="81" t="s">
        <v>1620</v>
      </c>
      <c r="D40" s="67"/>
    </row>
    <row r="41" spans="1:8" ht="129.6" x14ac:dyDescent="0.3">
      <c r="A41" s="63" t="s">
        <v>61</v>
      </c>
      <c r="B41" s="67" t="s">
        <v>1140</v>
      </c>
      <c r="C41" s="81" t="s">
        <v>1826</v>
      </c>
      <c r="D41" s="81" t="s">
        <v>1074</v>
      </c>
      <c r="E41" s="81" t="s">
        <v>1827</v>
      </c>
      <c r="F41" s="67" t="s">
        <v>937</v>
      </c>
      <c r="G41" s="81" t="s">
        <v>1813</v>
      </c>
    </row>
    <row r="42" spans="1:8" x14ac:dyDescent="0.3">
      <c r="A42" s="86" t="s">
        <v>62</v>
      </c>
    </row>
  </sheetData>
  <mergeCells count="1">
    <mergeCell ref="E2:G2"/>
  </mergeCells>
  <pageMargins left="0.7" right="0.7" top="0.78740157499999996" bottom="0.78740157499999996" header="0.3" footer="0.3"/>
  <pageSetup paperSize="9" fitToWidth="0" fitToHeight="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pane xSplit="1" ySplit="3" topLeftCell="B40" activePane="bottomRight" state="frozen"/>
      <selection pane="topRight" activeCell="B1" sqref="B1"/>
      <selection pane="bottomLeft" activeCell="A4" sqref="A4"/>
      <selection pane="bottomRight" activeCell="B42" sqref="B42"/>
    </sheetView>
  </sheetViews>
  <sheetFormatPr baseColWidth="10" defaultColWidth="11.44140625" defaultRowHeight="14.4" x14ac:dyDescent="0.3"/>
  <cols>
    <col min="1" max="1" width="17.6640625" style="68" customWidth="1"/>
    <col min="2" max="2" width="56" style="83" customWidth="1"/>
    <col min="3" max="3" width="5.33203125" style="83" customWidth="1"/>
    <col min="4" max="4" width="59.6640625" style="83" customWidth="1"/>
    <col min="5" max="5" width="5.33203125" style="83" customWidth="1"/>
    <col min="6" max="6" width="60.33203125" style="83" customWidth="1"/>
    <col min="7" max="7" width="5.6640625" style="83" customWidth="1"/>
    <col min="8" max="16384" width="11.44140625" style="83"/>
  </cols>
  <sheetData>
    <row r="1" spans="1:12" ht="15.6" x14ac:dyDescent="0.3">
      <c r="A1" s="69" t="s">
        <v>1855</v>
      </c>
    </row>
    <row r="2" spans="1:12" x14ac:dyDescent="0.3">
      <c r="A2" s="63"/>
      <c r="E2" s="265"/>
      <c r="F2" s="265"/>
      <c r="G2" s="265"/>
      <c r="H2" s="63" t="s">
        <v>2033</v>
      </c>
    </row>
    <row r="3" spans="1:12" s="63" customFormat="1" ht="13.8" x14ac:dyDescent="0.3">
      <c r="H3" s="63" t="s">
        <v>1544</v>
      </c>
      <c r="I3" s="63" t="s">
        <v>1545</v>
      </c>
      <c r="J3" s="63" t="s">
        <v>1546</v>
      </c>
      <c r="L3" s="63" t="s">
        <v>2006</v>
      </c>
    </row>
    <row r="4" spans="1:12" s="63" customFormat="1" ht="13.8" x14ac:dyDescent="0.3">
      <c r="A4" s="86" t="s">
        <v>26</v>
      </c>
    </row>
    <row r="5" spans="1:12" ht="409.5" customHeight="1" x14ac:dyDescent="0.3">
      <c r="A5" s="63" t="s">
        <v>28</v>
      </c>
      <c r="B5" s="66" t="s">
        <v>2010</v>
      </c>
      <c r="C5" s="67" t="s">
        <v>1883</v>
      </c>
      <c r="D5" s="67" t="s">
        <v>1754</v>
      </c>
      <c r="E5" s="83" t="s">
        <v>1563</v>
      </c>
      <c r="F5" s="67"/>
      <c r="I5" s="83">
        <v>0</v>
      </c>
      <c r="L5" s="83" t="s">
        <v>2011</v>
      </c>
    </row>
    <row r="6" spans="1:12" ht="201.6" x14ac:dyDescent="0.3">
      <c r="A6" s="63" t="s">
        <v>29</v>
      </c>
      <c r="B6" s="67" t="s">
        <v>934</v>
      </c>
      <c r="C6" s="84" t="s">
        <v>1884</v>
      </c>
      <c r="D6" s="67"/>
      <c r="F6" s="67"/>
      <c r="I6" s="83" t="s">
        <v>1547</v>
      </c>
    </row>
    <row r="7" spans="1:12" ht="72" x14ac:dyDescent="0.3">
      <c r="A7" s="63" t="s">
        <v>119</v>
      </c>
      <c r="B7" s="67" t="s">
        <v>933</v>
      </c>
      <c r="C7" s="84" t="s">
        <v>1887</v>
      </c>
      <c r="D7" s="67"/>
    </row>
    <row r="8" spans="1:12" s="85" customFormat="1" ht="172.8" x14ac:dyDescent="0.3">
      <c r="A8" s="86" t="s">
        <v>30</v>
      </c>
      <c r="B8" s="67" t="s">
        <v>1972</v>
      </c>
      <c r="C8" s="85" t="s">
        <v>1971</v>
      </c>
      <c r="D8" s="67"/>
      <c r="I8" s="85" t="s">
        <v>1547</v>
      </c>
    </row>
    <row r="9" spans="1:12" ht="259.2" x14ac:dyDescent="0.3">
      <c r="A9" s="63" t="s">
        <v>120</v>
      </c>
      <c r="B9" s="67" t="s">
        <v>932</v>
      </c>
      <c r="C9" s="83" t="s">
        <v>1888</v>
      </c>
    </row>
    <row r="10" spans="1:12" ht="63.75" customHeight="1" x14ac:dyDescent="0.3">
      <c r="A10" s="63" t="s">
        <v>121</v>
      </c>
      <c r="B10" s="67" t="s">
        <v>1890</v>
      </c>
      <c r="C10" s="84" t="s">
        <v>1891</v>
      </c>
      <c r="D10" s="67" t="s">
        <v>1712</v>
      </c>
      <c r="E10" s="83" t="s">
        <v>1577</v>
      </c>
      <c r="F10" s="67"/>
    </row>
    <row r="11" spans="1:12" ht="259.2" x14ac:dyDescent="0.3">
      <c r="A11" s="63" t="s">
        <v>32</v>
      </c>
      <c r="B11" s="67" t="s">
        <v>1500</v>
      </c>
      <c r="C11" s="83" t="s">
        <v>1892</v>
      </c>
      <c r="D11" s="67" t="s">
        <v>1198</v>
      </c>
      <c r="E11" s="83" t="s">
        <v>1893</v>
      </c>
      <c r="F11" s="67" t="s">
        <v>930</v>
      </c>
      <c r="G11" s="83" t="s">
        <v>1894</v>
      </c>
      <c r="I11" s="83" t="s">
        <v>1626</v>
      </c>
    </row>
    <row r="12" spans="1:12" ht="302.25" customHeight="1" x14ac:dyDescent="0.3">
      <c r="A12" s="63" t="s">
        <v>33</v>
      </c>
      <c r="B12" s="82" t="s">
        <v>929</v>
      </c>
      <c r="C12" s="83" t="s">
        <v>1895</v>
      </c>
    </row>
    <row r="13" spans="1:12" ht="230.4" x14ac:dyDescent="0.3">
      <c r="A13" s="63" t="s">
        <v>34</v>
      </c>
      <c r="B13" s="67" t="s">
        <v>1196</v>
      </c>
      <c r="C13" s="83" t="s">
        <v>1896</v>
      </c>
      <c r="D13" s="67" t="s">
        <v>928</v>
      </c>
      <c r="E13" s="83" t="s">
        <v>1897</v>
      </c>
      <c r="I13" s="83" t="s">
        <v>2012</v>
      </c>
    </row>
    <row r="14" spans="1:12" ht="216" x14ac:dyDescent="0.3">
      <c r="A14" s="63" t="s">
        <v>35</v>
      </c>
      <c r="B14" s="82" t="s">
        <v>927</v>
      </c>
      <c r="C14" s="83" t="s">
        <v>1898</v>
      </c>
      <c r="D14" s="67"/>
      <c r="I14" s="83" t="s">
        <v>1547</v>
      </c>
    </row>
    <row r="15" spans="1:12" ht="227.25" customHeight="1" x14ac:dyDescent="0.3">
      <c r="A15" s="63" t="s">
        <v>36</v>
      </c>
      <c r="B15" s="67" t="s">
        <v>1194</v>
      </c>
      <c r="C15" s="84" t="s">
        <v>1899</v>
      </c>
      <c r="D15" s="67" t="s">
        <v>926</v>
      </c>
      <c r="E15" s="84" t="s">
        <v>1900</v>
      </c>
    </row>
    <row r="16" spans="1:12" ht="409.6" x14ac:dyDescent="0.3">
      <c r="A16" s="63" t="s">
        <v>37</v>
      </c>
      <c r="B16" s="67" t="s">
        <v>925</v>
      </c>
      <c r="C16" s="83" t="s">
        <v>1901</v>
      </c>
      <c r="I16" s="83">
        <v>0</v>
      </c>
    </row>
    <row r="17" spans="1:9" ht="28.8" x14ac:dyDescent="0.3">
      <c r="A17" s="63" t="s">
        <v>38</v>
      </c>
      <c r="B17" s="82" t="s">
        <v>1192</v>
      </c>
      <c r="C17" s="83" t="s">
        <v>1902</v>
      </c>
      <c r="D17" s="83" t="s">
        <v>924</v>
      </c>
      <c r="E17" s="83" t="s">
        <v>1903</v>
      </c>
      <c r="I17" s="83">
        <v>2</v>
      </c>
    </row>
    <row r="18" spans="1:9" ht="288" x14ac:dyDescent="0.3">
      <c r="A18" s="63" t="s">
        <v>39</v>
      </c>
      <c r="B18" s="82" t="s">
        <v>923</v>
      </c>
      <c r="C18" s="84" t="s">
        <v>1903</v>
      </c>
    </row>
    <row r="19" spans="1:9" ht="86.4" x14ac:dyDescent="0.3">
      <c r="A19" s="63" t="s">
        <v>40</v>
      </c>
      <c r="B19" s="82" t="s">
        <v>922</v>
      </c>
      <c r="C19" s="83" t="s">
        <v>1905</v>
      </c>
      <c r="I19" s="83" t="s">
        <v>1626</v>
      </c>
    </row>
    <row r="20" spans="1:9" ht="403.2" x14ac:dyDescent="0.3">
      <c r="A20" s="63" t="s">
        <v>41</v>
      </c>
      <c r="B20" s="67" t="s">
        <v>921</v>
      </c>
      <c r="C20" s="83" t="s">
        <v>1906</v>
      </c>
      <c r="D20" s="67" t="s">
        <v>1491</v>
      </c>
      <c r="E20" s="83" t="s">
        <v>1843</v>
      </c>
      <c r="I20" s="83" t="s">
        <v>1626</v>
      </c>
    </row>
    <row r="21" spans="1:9" s="85" customFormat="1" x14ac:dyDescent="0.3">
      <c r="A21" s="86" t="s">
        <v>42</v>
      </c>
      <c r="B21" s="67"/>
    </row>
    <row r="22" spans="1:9" ht="93" customHeight="1" x14ac:dyDescent="0.3">
      <c r="A22" s="63" t="s">
        <v>43</v>
      </c>
      <c r="B22" s="67" t="s">
        <v>920</v>
      </c>
      <c r="C22" s="83" t="s">
        <v>1907</v>
      </c>
      <c r="I22" s="83">
        <v>0</v>
      </c>
    </row>
    <row r="23" spans="1:9" s="85" customFormat="1" x14ac:dyDescent="0.3">
      <c r="A23" s="86" t="s">
        <v>44</v>
      </c>
      <c r="B23" s="67"/>
    </row>
    <row r="24" spans="1:9" s="85" customFormat="1" ht="129.6" x14ac:dyDescent="0.3">
      <c r="A24" s="86" t="s">
        <v>45</v>
      </c>
      <c r="B24" s="128" t="s">
        <v>2003</v>
      </c>
      <c r="C24" s="85" t="s">
        <v>2002</v>
      </c>
    </row>
    <row r="25" spans="1:9" ht="43.2" x14ac:dyDescent="0.3">
      <c r="A25" s="63" t="s">
        <v>46</v>
      </c>
      <c r="B25" s="82" t="s">
        <v>919</v>
      </c>
      <c r="C25" s="83" t="s">
        <v>1908</v>
      </c>
      <c r="D25" s="83" t="s">
        <v>1187</v>
      </c>
      <c r="E25" s="83" t="s">
        <v>1909</v>
      </c>
      <c r="I25" s="83">
        <v>1</v>
      </c>
    </row>
    <row r="26" spans="1:9" x14ac:dyDescent="0.3">
      <c r="A26" s="63" t="s">
        <v>122</v>
      </c>
      <c r="B26" s="67" t="s">
        <v>918</v>
      </c>
      <c r="C26" s="83" t="s">
        <v>1910</v>
      </c>
      <c r="D26" s="67"/>
    </row>
    <row r="27" spans="1:9" ht="288" x14ac:dyDescent="0.3">
      <c r="A27" s="63" t="s">
        <v>47</v>
      </c>
      <c r="B27" s="67" t="s">
        <v>917</v>
      </c>
      <c r="C27" s="83" t="s">
        <v>1911</v>
      </c>
      <c r="D27" s="67" t="s">
        <v>1487</v>
      </c>
      <c r="E27" s="84" t="s">
        <v>1912</v>
      </c>
    </row>
    <row r="28" spans="1:9" ht="256.5" customHeight="1" x14ac:dyDescent="0.3">
      <c r="A28" s="63" t="s">
        <v>48</v>
      </c>
      <c r="B28" s="82" t="s">
        <v>1184</v>
      </c>
      <c r="C28" s="83" t="s">
        <v>1913</v>
      </c>
      <c r="D28" s="67" t="s">
        <v>916</v>
      </c>
      <c r="E28" s="83" t="s">
        <v>1914</v>
      </c>
      <c r="I28" s="83">
        <v>0</v>
      </c>
    </row>
    <row r="29" spans="1:9" ht="187.2" x14ac:dyDescent="0.3">
      <c r="A29" s="63" t="s">
        <v>123</v>
      </c>
      <c r="B29" s="82" t="s">
        <v>915</v>
      </c>
      <c r="C29" s="84" t="s">
        <v>1915</v>
      </c>
      <c r="D29" s="67"/>
    </row>
    <row r="30" spans="1:9" x14ac:dyDescent="0.3">
      <c r="A30" s="63" t="s">
        <v>50</v>
      </c>
      <c r="B30" s="82" t="s">
        <v>905</v>
      </c>
      <c r="C30" s="83" t="s">
        <v>1931</v>
      </c>
      <c r="D30" s="67" t="s">
        <v>1175</v>
      </c>
      <c r="E30" s="85" t="s">
        <v>1932</v>
      </c>
      <c r="I30" s="83">
        <v>0</v>
      </c>
    </row>
    <row r="31" spans="1:9" s="85" customFormat="1" x14ac:dyDescent="0.3">
      <c r="A31" s="86" t="s">
        <v>51</v>
      </c>
      <c r="B31" s="67"/>
    </row>
    <row r="32" spans="1:9" ht="120.75" customHeight="1" x14ac:dyDescent="0.3">
      <c r="A32" s="63" t="s">
        <v>52</v>
      </c>
      <c r="B32" s="82" t="s">
        <v>914</v>
      </c>
      <c r="C32" s="84" t="s">
        <v>1916</v>
      </c>
    </row>
    <row r="33" spans="1:9" ht="151.5" customHeight="1" x14ac:dyDescent="0.3">
      <c r="A33" s="63" t="s">
        <v>53</v>
      </c>
      <c r="B33" s="67" t="s">
        <v>913</v>
      </c>
      <c r="C33" s="84" t="s">
        <v>1917</v>
      </c>
      <c r="I33" s="83" t="s">
        <v>1626</v>
      </c>
    </row>
    <row r="34" spans="1:9" x14ac:dyDescent="0.3">
      <c r="A34" s="63" t="s">
        <v>54</v>
      </c>
      <c r="B34" s="67" t="s">
        <v>1175</v>
      </c>
      <c r="C34" s="83" t="s">
        <v>1918</v>
      </c>
      <c r="D34" s="83" t="s">
        <v>912</v>
      </c>
      <c r="E34" s="83" t="s">
        <v>1919</v>
      </c>
    </row>
    <row r="35" spans="1:9" ht="270.75" customHeight="1" x14ac:dyDescent="0.3">
      <c r="A35" s="63" t="s">
        <v>124</v>
      </c>
      <c r="B35" s="67" t="s">
        <v>911</v>
      </c>
      <c r="C35" s="84" t="s">
        <v>1920</v>
      </c>
      <c r="D35" s="67"/>
    </row>
    <row r="36" spans="1:9" ht="315.75" customHeight="1" x14ac:dyDescent="0.3">
      <c r="A36" s="63" t="s">
        <v>125</v>
      </c>
      <c r="B36" s="67" t="s">
        <v>910</v>
      </c>
      <c r="C36" s="84" t="s">
        <v>1921</v>
      </c>
      <c r="I36" s="83">
        <v>0</v>
      </c>
    </row>
    <row r="37" spans="1:9" ht="158.4" x14ac:dyDescent="0.3">
      <c r="A37" s="63" t="s">
        <v>56</v>
      </c>
      <c r="B37" s="82" t="s">
        <v>909</v>
      </c>
      <c r="C37" s="85" t="s">
        <v>1922</v>
      </c>
      <c r="D37" s="83" t="s">
        <v>1179</v>
      </c>
      <c r="E37" s="83" t="s">
        <v>1923</v>
      </c>
    </row>
    <row r="38" spans="1:9" ht="288" x14ac:dyDescent="0.3">
      <c r="A38" s="63" t="s">
        <v>57</v>
      </c>
      <c r="B38" s="67" t="s">
        <v>1479</v>
      </c>
      <c r="C38" s="83" t="s">
        <v>1924</v>
      </c>
      <c r="D38" s="67" t="s">
        <v>908</v>
      </c>
      <c r="E38" s="85" t="s">
        <v>1925</v>
      </c>
    </row>
    <row r="39" spans="1:9" ht="115.2" x14ac:dyDescent="0.3">
      <c r="A39" s="63" t="s">
        <v>58</v>
      </c>
      <c r="B39" s="82" t="s">
        <v>907</v>
      </c>
      <c r="C39" s="85" t="s">
        <v>1926</v>
      </c>
      <c r="D39" s="67" t="s">
        <v>1177</v>
      </c>
      <c r="E39" s="83" t="s">
        <v>1927</v>
      </c>
    </row>
    <row r="40" spans="1:9" ht="409.5" customHeight="1" x14ac:dyDescent="0.3">
      <c r="A40" s="63" t="s">
        <v>59</v>
      </c>
      <c r="B40" s="67" t="s">
        <v>906</v>
      </c>
      <c r="C40" s="83" t="s">
        <v>1928</v>
      </c>
      <c r="D40" s="67" t="s">
        <v>1929</v>
      </c>
      <c r="E40" s="85" t="s">
        <v>1930</v>
      </c>
      <c r="I40" s="83" t="s">
        <v>1547</v>
      </c>
    </row>
    <row r="41" spans="1:9" ht="57.6" x14ac:dyDescent="0.3">
      <c r="A41" s="63" t="s">
        <v>61</v>
      </c>
      <c r="B41" s="67" t="s">
        <v>904</v>
      </c>
      <c r="C41" s="85" t="s">
        <v>1933</v>
      </c>
      <c r="D41" s="85" t="s">
        <v>1174</v>
      </c>
      <c r="E41" s="85" t="s">
        <v>1934</v>
      </c>
    </row>
    <row r="42" spans="1:9" x14ac:dyDescent="0.3">
      <c r="A42" s="86" t="s">
        <v>62</v>
      </c>
    </row>
  </sheetData>
  <mergeCells count="1">
    <mergeCell ref="E2:G2"/>
  </mergeCells>
  <pageMargins left="0.7" right="0.7" top="0.78740157499999996" bottom="0.78740157499999996" header="0.3" footer="0.3"/>
  <pageSetup paperSize="9" fitToWidth="0" fitToHeight="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50"/>
  <sheetViews>
    <sheetView showGridLines="0" topLeftCell="A12" zoomScale="90" zoomScaleNormal="90" workbookViewId="0">
      <selection activeCell="J48" sqref="J48"/>
    </sheetView>
  </sheetViews>
  <sheetFormatPr baseColWidth="10" defaultColWidth="10.6640625" defaultRowHeight="13.2" x14ac:dyDescent="0.25"/>
  <cols>
    <col min="1" max="1" width="10.6640625" style="27"/>
    <col min="2" max="3" width="26.33203125" style="27" customWidth="1"/>
    <col min="4" max="4" width="2.44140625" style="27" customWidth="1"/>
    <col min="5" max="16384" width="10.6640625" style="27"/>
  </cols>
  <sheetData>
    <row r="1" spans="1:35" hidden="1" x14ac:dyDescent="0.25">
      <c r="B1" s="39" t="e">
        <f ca="1">DotStatQuery(C1)</f>
        <v>#NAME?</v>
      </c>
      <c r="C1" s="39" t="s">
        <v>101</v>
      </c>
    </row>
    <row r="2" spans="1:35" x14ac:dyDescent="0.25">
      <c r="B2" s="1" t="s">
        <v>102</v>
      </c>
      <c r="C2" s="40"/>
    </row>
    <row r="3" spans="1:35" ht="23.4" x14ac:dyDescent="0.25">
      <c r="B3" s="38" t="s">
        <v>94</v>
      </c>
    </row>
    <row r="4" spans="1:35" x14ac:dyDescent="0.25">
      <c r="B4" s="220" t="s">
        <v>93</v>
      </c>
      <c r="C4" s="221"/>
      <c r="D4" s="222"/>
      <c r="E4" s="223" t="s">
        <v>100</v>
      </c>
      <c r="F4" s="224"/>
      <c r="G4" s="224"/>
      <c r="H4" s="224"/>
      <c r="I4" s="224"/>
      <c r="J4" s="224"/>
      <c r="K4" s="224"/>
      <c r="L4" s="224"/>
      <c r="M4" s="224"/>
      <c r="N4" s="224"/>
      <c r="O4" s="224"/>
      <c r="P4" s="224"/>
      <c r="Q4" s="224"/>
      <c r="R4" s="224"/>
      <c r="S4" s="224"/>
      <c r="T4" s="224"/>
      <c r="U4" s="224"/>
      <c r="V4" s="225"/>
    </row>
    <row r="5" spans="1:35" x14ac:dyDescent="0.25">
      <c r="B5" s="220" t="s">
        <v>91</v>
      </c>
      <c r="C5" s="221"/>
      <c r="D5" s="222"/>
      <c r="E5" s="223" t="s">
        <v>90</v>
      </c>
      <c r="F5" s="224"/>
      <c r="G5" s="224"/>
      <c r="H5" s="224"/>
      <c r="I5" s="224"/>
      <c r="J5" s="224"/>
      <c r="K5" s="224"/>
      <c r="L5" s="224"/>
      <c r="M5" s="224"/>
      <c r="N5" s="224"/>
      <c r="O5" s="224"/>
      <c r="P5" s="224"/>
      <c r="Q5" s="224"/>
      <c r="R5" s="224"/>
      <c r="S5" s="224"/>
      <c r="T5" s="224"/>
      <c r="U5" s="224"/>
      <c r="V5" s="225"/>
    </row>
    <row r="6" spans="1:35" x14ac:dyDescent="0.25">
      <c r="B6" s="220" t="s">
        <v>89</v>
      </c>
      <c r="C6" s="221"/>
      <c r="D6" s="222"/>
      <c r="E6" s="223" t="s">
        <v>88</v>
      </c>
      <c r="F6" s="224"/>
      <c r="G6" s="224"/>
      <c r="H6" s="224"/>
      <c r="I6" s="224"/>
      <c r="J6" s="224"/>
      <c r="K6" s="224"/>
      <c r="L6" s="224"/>
      <c r="M6" s="224"/>
      <c r="N6" s="224"/>
      <c r="O6" s="224"/>
      <c r="P6" s="224"/>
      <c r="Q6" s="224"/>
      <c r="R6" s="224"/>
      <c r="S6" s="224"/>
      <c r="T6" s="224"/>
      <c r="U6" s="224"/>
      <c r="V6" s="225"/>
    </row>
    <row r="7" spans="1:35" x14ac:dyDescent="0.25">
      <c r="B7" s="220" t="s">
        <v>1</v>
      </c>
      <c r="C7" s="221"/>
      <c r="D7" s="222"/>
      <c r="E7" s="223" t="s">
        <v>99</v>
      </c>
      <c r="F7" s="224"/>
      <c r="G7" s="224"/>
      <c r="H7" s="224"/>
      <c r="I7" s="224"/>
      <c r="J7" s="224"/>
      <c r="K7" s="224"/>
      <c r="L7" s="224"/>
      <c r="M7" s="224"/>
      <c r="N7" s="224"/>
      <c r="O7" s="224"/>
      <c r="P7" s="224"/>
      <c r="Q7" s="224"/>
      <c r="R7" s="224"/>
      <c r="S7" s="224"/>
      <c r="T7" s="224"/>
      <c r="U7" s="224"/>
      <c r="V7" s="225"/>
    </row>
    <row r="8" spans="1:35" ht="26.4" x14ac:dyDescent="0.25">
      <c r="B8" s="226" t="s">
        <v>3</v>
      </c>
      <c r="C8" s="227"/>
      <c r="D8" s="228"/>
      <c r="E8" s="37" t="s">
        <v>4</v>
      </c>
      <c r="F8" s="37" t="s">
        <v>5</v>
      </c>
      <c r="G8" s="37" t="s">
        <v>6</v>
      </c>
      <c r="H8" s="37" t="s">
        <v>7</v>
      </c>
      <c r="I8" s="37" t="s">
        <v>8</v>
      </c>
      <c r="J8" s="37" t="s">
        <v>9</v>
      </c>
      <c r="K8" s="37" t="s">
        <v>10</v>
      </c>
      <c r="L8" s="37" t="s">
        <v>11</v>
      </c>
      <c r="M8" s="37" t="s">
        <v>12</v>
      </c>
      <c r="N8" s="37" t="s">
        <v>13</v>
      </c>
      <c r="O8" s="37" t="s">
        <v>14</v>
      </c>
      <c r="P8" s="37" t="s">
        <v>15</v>
      </c>
      <c r="Q8" s="37" t="s">
        <v>16</v>
      </c>
      <c r="R8" s="37" t="s">
        <v>17</v>
      </c>
      <c r="S8" s="37" t="s">
        <v>18</v>
      </c>
      <c r="T8" s="37" t="s">
        <v>19</v>
      </c>
      <c r="U8" s="37" t="s">
        <v>20</v>
      </c>
      <c r="V8" s="37" t="s">
        <v>21</v>
      </c>
      <c r="W8" s="174" t="s">
        <v>2316</v>
      </c>
      <c r="X8" s="174" t="s">
        <v>2317</v>
      </c>
      <c r="Y8" s="174" t="s">
        <v>2318</v>
      </c>
      <c r="Z8" s="174" t="s">
        <v>2321</v>
      </c>
      <c r="AA8" s="174" t="s">
        <v>2322</v>
      </c>
      <c r="AB8" s="174" t="s">
        <v>2323</v>
      </c>
      <c r="AC8" s="174" t="s">
        <v>2324</v>
      </c>
      <c r="AD8" s="174" t="s">
        <v>2325</v>
      </c>
      <c r="AE8" s="174" t="s">
        <v>2326</v>
      </c>
      <c r="AF8" s="174" t="s">
        <v>2327</v>
      </c>
      <c r="AG8" s="174" t="s">
        <v>2328</v>
      </c>
      <c r="AH8" s="174" t="s">
        <v>2329</v>
      </c>
      <c r="AI8" s="174" t="s">
        <v>2319</v>
      </c>
    </row>
    <row r="9" spans="1:35" ht="13.8" x14ac:dyDescent="0.3">
      <c r="B9" s="36" t="s">
        <v>23</v>
      </c>
      <c r="C9" s="36" t="s">
        <v>81</v>
      </c>
      <c r="D9" s="32" t="s">
        <v>24</v>
      </c>
      <c r="E9" s="32" t="s">
        <v>24</v>
      </c>
      <c r="F9" s="32" t="s">
        <v>24</v>
      </c>
      <c r="G9" s="32" t="s">
        <v>24</v>
      </c>
      <c r="H9" s="32" t="s">
        <v>24</v>
      </c>
      <c r="I9" s="32" t="s">
        <v>24</v>
      </c>
      <c r="J9" s="32" t="s">
        <v>24</v>
      </c>
      <c r="K9" s="32" t="s">
        <v>24</v>
      </c>
      <c r="L9" s="32" t="s">
        <v>24</v>
      </c>
      <c r="M9" s="32" t="s">
        <v>24</v>
      </c>
      <c r="N9" s="32" t="s">
        <v>24</v>
      </c>
      <c r="O9" s="32" t="s">
        <v>24</v>
      </c>
      <c r="P9" s="32" t="s">
        <v>24</v>
      </c>
      <c r="Q9" s="32" t="s">
        <v>24</v>
      </c>
      <c r="R9" s="32" t="s">
        <v>24</v>
      </c>
      <c r="S9" s="32" t="s">
        <v>24</v>
      </c>
      <c r="T9" s="32" t="s">
        <v>24</v>
      </c>
      <c r="U9" s="32" t="s">
        <v>24</v>
      </c>
      <c r="V9" s="32" t="s">
        <v>24</v>
      </c>
      <c r="W9" s="27" t="e">
        <f t="shared" ref="W9" si="0">(J9-I9)/I9</f>
        <v>#VALUE!</v>
      </c>
    </row>
    <row r="10" spans="1:35" ht="14.4" x14ac:dyDescent="0.3">
      <c r="A10" t="s">
        <v>26</v>
      </c>
      <c r="B10" s="34" t="s">
        <v>26</v>
      </c>
      <c r="C10" s="33" t="s">
        <v>98</v>
      </c>
      <c r="D10" s="32" t="s">
        <v>79</v>
      </c>
      <c r="E10" s="35">
        <v>10.757999999999999</v>
      </c>
      <c r="F10" s="35">
        <v>11.064</v>
      </c>
      <c r="G10" s="35">
        <v>10.17</v>
      </c>
      <c r="H10" s="35">
        <v>11.837</v>
      </c>
      <c r="I10" s="35">
        <v>11.481999999999999</v>
      </c>
      <c r="J10" s="35">
        <v>11.266</v>
      </c>
      <c r="K10" s="35">
        <v>11.531000000000001</v>
      </c>
      <c r="L10" s="35">
        <v>11.074999999999999</v>
      </c>
      <c r="M10" s="35">
        <v>6.1529999999999996</v>
      </c>
      <c r="N10" s="35">
        <v>5.0570000000000004</v>
      </c>
      <c r="O10" s="35">
        <v>6.8029999999999999</v>
      </c>
      <c r="P10" s="35">
        <v>5.08</v>
      </c>
      <c r="Q10" s="35">
        <v>6.4029999999999996</v>
      </c>
      <c r="R10" s="35">
        <v>6.1669999999999998</v>
      </c>
      <c r="S10" s="35">
        <v>6.3680000000000003</v>
      </c>
      <c r="T10" s="35">
        <v>5.2969999999999997</v>
      </c>
      <c r="U10" s="35">
        <v>-99</v>
      </c>
      <c r="V10" s="35">
        <v>-99</v>
      </c>
      <c r="W10" s="178">
        <f>1-(I10/J10)</f>
        <v>-1.9172732114326241E-2</v>
      </c>
      <c r="X10" s="178">
        <f t="shared" ref="X10:AH25" si="1">1-(J10/K10)</f>
        <v>2.2981528054808797E-2</v>
      </c>
      <c r="Y10" s="178">
        <f t="shared" si="1"/>
        <v>-4.117381489841998E-2</v>
      </c>
      <c r="Z10" s="178">
        <f t="shared" si="1"/>
        <v>-0.79993499106127097</v>
      </c>
      <c r="AA10" s="178">
        <f t="shared" si="1"/>
        <v>-0.21672928613802633</v>
      </c>
      <c r="AB10" s="178">
        <f t="shared" si="1"/>
        <v>0.25665147728943105</v>
      </c>
      <c r="AC10" s="178">
        <f t="shared" si="1"/>
        <v>-0.33917322834645658</v>
      </c>
      <c r="AD10" s="178">
        <f t="shared" si="1"/>
        <v>0.20662189598625635</v>
      </c>
      <c r="AE10" s="178">
        <f t="shared" si="1"/>
        <v>-3.8268201718826056E-2</v>
      </c>
      <c r="AF10" s="178">
        <f t="shared" si="1"/>
        <v>3.1564070351758899E-2</v>
      </c>
      <c r="AG10" s="178">
        <f t="shared" si="1"/>
        <v>-0.2021899188219749</v>
      </c>
      <c r="AH10" s="178" t="s">
        <v>2119</v>
      </c>
      <c r="AI10" s="27">
        <f t="shared" ref="AI10:AI45" si="2">AVERAGE(W10:Y10)</f>
        <v>-1.2455006319312475E-2</v>
      </c>
    </row>
    <row r="11" spans="1:35" ht="14.4" x14ac:dyDescent="0.3">
      <c r="A11" t="s">
        <v>28</v>
      </c>
      <c r="B11" s="34" t="s">
        <v>28</v>
      </c>
      <c r="C11" s="33" t="s">
        <v>98</v>
      </c>
      <c r="D11" s="32" t="s">
        <v>79</v>
      </c>
      <c r="E11" s="31">
        <v>15.138999999999999</v>
      </c>
      <c r="F11" s="31">
        <v>16.222999999999999</v>
      </c>
      <c r="G11" s="31">
        <v>17.206</v>
      </c>
      <c r="H11" s="31">
        <v>18.696999999999999</v>
      </c>
      <c r="I11" s="31">
        <v>19.318999999999999</v>
      </c>
      <c r="J11" s="31">
        <v>19.646000000000001</v>
      </c>
      <c r="K11" s="31">
        <v>19.783999999999999</v>
      </c>
      <c r="L11" s="31">
        <v>20.248000000000001</v>
      </c>
      <c r="M11" s="31">
        <v>20.901</v>
      </c>
      <c r="N11" s="31">
        <v>20.384</v>
      </c>
      <c r="O11" s="31">
        <v>21.832000000000001</v>
      </c>
      <c r="P11" s="31">
        <v>21.619</v>
      </c>
      <c r="Q11" s="31">
        <v>22.283000000000001</v>
      </c>
      <c r="R11" s="31">
        <v>24.497</v>
      </c>
      <c r="S11" s="31">
        <v>24.202999999999999</v>
      </c>
      <c r="T11" s="31">
        <v>24.713999999999999</v>
      </c>
      <c r="U11" s="31">
        <v>25.513999999999999</v>
      </c>
      <c r="V11" s="31">
        <v>-99</v>
      </c>
      <c r="W11" s="178">
        <f t="shared" ref="W11:W12" si="3">1-(I11/J11)</f>
        <v>1.6644609589738457E-2</v>
      </c>
      <c r="X11" s="178">
        <f t="shared" si="1"/>
        <v>6.97533360291136E-3</v>
      </c>
      <c r="Y11" s="178">
        <f t="shared" si="1"/>
        <v>2.2915843540102787E-2</v>
      </c>
      <c r="Z11" s="178">
        <f t="shared" si="1"/>
        <v>3.1242524281134831E-2</v>
      </c>
      <c r="AA11" s="178">
        <f t="shared" si="1"/>
        <v>-2.5363029827315531E-2</v>
      </c>
      <c r="AB11" s="178">
        <f t="shared" si="1"/>
        <v>6.6324661048002942E-2</v>
      </c>
      <c r="AC11" s="178">
        <f t="shared" si="1"/>
        <v>-9.8524446089087725E-3</v>
      </c>
      <c r="AD11" s="178">
        <f t="shared" si="1"/>
        <v>2.9798501099493002E-2</v>
      </c>
      <c r="AE11" s="178">
        <f t="shared" si="1"/>
        <v>9.0378413683308123E-2</v>
      </c>
      <c r="AF11" s="178">
        <f t="shared" si="1"/>
        <v>-1.2147254472586022E-2</v>
      </c>
      <c r="AG11" s="178">
        <f t="shared" si="1"/>
        <v>2.0676539613174727E-2</v>
      </c>
      <c r="AH11" s="178">
        <f t="shared" si="1"/>
        <v>3.135533432625226E-2</v>
      </c>
      <c r="AI11" s="27">
        <f t="shared" si="2"/>
        <v>1.5511928910917535E-2</v>
      </c>
    </row>
    <row r="12" spans="1:35" ht="14.4" x14ac:dyDescent="0.3">
      <c r="A12" t="s">
        <v>29</v>
      </c>
      <c r="B12" s="34" t="s">
        <v>29</v>
      </c>
      <c r="C12" s="33" t="s">
        <v>98</v>
      </c>
      <c r="D12" s="32" t="s">
        <v>79</v>
      </c>
      <c r="E12" s="35">
        <v>-99</v>
      </c>
      <c r="F12" s="35">
        <v>-99</v>
      </c>
      <c r="G12" s="35">
        <v>-99</v>
      </c>
      <c r="H12" s="35">
        <v>22.558</v>
      </c>
      <c r="I12" s="35">
        <v>19.908999999999999</v>
      </c>
      <c r="J12" s="35">
        <v>20.134</v>
      </c>
      <c r="K12" s="35">
        <v>16.809000000000001</v>
      </c>
      <c r="L12" s="35">
        <v>15.715999999999999</v>
      </c>
      <c r="M12" s="35">
        <v>14.474</v>
      </c>
      <c r="N12" s="35">
        <v>13.090999999999999</v>
      </c>
      <c r="O12" s="35">
        <v>11.619</v>
      </c>
      <c r="P12" s="35">
        <v>11.442</v>
      </c>
      <c r="Q12" s="35">
        <v>10.916</v>
      </c>
      <c r="R12" s="35">
        <v>10.821999999999999</v>
      </c>
      <c r="S12" s="35">
        <v>10.363</v>
      </c>
      <c r="T12" s="35">
        <v>9.4570000000000007</v>
      </c>
      <c r="U12" s="35">
        <v>8.48</v>
      </c>
      <c r="V12" s="35">
        <v>-99</v>
      </c>
      <c r="W12" s="178">
        <f t="shared" si="3"/>
        <v>1.1175126651435496E-2</v>
      </c>
      <c r="X12" s="178">
        <f t="shared" si="1"/>
        <v>-0.19781069665060369</v>
      </c>
      <c r="Y12" s="178">
        <f t="shared" si="1"/>
        <v>-6.9546958513616808E-2</v>
      </c>
      <c r="Z12" s="178">
        <f t="shared" si="1"/>
        <v>-8.5809036893740531E-2</v>
      </c>
      <c r="AA12" s="178">
        <f t="shared" si="1"/>
        <v>-0.10564509968680791</v>
      </c>
      <c r="AB12" s="178">
        <f t="shared" si="1"/>
        <v>-0.12668904380755652</v>
      </c>
      <c r="AC12" s="178">
        <f t="shared" si="1"/>
        <v>-1.5469323544834879E-2</v>
      </c>
      <c r="AD12" s="178">
        <f t="shared" si="1"/>
        <v>-4.8186148772444204E-2</v>
      </c>
      <c r="AE12" s="178">
        <f t="shared" si="1"/>
        <v>-8.686009979671061E-3</v>
      </c>
      <c r="AF12" s="178">
        <f t="shared" si="1"/>
        <v>-4.429219338029533E-2</v>
      </c>
      <c r="AG12" s="178">
        <f t="shared" si="1"/>
        <v>-9.5802051390504239E-2</v>
      </c>
      <c r="AH12" s="178">
        <f t="shared" si="1"/>
        <v>-0.11521226415094343</v>
      </c>
      <c r="AI12" s="27">
        <f t="shared" si="2"/>
        <v>-8.5394176170928329E-2</v>
      </c>
    </row>
    <row r="13" spans="1:35" ht="14.4" x14ac:dyDescent="0.3">
      <c r="A13" t="s">
        <v>30</v>
      </c>
      <c r="B13" s="34" t="s">
        <v>30</v>
      </c>
      <c r="C13" s="33" t="s">
        <v>98</v>
      </c>
      <c r="D13" s="32" t="s">
        <v>79</v>
      </c>
      <c r="E13" s="31">
        <v>17.556000000000001</v>
      </c>
      <c r="F13" s="31">
        <v>17.006</v>
      </c>
      <c r="G13" s="31">
        <v>16.843</v>
      </c>
      <c r="H13" s="31">
        <v>16.454999999999998</v>
      </c>
      <c r="I13" s="31">
        <v>16.577999999999999</v>
      </c>
      <c r="J13" s="31">
        <v>16.795000000000002</v>
      </c>
      <c r="K13" s="31">
        <v>19.170999999999999</v>
      </c>
      <c r="L13" s="31">
        <v>19.484999999999999</v>
      </c>
      <c r="M13" s="31">
        <v>19.41</v>
      </c>
      <c r="N13" s="31">
        <v>20.024000000000001</v>
      </c>
      <c r="O13" s="31">
        <v>20.881</v>
      </c>
      <c r="P13" s="31">
        <v>18.414000000000001</v>
      </c>
      <c r="Q13" s="31">
        <v>19.073</v>
      </c>
      <c r="R13" s="31">
        <v>20.433</v>
      </c>
      <c r="S13" s="31">
        <v>20.454999999999998</v>
      </c>
      <c r="T13" s="31">
        <v>20.423999999999999</v>
      </c>
      <c r="U13" s="31">
        <v>20.791</v>
      </c>
      <c r="V13" s="31">
        <v>21.308</v>
      </c>
      <c r="W13" s="178">
        <f>1-(I13/J13)</f>
        <v>1.292051205716005E-2</v>
      </c>
      <c r="X13" s="178">
        <f t="shared" si="1"/>
        <v>0.12393719680767812</v>
      </c>
      <c r="Y13" s="178">
        <f t="shared" si="1"/>
        <v>1.6114960225814712E-2</v>
      </c>
      <c r="Z13" s="178">
        <f t="shared" si="1"/>
        <v>-3.8639876352395408E-3</v>
      </c>
      <c r="AA13" s="178">
        <f t="shared" si="1"/>
        <v>3.0663204155014001E-2</v>
      </c>
      <c r="AB13" s="178">
        <f t="shared" si="1"/>
        <v>4.1042095685072555E-2</v>
      </c>
      <c r="AC13" s="178">
        <f t="shared" si="1"/>
        <v>-0.13397415010318237</v>
      </c>
      <c r="AD13" s="178">
        <f t="shared" si="1"/>
        <v>3.4551460179310989E-2</v>
      </c>
      <c r="AE13" s="178">
        <f t="shared" si="1"/>
        <v>6.6558997699799338E-2</v>
      </c>
      <c r="AF13" s="178">
        <f t="shared" si="1"/>
        <v>1.0755316548520799E-3</v>
      </c>
      <c r="AG13" s="178">
        <f t="shared" si="1"/>
        <v>-1.5178221699960748E-3</v>
      </c>
      <c r="AH13" s="178">
        <f t="shared" si="1"/>
        <v>1.7651868596989084E-2</v>
      </c>
      <c r="AI13" s="27">
        <f t="shared" si="2"/>
        <v>5.0990889696884291E-2</v>
      </c>
    </row>
    <row r="14" spans="1:35" ht="14.4" x14ac:dyDescent="0.3">
      <c r="A14" t="s">
        <v>31</v>
      </c>
      <c r="B14" s="34" t="s">
        <v>31</v>
      </c>
      <c r="C14" s="33"/>
      <c r="D14" s="32"/>
      <c r="E14" s="31">
        <v>-99</v>
      </c>
      <c r="F14" s="31">
        <v>-99</v>
      </c>
      <c r="G14" s="31">
        <v>-99</v>
      </c>
      <c r="H14" s="31">
        <v>-99</v>
      </c>
      <c r="I14" s="31">
        <v>-99</v>
      </c>
      <c r="J14" s="31">
        <v>-99</v>
      </c>
      <c r="K14" s="31">
        <v>-99</v>
      </c>
      <c r="L14" s="31">
        <v>-99</v>
      </c>
      <c r="M14" s="31">
        <v>-99</v>
      </c>
      <c r="N14" s="31">
        <v>-99</v>
      </c>
      <c r="O14" s="31">
        <v>-99</v>
      </c>
      <c r="P14" s="31">
        <v>-99</v>
      </c>
      <c r="Q14" s="31">
        <v>-99</v>
      </c>
      <c r="R14" s="31">
        <v>-99</v>
      </c>
      <c r="S14" s="31">
        <v>-99</v>
      </c>
      <c r="T14" s="31">
        <v>-99</v>
      </c>
      <c r="U14" s="31">
        <v>-99</v>
      </c>
      <c r="V14" s="31">
        <v>-99</v>
      </c>
      <c r="W14" s="178" t="s">
        <v>2119</v>
      </c>
      <c r="X14" s="178" t="s">
        <v>2119</v>
      </c>
      <c r="Y14" s="178" t="s">
        <v>2119</v>
      </c>
      <c r="Z14" s="178" t="s">
        <v>2119</v>
      </c>
      <c r="AA14" s="178" t="s">
        <v>2119</v>
      </c>
      <c r="AB14" s="178" t="s">
        <v>2119</v>
      </c>
      <c r="AC14" s="178" t="s">
        <v>2119</v>
      </c>
      <c r="AD14" s="178" t="s">
        <v>2119</v>
      </c>
      <c r="AE14" s="178" t="s">
        <v>2119</v>
      </c>
      <c r="AF14" s="178" t="s">
        <v>2119</v>
      </c>
      <c r="AG14" s="178" t="s">
        <v>2119</v>
      </c>
      <c r="AH14" s="178" t="s">
        <v>2119</v>
      </c>
      <c r="AI14" s="178" t="s">
        <v>2119</v>
      </c>
    </row>
    <row r="15" spans="1:35" ht="14.4" x14ac:dyDescent="0.3">
      <c r="A15" t="s">
        <v>32</v>
      </c>
      <c r="B15" s="34" t="s">
        <v>32</v>
      </c>
      <c r="C15" s="33" t="s">
        <v>98</v>
      </c>
      <c r="D15" s="32" t="s">
        <v>79</v>
      </c>
      <c r="E15" s="35">
        <v>-99</v>
      </c>
      <c r="F15" s="35">
        <v>-99</v>
      </c>
      <c r="G15" s="35">
        <v>-99</v>
      </c>
      <c r="H15" s="35">
        <v>-99</v>
      </c>
      <c r="I15" s="35">
        <v>-99</v>
      </c>
      <c r="J15" s="35">
        <v>-99</v>
      </c>
      <c r="K15" s="35">
        <v>-99</v>
      </c>
      <c r="L15" s="35">
        <v>-99</v>
      </c>
      <c r="M15" s="35">
        <v>-99</v>
      </c>
      <c r="N15" s="35">
        <v>-99</v>
      </c>
      <c r="O15" s="35">
        <v>-99</v>
      </c>
      <c r="P15" s="35">
        <v>-99</v>
      </c>
      <c r="Q15" s="35">
        <v>-99</v>
      </c>
      <c r="R15" s="35">
        <v>0.214</v>
      </c>
      <c r="S15" s="35">
        <v>0.20200000000000001</v>
      </c>
      <c r="T15" s="35">
        <v>0.17799999999999999</v>
      </c>
      <c r="U15" s="35">
        <v>0.19700000000000001</v>
      </c>
      <c r="V15" s="35">
        <v>-99</v>
      </c>
      <c r="W15" s="178" t="s">
        <v>2119</v>
      </c>
      <c r="X15" s="178" t="s">
        <v>2119</v>
      </c>
      <c r="Y15" s="178" t="s">
        <v>2119</v>
      </c>
      <c r="Z15" s="178" t="s">
        <v>2119</v>
      </c>
      <c r="AA15" s="178" t="s">
        <v>2119</v>
      </c>
      <c r="AB15" s="178" t="s">
        <v>2119</v>
      </c>
      <c r="AC15" s="178" t="s">
        <v>2119</v>
      </c>
      <c r="AD15" s="178" t="s">
        <v>2119</v>
      </c>
      <c r="AE15" s="178" t="s">
        <v>2119</v>
      </c>
      <c r="AF15" s="178">
        <f t="shared" si="1"/>
        <v>-5.9405940594059237E-2</v>
      </c>
      <c r="AG15" s="178">
        <f t="shared" si="1"/>
        <v>-0.13483146067415741</v>
      </c>
      <c r="AH15" s="178">
        <f t="shared" si="1"/>
        <v>9.644670050761428E-2</v>
      </c>
      <c r="AI15" s="27" t="e">
        <f t="shared" si="2"/>
        <v>#DIV/0!</v>
      </c>
    </row>
    <row r="16" spans="1:35" ht="14.4" x14ac:dyDescent="0.3">
      <c r="A16" t="s">
        <v>33</v>
      </c>
      <c r="B16" s="34" t="s">
        <v>33</v>
      </c>
      <c r="C16" s="33" t="s">
        <v>98</v>
      </c>
      <c r="D16" s="32" t="s">
        <v>79</v>
      </c>
      <c r="E16" s="31">
        <v>10.505000000000001</v>
      </c>
      <c r="F16" s="31">
        <v>10.211</v>
      </c>
      <c r="G16" s="31">
        <v>9.9510000000000005</v>
      </c>
      <c r="H16" s="31">
        <v>9.7080000000000002</v>
      </c>
      <c r="I16" s="31">
        <v>9.7650000000000006</v>
      </c>
      <c r="J16" s="31">
        <v>9.8469999999999995</v>
      </c>
      <c r="K16" s="31">
        <v>9.2439999999999998</v>
      </c>
      <c r="L16" s="31">
        <v>8.6349999999999998</v>
      </c>
      <c r="M16" s="31">
        <v>9.2140000000000004</v>
      </c>
      <c r="N16" s="31">
        <v>9.2829999999999995</v>
      </c>
      <c r="O16" s="31">
        <v>9.6720000000000006</v>
      </c>
      <c r="P16" s="31">
        <v>9.5109999999999992</v>
      </c>
      <c r="Q16" s="31">
        <v>9.2870000000000008</v>
      </c>
      <c r="R16" s="31">
        <v>8.49</v>
      </c>
      <c r="S16" s="31">
        <v>8.2859999999999996</v>
      </c>
      <c r="T16" s="31">
        <v>8.2509999999999994</v>
      </c>
      <c r="U16" s="31">
        <v>8.2149999999999999</v>
      </c>
      <c r="V16" s="31">
        <v>-99</v>
      </c>
      <c r="W16" s="178">
        <f t="shared" ref="W16:W45" si="4">1-(I16/J16)</f>
        <v>8.3274093632577095E-3</v>
      </c>
      <c r="X16" s="178">
        <f t="shared" si="1"/>
        <v>-6.5231501514495971E-2</v>
      </c>
      <c r="Y16" s="178">
        <f t="shared" si="1"/>
        <v>-7.0526925303995291E-2</v>
      </c>
      <c r="Z16" s="178">
        <f t="shared" si="1"/>
        <v>6.2839157803342816E-2</v>
      </c>
      <c r="AA16" s="178">
        <f t="shared" si="1"/>
        <v>7.432941936873716E-3</v>
      </c>
      <c r="AB16" s="178">
        <f t="shared" si="1"/>
        <v>4.0219189412737943E-2</v>
      </c>
      <c r="AC16" s="178">
        <f t="shared" si="1"/>
        <v>-1.6927767847755293E-2</v>
      </c>
      <c r="AD16" s="178">
        <f t="shared" si="1"/>
        <v>-2.4119737267147556E-2</v>
      </c>
      <c r="AE16" s="178">
        <f t="shared" si="1"/>
        <v>-9.3875147232037826E-2</v>
      </c>
      <c r="AF16" s="178">
        <f t="shared" si="1"/>
        <v>-2.4619840695148554E-2</v>
      </c>
      <c r="AG16" s="178">
        <f t="shared" si="1"/>
        <v>-4.2419100715065383E-3</v>
      </c>
      <c r="AH16" s="178">
        <f t="shared" si="1"/>
        <v>-4.3822276323797205E-3</v>
      </c>
      <c r="AI16" s="27">
        <f t="shared" si="2"/>
        <v>-4.2477005818411184E-2</v>
      </c>
    </row>
    <row r="17" spans="1:35" ht="14.4" x14ac:dyDescent="0.3">
      <c r="A17" t="s">
        <v>34</v>
      </c>
      <c r="B17" s="34" t="s">
        <v>34</v>
      </c>
      <c r="C17" s="33" t="s">
        <v>98</v>
      </c>
      <c r="D17" s="32" t="s">
        <v>79</v>
      </c>
      <c r="E17" s="35">
        <v>-99</v>
      </c>
      <c r="F17" s="35">
        <v>-99</v>
      </c>
      <c r="G17" s="35">
        <v>-99</v>
      </c>
      <c r="H17" s="35">
        <v>-99</v>
      </c>
      <c r="I17" s="35">
        <v>12.198</v>
      </c>
      <c r="J17" s="35">
        <v>14.853999999999999</v>
      </c>
      <c r="K17" s="35">
        <v>18.088999999999999</v>
      </c>
      <c r="L17" s="35">
        <v>12.465</v>
      </c>
      <c r="M17" s="35">
        <v>24.353999999999999</v>
      </c>
      <c r="N17" s="35">
        <v>26.873000000000001</v>
      </c>
      <c r="O17" s="35">
        <v>31.012</v>
      </c>
      <c r="P17" s="35">
        <v>29.273</v>
      </c>
      <c r="Q17" s="35">
        <v>29.14</v>
      </c>
      <c r="R17" s="35">
        <v>30.841000000000001</v>
      </c>
      <c r="S17" s="35">
        <v>34.136000000000003</v>
      </c>
      <c r="T17" s="35">
        <v>33.838000000000001</v>
      </c>
      <c r="U17" s="35">
        <v>35.716000000000001</v>
      </c>
      <c r="V17" s="35">
        <v>-99</v>
      </c>
      <c r="W17" s="178">
        <f t="shared" si="4"/>
        <v>0.17880705533862928</v>
      </c>
      <c r="X17" s="178">
        <f t="shared" si="1"/>
        <v>0.17883796782575045</v>
      </c>
      <c r="Y17" s="178">
        <f t="shared" si="1"/>
        <v>-0.45118331327717609</v>
      </c>
      <c r="Z17" s="178">
        <f t="shared" si="1"/>
        <v>0.48817442719881743</v>
      </c>
      <c r="AA17" s="178">
        <f t="shared" si="1"/>
        <v>9.3737208350388901E-2</v>
      </c>
      <c r="AB17" s="178">
        <f t="shared" si="1"/>
        <v>0.13346446536824452</v>
      </c>
      <c r="AC17" s="178">
        <f t="shared" si="1"/>
        <v>-5.9406278823489256E-2</v>
      </c>
      <c r="AD17" s="178">
        <f t="shared" si="1"/>
        <v>-4.5641729581331614E-3</v>
      </c>
      <c r="AE17" s="178">
        <f t="shared" si="1"/>
        <v>5.5153853636393135E-2</v>
      </c>
      <c r="AF17" s="178">
        <f t="shared" si="1"/>
        <v>9.6525662057651784E-2</v>
      </c>
      <c r="AG17" s="178">
        <f t="shared" si="1"/>
        <v>-8.80666706070099E-3</v>
      </c>
      <c r="AH17" s="178">
        <f t="shared" si="1"/>
        <v>5.2581476089147761E-2</v>
      </c>
      <c r="AI17" s="27">
        <f t="shared" si="2"/>
        <v>-3.1179430037598783E-2</v>
      </c>
    </row>
    <row r="18" spans="1:35" ht="14.4" x14ac:dyDescent="0.3">
      <c r="A18" t="s">
        <v>35</v>
      </c>
      <c r="B18" s="34" t="s">
        <v>35</v>
      </c>
      <c r="C18" s="33" t="s">
        <v>98</v>
      </c>
      <c r="D18" s="32" t="s">
        <v>79</v>
      </c>
      <c r="E18" s="31">
        <v>19.773</v>
      </c>
      <c r="F18" s="31">
        <v>19.46</v>
      </c>
      <c r="G18" s="31">
        <v>17.759</v>
      </c>
      <c r="H18" s="31">
        <v>12.48</v>
      </c>
      <c r="I18" s="31">
        <v>12.473000000000001</v>
      </c>
      <c r="J18" s="31">
        <v>12.007999999999999</v>
      </c>
      <c r="K18" s="31">
        <v>15.996</v>
      </c>
      <c r="L18" s="31">
        <v>15.287000000000001</v>
      </c>
      <c r="M18" s="31">
        <v>16.361999999999998</v>
      </c>
      <c r="N18" s="31">
        <v>16.143000000000001</v>
      </c>
      <c r="O18" s="31">
        <v>18.04</v>
      </c>
      <c r="P18" s="31">
        <v>16.984999999999999</v>
      </c>
      <c r="Q18" s="31">
        <v>16.204000000000001</v>
      </c>
      <c r="R18" s="31">
        <v>16.044</v>
      </c>
      <c r="S18" s="31">
        <v>16.045999999999999</v>
      </c>
      <c r="T18" s="31">
        <v>17.696000000000002</v>
      </c>
      <c r="U18" s="31">
        <v>17.875</v>
      </c>
      <c r="V18" s="31">
        <v>-99</v>
      </c>
      <c r="W18" s="178">
        <f t="shared" si="4"/>
        <v>-3.8724183877415275E-2</v>
      </c>
      <c r="X18" s="178">
        <f t="shared" si="1"/>
        <v>0.24931232808202053</v>
      </c>
      <c r="Y18" s="178">
        <f t="shared" si="1"/>
        <v>-4.6379276509452394E-2</v>
      </c>
      <c r="Z18" s="178">
        <f t="shared" si="1"/>
        <v>6.5701014545898939E-2</v>
      </c>
      <c r="AA18" s="178">
        <f t="shared" si="1"/>
        <v>-1.3566251626091708E-2</v>
      </c>
      <c r="AB18" s="178">
        <f t="shared" si="1"/>
        <v>0.10515521064301547</v>
      </c>
      <c r="AC18" s="178">
        <f t="shared" si="1"/>
        <v>-6.2113629673241189E-2</v>
      </c>
      <c r="AD18" s="178">
        <f t="shared" si="1"/>
        <v>-4.8197975808442317E-2</v>
      </c>
      <c r="AE18" s="178">
        <f t="shared" si="1"/>
        <v>-9.972575417601659E-3</v>
      </c>
      <c r="AF18" s="178">
        <f t="shared" si="1"/>
        <v>1.2464165524106452E-4</v>
      </c>
      <c r="AG18" s="178">
        <f t="shared" si="1"/>
        <v>9.3241410488246079E-2</v>
      </c>
      <c r="AH18" s="178">
        <f t="shared" si="1"/>
        <v>1.0013986013985954E-2</v>
      </c>
      <c r="AI18" s="27">
        <f t="shared" si="2"/>
        <v>5.4736289231717618E-2</v>
      </c>
    </row>
    <row r="19" spans="1:35" ht="14.4" x14ac:dyDescent="0.3">
      <c r="A19" t="s">
        <v>36</v>
      </c>
      <c r="B19" s="34" t="s">
        <v>36</v>
      </c>
      <c r="C19" s="33" t="s">
        <v>98</v>
      </c>
      <c r="D19" s="32" t="s">
        <v>79</v>
      </c>
      <c r="E19" s="35">
        <v>1.0249999999999999</v>
      </c>
      <c r="F19" s="35">
        <v>1.0569999999999999</v>
      </c>
      <c r="G19" s="35">
        <v>1.046</v>
      </c>
      <c r="H19" s="35">
        <v>1.1479999999999999</v>
      </c>
      <c r="I19" s="35">
        <v>1.111</v>
      </c>
      <c r="J19" s="35">
        <v>1.1080000000000001</v>
      </c>
      <c r="K19" s="35">
        <v>17.483000000000001</v>
      </c>
      <c r="L19" s="35">
        <v>18.004999999999999</v>
      </c>
      <c r="M19" s="35">
        <v>19.071999999999999</v>
      </c>
      <c r="N19" s="35">
        <v>20.344000000000001</v>
      </c>
      <c r="O19" s="35">
        <v>21.094000000000001</v>
      </c>
      <c r="P19" s="35">
        <v>21.567</v>
      </c>
      <c r="Q19" s="35">
        <v>21.71</v>
      </c>
      <c r="R19" s="35">
        <v>22.167000000000002</v>
      </c>
      <c r="S19" s="35">
        <v>22.434000000000001</v>
      </c>
      <c r="T19" s="35">
        <v>22.452999999999999</v>
      </c>
      <c r="U19" s="35">
        <v>22.52</v>
      </c>
      <c r="V19" s="35">
        <v>-99</v>
      </c>
      <c r="W19" s="178">
        <f t="shared" si="4"/>
        <v>-2.7075812274366395E-3</v>
      </c>
      <c r="X19" s="178">
        <f t="shared" si="1"/>
        <v>0.9366241491734828</v>
      </c>
      <c r="Y19" s="178">
        <f t="shared" si="1"/>
        <v>2.899194668147731E-2</v>
      </c>
      <c r="Z19" s="178">
        <f t="shared" si="1"/>
        <v>5.594588926174493E-2</v>
      </c>
      <c r="AA19" s="178">
        <f t="shared" si="1"/>
        <v>6.2524577270939963E-2</v>
      </c>
      <c r="AB19" s="178">
        <f t="shared" si="1"/>
        <v>3.5555134161372903E-2</v>
      </c>
      <c r="AC19" s="178">
        <f t="shared" si="1"/>
        <v>2.1931654843047155E-2</v>
      </c>
      <c r="AD19" s="178">
        <f t="shared" si="1"/>
        <v>6.5868263473054522E-3</v>
      </c>
      <c r="AE19" s="178">
        <f t="shared" si="1"/>
        <v>2.061623133486723E-2</v>
      </c>
      <c r="AF19" s="178">
        <f t="shared" si="1"/>
        <v>1.1901577962021959E-2</v>
      </c>
      <c r="AG19" s="178">
        <f t="shared" si="1"/>
        <v>8.4621208747148735E-4</v>
      </c>
      <c r="AH19" s="178">
        <f t="shared" si="1"/>
        <v>2.9751332149200449E-3</v>
      </c>
      <c r="AI19" s="27">
        <f t="shared" si="2"/>
        <v>0.32096950487584114</v>
      </c>
    </row>
    <row r="20" spans="1:35" ht="14.4" x14ac:dyDescent="0.3">
      <c r="A20" t="s">
        <v>37</v>
      </c>
      <c r="B20" s="34" t="s">
        <v>37</v>
      </c>
      <c r="C20" s="33" t="s">
        <v>98</v>
      </c>
      <c r="D20" s="32" t="s">
        <v>79</v>
      </c>
      <c r="E20" s="31">
        <v>28.55</v>
      </c>
      <c r="F20" s="31">
        <v>29.768000000000001</v>
      </c>
      <c r="G20" s="31">
        <v>31.408000000000001</v>
      </c>
      <c r="H20" s="31">
        <v>32.484999999999999</v>
      </c>
      <c r="I20" s="31">
        <v>32.594000000000001</v>
      </c>
      <c r="J20" s="31">
        <v>33.954000000000001</v>
      </c>
      <c r="K20" s="31">
        <v>35.231999999999999</v>
      </c>
      <c r="L20" s="31">
        <v>35.499000000000002</v>
      </c>
      <c r="M20" s="31">
        <v>34.624000000000002</v>
      </c>
      <c r="N20" s="31">
        <v>33.225999999999999</v>
      </c>
      <c r="O20" s="31">
        <v>32.058999999999997</v>
      </c>
      <c r="P20" s="31">
        <v>32.203000000000003</v>
      </c>
      <c r="Q20" s="31">
        <v>31.69</v>
      </c>
      <c r="R20" s="31">
        <v>31.782</v>
      </c>
      <c r="S20" s="31">
        <v>31.597999999999999</v>
      </c>
      <c r="T20" s="31">
        <v>30.437999999999999</v>
      </c>
      <c r="U20" s="31">
        <v>29.963000000000001</v>
      </c>
      <c r="V20" s="31">
        <v>-99</v>
      </c>
      <c r="W20" s="178">
        <f t="shared" si="4"/>
        <v>4.0054190964245673E-2</v>
      </c>
      <c r="X20" s="178">
        <f t="shared" si="1"/>
        <v>3.6273841961852793E-2</v>
      </c>
      <c r="Y20" s="178">
        <f t="shared" si="1"/>
        <v>7.5213386292573015E-3</v>
      </c>
      <c r="Z20" s="178">
        <f t="shared" si="1"/>
        <v>-2.5271487985212504E-2</v>
      </c>
      <c r="AA20" s="178">
        <f t="shared" si="1"/>
        <v>-4.2075483055438623E-2</v>
      </c>
      <c r="AB20" s="178">
        <f t="shared" si="1"/>
        <v>-3.6401634486415757E-2</v>
      </c>
      <c r="AC20" s="178">
        <f t="shared" si="1"/>
        <v>4.4716330776637392E-3</v>
      </c>
      <c r="AD20" s="178">
        <f t="shared" si="1"/>
        <v>-1.618807194698646E-2</v>
      </c>
      <c r="AE20" s="178">
        <f t="shared" si="1"/>
        <v>2.8947202819205042E-3</v>
      </c>
      <c r="AF20" s="178">
        <f t="shared" si="1"/>
        <v>-5.8231533641370792E-3</v>
      </c>
      <c r="AG20" s="178">
        <f t="shared" si="1"/>
        <v>-3.8110256915697471E-2</v>
      </c>
      <c r="AH20" s="178">
        <f t="shared" si="1"/>
        <v>-1.5852885225110969E-2</v>
      </c>
      <c r="AI20" s="27">
        <f t="shared" si="2"/>
        <v>2.7949790518451922E-2</v>
      </c>
    </row>
    <row r="21" spans="1:35" ht="14.4" x14ac:dyDescent="0.3">
      <c r="A21" t="s">
        <v>38</v>
      </c>
      <c r="B21" s="34" t="s">
        <v>38</v>
      </c>
      <c r="C21" s="33" t="s">
        <v>98</v>
      </c>
      <c r="D21" s="32" t="s">
        <v>79</v>
      </c>
      <c r="E21" s="35">
        <v>-99</v>
      </c>
      <c r="F21" s="35">
        <v>-99</v>
      </c>
      <c r="G21" s="35">
        <v>-99</v>
      </c>
      <c r="H21" s="35">
        <v>-99</v>
      </c>
      <c r="I21" s="35">
        <v>-99</v>
      </c>
      <c r="J21" s="35">
        <v>-99</v>
      </c>
      <c r="K21" s="35">
        <v>-99</v>
      </c>
      <c r="L21" s="35">
        <v>-99</v>
      </c>
      <c r="M21" s="35">
        <v>-99</v>
      </c>
      <c r="N21" s="35">
        <v>8.0280000000000005</v>
      </c>
      <c r="O21" s="35">
        <v>7.7430000000000003</v>
      </c>
      <c r="P21" s="35">
        <v>9.548</v>
      </c>
      <c r="Q21" s="35">
        <v>7.3620000000000001</v>
      </c>
      <c r="R21" s="35">
        <v>2.8620000000000001</v>
      </c>
      <c r="S21" s="35">
        <v>2.6859999999999999</v>
      </c>
      <c r="T21" s="35">
        <v>1.2350000000000001</v>
      </c>
      <c r="U21" s="35">
        <v>2.2069999999999999</v>
      </c>
      <c r="V21" s="35">
        <v>-99</v>
      </c>
      <c r="W21" s="178" t="s">
        <v>2119</v>
      </c>
      <c r="X21" s="178" t="s">
        <v>2119</v>
      </c>
      <c r="Y21" s="178" t="s">
        <v>2119</v>
      </c>
      <c r="Z21" s="178" t="s">
        <v>2119</v>
      </c>
      <c r="AA21" s="178" t="s">
        <v>2119</v>
      </c>
      <c r="AB21" s="178">
        <f t="shared" si="1"/>
        <v>-3.6807438977140672E-2</v>
      </c>
      <c r="AC21" s="178">
        <f t="shared" si="1"/>
        <v>0.18904482614160034</v>
      </c>
      <c r="AD21" s="178">
        <f t="shared" si="1"/>
        <v>-0.29693018201575661</v>
      </c>
      <c r="AE21" s="178">
        <f t="shared" si="1"/>
        <v>-1.5723270440251573</v>
      </c>
      <c r="AF21" s="178">
        <f t="shared" si="1"/>
        <v>-6.5524944154877307E-2</v>
      </c>
      <c r="AG21" s="178">
        <f t="shared" si="1"/>
        <v>-1.1748987854251012</v>
      </c>
      <c r="AH21" s="178">
        <f t="shared" si="1"/>
        <v>0.44041685545990028</v>
      </c>
      <c r="AI21" s="27" t="e">
        <f t="shared" si="2"/>
        <v>#DIV/0!</v>
      </c>
    </row>
    <row r="22" spans="1:35" ht="14.4" x14ac:dyDescent="0.3">
      <c r="A22" t="s">
        <v>39</v>
      </c>
      <c r="B22" s="34" t="s">
        <v>39</v>
      </c>
      <c r="C22" s="33" t="s">
        <v>98</v>
      </c>
      <c r="D22" s="32" t="s">
        <v>79</v>
      </c>
      <c r="E22" s="31">
        <v>9.9920000000000009</v>
      </c>
      <c r="F22" s="31">
        <v>20.071999999999999</v>
      </c>
      <c r="G22" s="31">
        <v>13.794</v>
      </c>
      <c r="H22" s="31">
        <v>17.594999999999999</v>
      </c>
      <c r="I22" s="31">
        <v>19.492999999999999</v>
      </c>
      <c r="J22" s="31">
        <v>17.588999999999999</v>
      </c>
      <c r="K22" s="31">
        <v>17.065000000000001</v>
      </c>
      <c r="L22" s="31">
        <v>15.259</v>
      </c>
      <c r="M22" s="31">
        <v>14.504</v>
      </c>
      <c r="N22" s="31">
        <v>14.749000000000001</v>
      </c>
      <c r="O22" s="31">
        <v>17.007999999999999</v>
      </c>
      <c r="P22" s="31">
        <v>17.12</v>
      </c>
      <c r="Q22" s="31">
        <v>17.516999999999999</v>
      </c>
      <c r="R22" s="31">
        <v>15.773999999999999</v>
      </c>
      <c r="S22" s="31">
        <v>14.141</v>
      </c>
      <c r="T22" s="31">
        <v>15.047000000000001</v>
      </c>
      <c r="U22" s="31">
        <v>21.443000000000001</v>
      </c>
      <c r="V22" s="31">
        <v>-99</v>
      </c>
      <c r="W22" s="178">
        <f t="shared" si="4"/>
        <v>-0.10824947410313257</v>
      </c>
      <c r="X22" s="178">
        <f t="shared" si="1"/>
        <v>-3.0706123644887118E-2</v>
      </c>
      <c r="Y22" s="178">
        <f t="shared" si="1"/>
        <v>-0.11835637984140512</v>
      </c>
      <c r="Z22" s="178">
        <f t="shared" si="1"/>
        <v>-5.2054605626034256E-2</v>
      </c>
      <c r="AA22" s="178">
        <f t="shared" si="1"/>
        <v>1.6611295681063232E-2</v>
      </c>
      <c r="AB22" s="178">
        <f t="shared" si="1"/>
        <v>0.1328198494825964</v>
      </c>
      <c r="AC22" s="178">
        <f t="shared" si="1"/>
        <v>6.5420560747664336E-3</v>
      </c>
      <c r="AD22" s="178">
        <f t="shared" si="1"/>
        <v>2.2663698121824449E-2</v>
      </c>
      <c r="AE22" s="178">
        <f t="shared" si="1"/>
        <v>-0.11049828832255604</v>
      </c>
      <c r="AF22" s="178">
        <f t="shared" si="1"/>
        <v>-0.11547981048016398</v>
      </c>
      <c r="AG22" s="178">
        <f t="shared" si="1"/>
        <v>6.0211337808200982E-2</v>
      </c>
      <c r="AH22" s="178">
        <f t="shared" si="1"/>
        <v>0.29827915869980881</v>
      </c>
      <c r="AI22" s="27">
        <f t="shared" si="2"/>
        <v>-8.5770659196474933E-2</v>
      </c>
    </row>
    <row r="23" spans="1:35" ht="14.4" x14ac:dyDescent="0.3">
      <c r="A23" t="s">
        <v>40</v>
      </c>
      <c r="B23" s="34" t="s">
        <v>40</v>
      </c>
      <c r="C23" s="33"/>
      <c r="D23" s="32"/>
      <c r="E23" s="31">
        <v>-99</v>
      </c>
      <c r="F23" s="31">
        <v>-99</v>
      </c>
      <c r="G23" s="31">
        <v>-99</v>
      </c>
      <c r="H23" s="31">
        <v>-99</v>
      </c>
      <c r="I23" s="31">
        <v>-99</v>
      </c>
      <c r="J23" s="31">
        <v>-99</v>
      </c>
      <c r="K23" s="31">
        <v>-99</v>
      </c>
      <c r="L23" s="31">
        <v>-99</v>
      </c>
      <c r="M23" s="31">
        <v>-99</v>
      </c>
      <c r="N23" s="31">
        <v>-99</v>
      </c>
      <c r="O23" s="31">
        <v>-99</v>
      </c>
      <c r="P23" s="31">
        <v>-99</v>
      </c>
      <c r="Q23" s="31">
        <v>-99</v>
      </c>
      <c r="R23" s="31">
        <v>-99</v>
      </c>
      <c r="S23" s="31">
        <v>-99</v>
      </c>
      <c r="T23" s="31">
        <v>-99</v>
      </c>
      <c r="U23" s="31">
        <v>-99</v>
      </c>
      <c r="V23" s="31">
        <v>-99</v>
      </c>
      <c r="W23" s="178" t="s">
        <v>2119</v>
      </c>
      <c r="X23" s="178" t="s">
        <v>2119</v>
      </c>
      <c r="Y23" s="178" t="s">
        <v>2119</v>
      </c>
      <c r="Z23" s="178" t="s">
        <v>2119</v>
      </c>
      <c r="AA23" s="178" t="s">
        <v>2119</v>
      </c>
      <c r="AB23" s="178" t="s">
        <v>2119</v>
      </c>
      <c r="AC23" s="178" t="s">
        <v>2119</v>
      </c>
      <c r="AD23" s="178" t="s">
        <v>2119</v>
      </c>
      <c r="AE23" s="178" t="s">
        <v>2119</v>
      </c>
      <c r="AF23" s="178" t="s">
        <v>2119</v>
      </c>
      <c r="AG23" s="178" t="s">
        <v>2119</v>
      </c>
      <c r="AH23" s="178" t="s">
        <v>2119</v>
      </c>
      <c r="AI23" s="178" t="s">
        <v>2119</v>
      </c>
    </row>
    <row r="24" spans="1:35" ht="14.4" x14ac:dyDescent="0.3">
      <c r="A24" t="s">
        <v>41</v>
      </c>
      <c r="B24" s="34" t="s">
        <v>41</v>
      </c>
      <c r="C24" s="33" t="s">
        <v>98</v>
      </c>
      <c r="D24" s="32" t="s">
        <v>79</v>
      </c>
      <c r="E24" s="35">
        <v>-99</v>
      </c>
      <c r="F24" s="35">
        <v>-99</v>
      </c>
      <c r="G24" s="35">
        <v>-99</v>
      </c>
      <c r="H24" s="35">
        <v>-99</v>
      </c>
      <c r="I24" s="35">
        <v>-99</v>
      </c>
      <c r="J24" s="35">
        <v>-99</v>
      </c>
      <c r="K24" s="35">
        <v>-99</v>
      </c>
      <c r="L24" s="35">
        <v>-99</v>
      </c>
      <c r="M24" s="35">
        <v>-99</v>
      </c>
      <c r="N24" s="35">
        <v>-99</v>
      </c>
      <c r="O24" s="35">
        <v>-99</v>
      </c>
      <c r="P24" s="35">
        <v>17.236000000000001</v>
      </c>
      <c r="Q24" s="35">
        <v>17.376000000000001</v>
      </c>
      <c r="R24" s="35">
        <v>18.460999999999999</v>
      </c>
      <c r="S24" s="35">
        <v>19.323</v>
      </c>
      <c r="T24" s="35">
        <v>17.54</v>
      </c>
      <c r="U24" s="35">
        <v>16.501000000000001</v>
      </c>
      <c r="V24" s="35">
        <v>-99</v>
      </c>
      <c r="W24" s="178" t="s">
        <v>2119</v>
      </c>
      <c r="X24" s="178" t="s">
        <v>2119</v>
      </c>
      <c r="Y24" s="178" t="s">
        <v>2119</v>
      </c>
      <c r="Z24" s="178" t="s">
        <v>2119</v>
      </c>
      <c r="AA24" s="178" t="s">
        <v>2119</v>
      </c>
      <c r="AB24" s="178" t="s">
        <v>2119</v>
      </c>
      <c r="AC24" s="178" t="s">
        <v>2119</v>
      </c>
      <c r="AD24" s="178">
        <f t="shared" si="1"/>
        <v>8.0570902394107025E-3</v>
      </c>
      <c r="AE24" s="178">
        <f t="shared" si="1"/>
        <v>5.8772547532636277E-2</v>
      </c>
      <c r="AF24" s="178">
        <f t="shared" si="1"/>
        <v>4.4610050199244466E-2</v>
      </c>
      <c r="AG24" s="178">
        <f t="shared" si="1"/>
        <v>-0.10165336374002298</v>
      </c>
      <c r="AH24" s="178">
        <f t="shared" si="1"/>
        <v>-6.2965880855705647E-2</v>
      </c>
      <c r="AI24" s="27" t="e">
        <f t="shared" si="2"/>
        <v>#DIV/0!</v>
      </c>
    </row>
    <row r="25" spans="1:35" ht="14.4" x14ac:dyDescent="0.3">
      <c r="A25" t="s">
        <v>42</v>
      </c>
      <c r="B25" s="34" t="s">
        <v>42</v>
      </c>
      <c r="C25" s="33" t="s">
        <v>98</v>
      </c>
      <c r="D25" s="32" t="s">
        <v>79</v>
      </c>
      <c r="E25" s="31">
        <v>-99</v>
      </c>
      <c r="F25" s="31">
        <v>-99</v>
      </c>
      <c r="G25" s="31">
        <v>-99</v>
      </c>
      <c r="H25" s="31">
        <v>-99</v>
      </c>
      <c r="I25" s="31">
        <v>-99</v>
      </c>
      <c r="J25" s="31">
        <v>-99</v>
      </c>
      <c r="K25" s="31">
        <v>25.574999999999999</v>
      </c>
      <c r="L25" s="31">
        <v>27.190999999999999</v>
      </c>
      <c r="M25" s="31">
        <v>25.783999999999999</v>
      </c>
      <c r="N25" s="31">
        <v>25.698</v>
      </c>
      <c r="O25" s="31">
        <v>25.535</v>
      </c>
      <c r="P25" s="31">
        <v>26.295000000000002</v>
      </c>
      <c r="Q25" s="31">
        <v>25.777000000000001</v>
      </c>
      <c r="R25" s="31">
        <v>26.684000000000001</v>
      </c>
      <c r="S25" s="31">
        <v>29.372</v>
      </c>
      <c r="T25" s="31">
        <v>-99</v>
      </c>
      <c r="U25" s="31">
        <v>-99</v>
      </c>
      <c r="V25" s="31">
        <v>-99</v>
      </c>
      <c r="W25" s="178" t="s">
        <v>2119</v>
      </c>
      <c r="X25" s="178" t="s">
        <v>2119</v>
      </c>
      <c r="Y25" s="178">
        <f t="shared" si="1"/>
        <v>5.943142951711966E-2</v>
      </c>
      <c r="Z25" s="178">
        <f t="shared" si="1"/>
        <v>-5.4568724790567735E-2</v>
      </c>
      <c r="AA25" s="178">
        <f t="shared" si="1"/>
        <v>-3.3465639349365972E-3</v>
      </c>
      <c r="AB25" s="178">
        <f t="shared" si="1"/>
        <v>-6.3833953397298693E-3</v>
      </c>
      <c r="AC25" s="178">
        <f t="shared" si="1"/>
        <v>2.8902833238258263E-2</v>
      </c>
      <c r="AD25" s="178">
        <f t="shared" si="1"/>
        <v>-2.0095433913954297E-2</v>
      </c>
      <c r="AE25" s="178">
        <f t="shared" si="1"/>
        <v>3.3990406235946624E-2</v>
      </c>
      <c r="AF25" s="178">
        <f t="shared" si="1"/>
        <v>9.1515729265967516E-2</v>
      </c>
      <c r="AG25" s="178" t="s">
        <v>2119</v>
      </c>
      <c r="AH25" s="178" t="s">
        <v>2119</v>
      </c>
      <c r="AI25" s="27">
        <f t="shared" si="2"/>
        <v>5.943142951711966E-2</v>
      </c>
    </row>
    <row r="26" spans="1:35" ht="14.4" x14ac:dyDescent="0.3">
      <c r="A26" t="s">
        <v>43</v>
      </c>
      <c r="B26" s="34" t="s">
        <v>43</v>
      </c>
      <c r="C26" s="33" t="s">
        <v>98</v>
      </c>
      <c r="D26" s="32" t="s">
        <v>79</v>
      </c>
      <c r="E26" s="35">
        <v>-99</v>
      </c>
      <c r="F26" s="35">
        <v>-99</v>
      </c>
      <c r="G26" s="35">
        <v>-99</v>
      </c>
      <c r="H26" s="35">
        <v>-99</v>
      </c>
      <c r="I26" s="35">
        <v>-99</v>
      </c>
      <c r="J26" s="35">
        <v>-99</v>
      </c>
      <c r="K26" s="35">
        <v>-99</v>
      </c>
      <c r="L26" s="35">
        <v>-99</v>
      </c>
      <c r="M26" s="35">
        <v>-99</v>
      </c>
      <c r="N26" s="35">
        <v>-99</v>
      </c>
      <c r="O26" s="35">
        <v>-99</v>
      </c>
      <c r="P26" s="35">
        <v>-99</v>
      </c>
      <c r="Q26" s="35">
        <v>22.428000000000001</v>
      </c>
      <c r="R26" s="35">
        <v>22.675000000000001</v>
      </c>
      <c r="S26" s="35">
        <v>23.105</v>
      </c>
      <c r="T26" s="35">
        <v>23.783000000000001</v>
      </c>
      <c r="U26" s="35">
        <v>23.536999999999999</v>
      </c>
      <c r="V26" s="35">
        <v>24.202000000000002</v>
      </c>
      <c r="W26" s="178" t="s">
        <v>2119</v>
      </c>
      <c r="X26" s="178" t="s">
        <v>2119</v>
      </c>
      <c r="Y26" s="178" t="s">
        <v>2119</v>
      </c>
      <c r="Z26" s="178" t="s">
        <v>2119</v>
      </c>
      <c r="AA26" s="178" t="s">
        <v>2119</v>
      </c>
      <c r="AB26" s="178" t="s">
        <v>2119</v>
      </c>
      <c r="AC26" s="178" t="s">
        <v>2119</v>
      </c>
      <c r="AD26" s="178" t="s">
        <v>2119</v>
      </c>
      <c r="AE26" s="178">
        <f t="shared" ref="AE26:AE45" si="5">1-(Q26/R26)</f>
        <v>1.0893054024255777E-2</v>
      </c>
      <c r="AF26" s="178">
        <f t="shared" ref="AF26:AF45" si="6">1-(R26/S26)</f>
        <v>1.8610690326769097E-2</v>
      </c>
      <c r="AG26" s="178">
        <f t="shared" ref="AG26:AG45" si="7">1-(S26/T26)</f>
        <v>2.8507757642013187E-2</v>
      </c>
      <c r="AH26" s="178">
        <f t="shared" ref="AH26:AH45" si="8">1-(T26/U26)</f>
        <v>-1.0451629349534919E-2</v>
      </c>
      <c r="AI26" s="27" t="e">
        <f t="shared" si="2"/>
        <v>#DIV/0!</v>
      </c>
    </row>
    <row r="27" spans="1:35" ht="14.4" x14ac:dyDescent="0.3">
      <c r="A27" t="s">
        <v>44</v>
      </c>
      <c r="B27" s="34" t="s">
        <v>44</v>
      </c>
      <c r="C27" s="33" t="s">
        <v>98</v>
      </c>
      <c r="D27" s="32" t="s">
        <v>79</v>
      </c>
      <c r="E27" s="31">
        <v>12.102</v>
      </c>
      <c r="F27" s="31">
        <v>12.755000000000001</v>
      </c>
      <c r="G27" s="31">
        <v>12.551</v>
      </c>
      <c r="H27" s="31">
        <v>12.295999999999999</v>
      </c>
      <c r="I27" s="31">
        <v>11.804</v>
      </c>
      <c r="J27" s="31">
        <v>14.077</v>
      </c>
      <c r="K27" s="31">
        <v>16.210999999999999</v>
      </c>
      <c r="L27" s="31">
        <v>16.016999999999999</v>
      </c>
      <c r="M27" s="31">
        <v>16.38</v>
      </c>
      <c r="N27" s="31">
        <v>15.711</v>
      </c>
      <c r="O27" s="31">
        <v>14.603999999999999</v>
      </c>
      <c r="P27" s="31">
        <v>8.7479999999999993</v>
      </c>
      <c r="Q27" s="31">
        <v>8.6539999999999999</v>
      </c>
      <c r="R27" s="31">
        <v>8.5860000000000003</v>
      </c>
      <c r="S27" s="31">
        <v>8.57</v>
      </c>
      <c r="T27" s="31">
        <v>8.3879999999999999</v>
      </c>
      <c r="U27" s="31">
        <v>-99</v>
      </c>
      <c r="V27" s="31">
        <v>-99</v>
      </c>
      <c r="W27" s="178">
        <f t="shared" si="4"/>
        <v>0.16146906301058461</v>
      </c>
      <c r="X27" s="178">
        <f t="shared" ref="X27:X45" si="9">1-(J27/K27)</f>
        <v>0.131639010548393</v>
      </c>
      <c r="Y27" s="178">
        <f t="shared" ref="Y27:Y45" si="10">1-(K27/L27)</f>
        <v>-1.2112130860960191E-2</v>
      </c>
      <c r="Z27" s="178">
        <f t="shared" ref="Z27:Z45" si="11">1-(L27/M27)</f>
        <v>2.2161172161172082E-2</v>
      </c>
      <c r="AA27" s="178">
        <f t="shared" ref="AA27:AA45" si="12">1-(M27/N27)</f>
        <v>-4.2581630704601858E-2</v>
      </c>
      <c r="AB27" s="178">
        <f t="shared" ref="AB27:AB45" si="13">1-(N27/O27)</f>
        <v>-7.5801150369761761E-2</v>
      </c>
      <c r="AC27" s="178">
        <f t="shared" ref="AC27:AC45" si="14">1-(O27/P27)</f>
        <v>-0.66941015089163236</v>
      </c>
      <c r="AD27" s="178">
        <f t="shared" ref="AD27:AD45" si="15">1-(P27/Q27)</f>
        <v>-1.0862029119482308E-2</v>
      </c>
      <c r="AE27" s="178">
        <f t="shared" si="5"/>
        <v>-7.9198695550897202E-3</v>
      </c>
      <c r="AF27" s="178">
        <f t="shared" si="6"/>
        <v>-1.8669778296382944E-3</v>
      </c>
      <c r="AG27" s="178">
        <f t="shared" si="7"/>
        <v>-2.1697663328564598E-2</v>
      </c>
      <c r="AH27" s="178" t="s">
        <v>2119</v>
      </c>
      <c r="AI27" s="27">
        <f t="shared" si="2"/>
        <v>9.3665314232672478E-2</v>
      </c>
    </row>
    <row r="28" spans="1:35" ht="14.4" x14ac:dyDescent="0.3">
      <c r="A28" t="s">
        <v>45</v>
      </c>
      <c r="B28" s="34" t="s">
        <v>45</v>
      </c>
      <c r="C28" s="33" t="s">
        <v>98</v>
      </c>
      <c r="D28" s="32" t="s">
        <v>79</v>
      </c>
      <c r="E28" s="35">
        <v>32.027999999999999</v>
      </c>
      <c r="F28" s="35">
        <v>26.861999999999998</v>
      </c>
      <c r="G28" s="35">
        <v>30.641999999999999</v>
      </c>
      <c r="H28" s="35">
        <v>30.369</v>
      </c>
      <c r="I28" s="35">
        <v>33.095999999999997</v>
      </c>
      <c r="J28" s="35">
        <v>31.988</v>
      </c>
      <c r="K28" s="35">
        <v>32.35</v>
      </c>
      <c r="L28" s="35">
        <v>33.127000000000002</v>
      </c>
      <c r="M28" s="35">
        <v>32.039000000000001</v>
      </c>
      <c r="N28" s="35">
        <v>28.495999999999999</v>
      </c>
      <c r="O28" s="35">
        <v>26.802</v>
      </c>
      <c r="P28" s="35">
        <v>26.254999999999999</v>
      </c>
      <c r="Q28" s="35">
        <v>27.361000000000001</v>
      </c>
      <c r="R28" s="35">
        <v>27.728000000000002</v>
      </c>
      <c r="S28" s="35">
        <v>28.364000000000001</v>
      </c>
      <c r="T28" s="35">
        <v>27.521999999999998</v>
      </c>
      <c r="U28" s="35">
        <v>27.97</v>
      </c>
      <c r="V28" s="35">
        <v>27.885000000000002</v>
      </c>
      <c r="W28" s="178">
        <f t="shared" si="4"/>
        <v>-3.4637989245967171E-2</v>
      </c>
      <c r="X28" s="178">
        <f t="shared" si="9"/>
        <v>1.1190108191653891E-2</v>
      </c>
      <c r="Y28" s="178">
        <f t="shared" si="10"/>
        <v>2.3455187611314043E-2</v>
      </c>
      <c r="Z28" s="178">
        <f t="shared" si="11"/>
        <v>-3.395861294047875E-2</v>
      </c>
      <c r="AA28" s="178">
        <f t="shared" si="12"/>
        <v>-0.12433323975294797</v>
      </c>
      <c r="AB28" s="178">
        <f t="shared" si="13"/>
        <v>-6.3204238489664943E-2</v>
      </c>
      <c r="AC28" s="178">
        <f t="shared" si="14"/>
        <v>-2.0834126832984134E-2</v>
      </c>
      <c r="AD28" s="178">
        <f t="shared" si="15"/>
        <v>4.0422499177661719E-2</v>
      </c>
      <c r="AE28" s="178">
        <f t="shared" si="5"/>
        <v>1.3235718407386021E-2</v>
      </c>
      <c r="AF28" s="178">
        <f t="shared" si="6"/>
        <v>2.2422789451417291E-2</v>
      </c>
      <c r="AG28" s="178">
        <f t="shared" si="7"/>
        <v>-3.0593706852699798E-2</v>
      </c>
      <c r="AH28" s="178">
        <f t="shared" si="8"/>
        <v>1.601716124419017E-2</v>
      </c>
      <c r="AI28" s="27">
        <f t="shared" si="2"/>
        <v>2.4355190002545157E-6</v>
      </c>
    </row>
    <row r="29" spans="1:35" ht="14.4" x14ac:dyDescent="0.3">
      <c r="A29" t="s">
        <v>46</v>
      </c>
      <c r="B29" s="34" t="s">
        <v>46</v>
      </c>
      <c r="C29" s="33" t="s">
        <v>98</v>
      </c>
      <c r="D29" s="32" t="s">
        <v>79</v>
      </c>
      <c r="E29" s="31">
        <v>-99</v>
      </c>
      <c r="F29" s="31">
        <v>-99</v>
      </c>
      <c r="G29" s="31">
        <v>-99</v>
      </c>
      <c r="H29" s="31">
        <v>-99</v>
      </c>
      <c r="I29" s="31">
        <v>3.024</v>
      </c>
      <c r="J29" s="31">
        <v>-99</v>
      </c>
      <c r="K29" s="31">
        <v>0.73</v>
      </c>
      <c r="L29" s="31">
        <v>7.6779999999999999</v>
      </c>
      <c r="M29" s="31">
        <v>11.6</v>
      </c>
      <c r="N29" s="31">
        <v>16.001999999999999</v>
      </c>
      <c r="O29" s="31">
        <v>32.338999999999999</v>
      </c>
      <c r="P29" s="31">
        <v>29.22</v>
      </c>
      <c r="Q29" s="31">
        <v>30.596</v>
      </c>
      <c r="R29" s="31">
        <v>14.243</v>
      </c>
      <c r="S29" s="31">
        <v>14.36</v>
      </c>
      <c r="T29" s="31">
        <v>12.361000000000001</v>
      </c>
      <c r="U29" s="31">
        <v>12.574999999999999</v>
      </c>
      <c r="V29" s="31">
        <v>-99</v>
      </c>
      <c r="W29" s="178" t="s">
        <v>2119</v>
      </c>
      <c r="X29" s="178" t="s">
        <v>2119</v>
      </c>
      <c r="Y29" s="178">
        <f t="shared" si="10"/>
        <v>0.90492315707215421</v>
      </c>
      <c r="Z29" s="178">
        <f t="shared" si="11"/>
        <v>0.33810344827586203</v>
      </c>
      <c r="AA29" s="178">
        <f t="shared" si="12"/>
        <v>0.2750906136732908</v>
      </c>
      <c r="AB29" s="178">
        <f t="shared" si="13"/>
        <v>0.50517950462290118</v>
      </c>
      <c r="AC29" s="178">
        <f t="shared" si="14"/>
        <v>-0.10674195756331284</v>
      </c>
      <c r="AD29" s="178">
        <f t="shared" si="15"/>
        <v>4.4973199110994955E-2</v>
      </c>
      <c r="AE29" s="178">
        <f t="shared" si="5"/>
        <v>-1.1481429474127642</v>
      </c>
      <c r="AF29" s="178">
        <f t="shared" si="6"/>
        <v>8.1476323119776817E-3</v>
      </c>
      <c r="AG29" s="178">
        <f t="shared" si="7"/>
        <v>-0.16171830758029282</v>
      </c>
      <c r="AH29" s="178">
        <f t="shared" si="8"/>
        <v>1.7017892644135113E-2</v>
      </c>
      <c r="AI29" s="27">
        <f t="shared" si="2"/>
        <v>0.90492315707215421</v>
      </c>
    </row>
    <row r="30" spans="1:35" ht="14.4" x14ac:dyDescent="0.3">
      <c r="A30" t="s">
        <v>47</v>
      </c>
      <c r="B30" s="34" t="s">
        <v>47</v>
      </c>
      <c r="C30" s="33" t="s">
        <v>98</v>
      </c>
      <c r="D30" s="32" t="s">
        <v>79</v>
      </c>
      <c r="E30" s="35">
        <v>-99</v>
      </c>
      <c r="F30" s="35">
        <v>-99</v>
      </c>
      <c r="G30" s="35">
        <v>-99</v>
      </c>
      <c r="H30" s="35">
        <v>-99</v>
      </c>
      <c r="I30" s="35">
        <v>4.6689999999999996</v>
      </c>
      <c r="J30" s="35">
        <v>4.1440000000000001</v>
      </c>
      <c r="K30" s="35">
        <v>3.5550000000000002</v>
      </c>
      <c r="L30" s="35">
        <v>2.0550000000000002</v>
      </c>
      <c r="M30" s="35">
        <v>2.0960000000000001</v>
      </c>
      <c r="N30" s="35">
        <v>2.0459999999999998</v>
      </c>
      <c r="O30" s="35">
        <v>2.069</v>
      </c>
      <c r="P30" s="35">
        <v>2.4420000000000002</v>
      </c>
      <c r="Q30" s="35">
        <v>2.6459999999999999</v>
      </c>
      <c r="R30" s="35">
        <v>3.2309999999999999</v>
      </c>
      <c r="S30" s="35">
        <v>2.9889999999999999</v>
      </c>
      <c r="T30" s="35">
        <v>3.609</v>
      </c>
      <c r="U30" s="35">
        <v>4.1449999999999996</v>
      </c>
      <c r="V30" s="35">
        <v>-99</v>
      </c>
      <c r="W30" s="178">
        <f t="shared" si="4"/>
        <v>-0.12668918918918903</v>
      </c>
      <c r="X30" s="178">
        <f t="shared" si="9"/>
        <v>-0.16568213783403651</v>
      </c>
      <c r="Y30" s="178">
        <f t="shared" si="10"/>
        <v>-0.72992700729927007</v>
      </c>
      <c r="Z30" s="178">
        <f t="shared" si="11"/>
        <v>1.9561068702290019E-2</v>
      </c>
      <c r="AA30" s="178">
        <f t="shared" si="12"/>
        <v>-2.4437927663734316E-2</v>
      </c>
      <c r="AB30" s="178">
        <f t="shared" si="13"/>
        <v>1.1116481391976851E-2</v>
      </c>
      <c r="AC30" s="178">
        <f t="shared" si="14"/>
        <v>0.15274365274365287</v>
      </c>
      <c r="AD30" s="178">
        <f t="shared" si="15"/>
        <v>7.7097505668934141E-2</v>
      </c>
      <c r="AE30" s="178">
        <f t="shared" si="5"/>
        <v>0.18105849582172706</v>
      </c>
      <c r="AF30" s="178">
        <f t="shared" si="6"/>
        <v>-8.0963532954165363E-2</v>
      </c>
      <c r="AG30" s="178">
        <f t="shared" si="7"/>
        <v>0.17179274037129399</v>
      </c>
      <c r="AH30" s="178">
        <f t="shared" si="8"/>
        <v>0.12931242460796133</v>
      </c>
      <c r="AI30" s="27">
        <f t="shared" si="2"/>
        <v>-0.34076611144083185</v>
      </c>
    </row>
    <row r="31" spans="1:35" ht="14.4" x14ac:dyDescent="0.3">
      <c r="A31" t="s">
        <v>48</v>
      </c>
      <c r="B31" s="34" t="s">
        <v>48</v>
      </c>
      <c r="C31" s="33" t="s">
        <v>98</v>
      </c>
      <c r="D31" s="32" t="s">
        <v>79</v>
      </c>
      <c r="E31" s="31">
        <v>35.749000000000002</v>
      </c>
      <c r="F31" s="31">
        <v>32.209000000000003</v>
      </c>
      <c r="G31" s="31">
        <v>32.884999999999998</v>
      </c>
      <c r="H31" s="31">
        <v>30.535</v>
      </c>
      <c r="I31" s="31">
        <v>29.134</v>
      </c>
      <c r="J31" s="31">
        <v>27.632000000000001</v>
      </c>
      <c r="K31" s="31">
        <v>28.285</v>
      </c>
      <c r="L31" s="31">
        <v>16.376000000000001</v>
      </c>
      <c r="M31" s="31">
        <v>14.635</v>
      </c>
      <c r="N31" s="31">
        <v>16.437999999999999</v>
      </c>
      <c r="O31" s="31">
        <v>16.8</v>
      </c>
      <c r="P31" s="31">
        <v>18.972000000000001</v>
      </c>
      <c r="Q31" s="31">
        <v>17.782</v>
      </c>
      <c r="R31" s="31">
        <v>17.937999999999999</v>
      </c>
      <c r="S31" s="31">
        <v>19.818999999999999</v>
      </c>
      <c r="T31" s="31">
        <v>20.021000000000001</v>
      </c>
      <c r="U31" s="31">
        <v>20.733000000000001</v>
      </c>
      <c r="V31" s="31">
        <v>-99</v>
      </c>
      <c r="W31" s="178">
        <f t="shared" si="4"/>
        <v>-5.4357266936884807E-2</v>
      </c>
      <c r="X31" s="178">
        <f t="shared" si="9"/>
        <v>2.3086441576807504E-2</v>
      </c>
      <c r="Y31" s="178">
        <f t="shared" si="10"/>
        <v>-0.72722276502198335</v>
      </c>
      <c r="Z31" s="178">
        <f t="shared" si="11"/>
        <v>-0.11896139391868821</v>
      </c>
      <c r="AA31" s="178">
        <f t="shared" si="12"/>
        <v>0.10968487650565761</v>
      </c>
      <c r="AB31" s="178">
        <f t="shared" si="13"/>
        <v>2.1547619047619149E-2</v>
      </c>
      <c r="AC31" s="178">
        <f t="shared" si="14"/>
        <v>0.1144845034788109</v>
      </c>
      <c r="AD31" s="178">
        <f t="shared" si="15"/>
        <v>-6.6921606118546917E-2</v>
      </c>
      <c r="AE31" s="178">
        <f t="shared" si="5"/>
        <v>8.6966216969560639E-3</v>
      </c>
      <c r="AF31" s="178">
        <f t="shared" si="6"/>
        <v>9.4908925778293574E-2</v>
      </c>
      <c r="AG31" s="178">
        <f t="shared" si="7"/>
        <v>1.0089406123570344E-2</v>
      </c>
      <c r="AH31" s="178">
        <f t="shared" si="8"/>
        <v>3.4341388125211036E-2</v>
      </c>
      <c r="AI31" s="27">
        <f t="shared" si="2"/>
        <v>-0.25283119679402022</v>
      </c>
    </row>
    <row r="32" spans="1:35" ht="14.4" x14ac:dyDescent="0.3">
      <c r="A32" t="s">
        <v>49</v>
      </c>
      <c r="B32" s="34" t="s">
        <v>49</v>
      </c>
      <c r="C32" s="33"/>
      <c r="D32" s="32"/>
      <c r="E32" s="31">
        <v>-99</v>
      </c>
      <c r="F32" s="31">
        <v>-99</v>
      </c>
      <c r="G32" s="31">
        <v>-99</v>
      </c>
      <c r="H32" s="31">
        <v>-99</v>
      </c>
      <c r="I32" s="31">
        <v>-99</v>
      </c>
      <c r="J32" s="31">
        <v>-99</v>
      </c>
      <c r="K32" s="31">
        <v>-99</v>
      </c>
      <c r="L32" s="31">
        <v>-99</v>
      </c>
      <c r="M32" s="31">
        <v>-99</v>
      </c>
      <c r="N32" s="31">
        <v>-99</v>
      </c>
      <c r="O32" s="31">
        <v>-99</v>
      </c>
      <c r="P32" s="31">
        <v>-99</v>
      </c>
      <c r="Q32" s="31">
        <v>-99</v>
      </c>
      <c r="R32" s="31">
        <v>-99</v>
      </c>
      <c r="S32" s="31">
        <v>-99</v>
      </c>
      <c r="T32" s="31">
        <v>-99</v>
      </c>
      <c r="U32" s="31">
        <v>-99</v>
      </c>
      <c r="V32" s="31">
        <v>-99</v>
      </c>
      <c r="W32" s="178" t="s">
        <v>2119</v>
      </c>
      <c r="X32" s="178" t="s">
        <v>2119</v>
      </c>
      <c r="Y32" s="178" t="s">
        <v>2119</v>
      </c>
      <c r="Z32" s="178" t="s">
        <v>2119</v>
      </c>
      <c r="AA32" s="178" t="s">
        <v>2119</v>
      </c>
      <c r="AB32" s="178" t="s">
        <v>2119</v>
      </c>
      <c r="AC32" s="178" t="s">
        <v>2119</v>
      </c>
      <c r="AD32" s="178" t="s">
        <v>2119</v>
      </c>
      <c r="AE32" s="178" t="s">
        <v>2119</v>
      </c>
      <c r="AF32" s="178" t="s">
        <v>2119</v>
      </c>
      <c r="AG32" s="178" t="s">
        <v>2119</v>
      </c>
      <c r="AH32" s="178" t="s">
        <v>2119</v>
      </c>
      <c r="AI32" s="178" t="s">
        <v>2119</v>
      </c>
    </row>
    <row r="33" spans="1:35" ht="14.4" x14ac:dyDescent="0.3">
      <c r="A33" t="s">
        <v>50</v>
      </c>
      <c r="B33" s="34" t="s">
        <v>50</v>
      </c>
      <c r="C33" s="33" t="s">
        <v>98</v>
      </c>
      <c r="D33" s="32" t="s">
        <v>79</v>
      </c>
      <c r="E33" s="35">
        <v>4.9960000000000004</v>
      </c>
      <c r="F33" s="35">
        <v>7.0549999999999997</v>
      </c>
      <c r="G33" s="35">
        <v>4.8890000000000002</v>
      </c>
      <c r="H33" s="35">
        <v>0.68100000000000005</v>
      </c>
      <c r="I33" s="35">
        <v>0.68500000000000005</v>
      </c>
      <c r="J33" s="35">
        <v>10.106999999999999</v>
      </c>
      <c r="K33" s="35">
        <v>11.186999999999999</v>
      </c>
      <c r="L33" s="35">
        <v>8.7919999999999998</v>
      </c>
      <c r="M33" s="35">
        <v>8.4849999999999994</v>
      </c>
      <c r="N33" s="35">
        <v>8.2799999999999994</v>
      </c>
      <c r="O33" s="35">
        <v>8.3140000000000001</v>
      </c>
      <c r="P33" s="35">
        <v>8.5559999999999992</v>
      </c>
      <c r="Q33" s="35">
        <v>8.4060000000000006</v>
      </c>
      <c r="R33" s="35">
        <v>9.327</v>
      </c>
      <c r="S33" s="35">
        <v>9.4239999999999995</v>
      </c>
      <c r="T33" s="35">
        <v>7.9619999999999997</v>
      </c>
      <c r="U33" s="35">
        <v>7.7779999999999996</v>
      </c>
      <c r="V33" s="35">
        <v>7.3209999999999997</v>
      </c>
      <c r="W33" s="178">
        <f t="shared" si="4"/>
        <v>0.93222519046205599</v>
      </c>
      <c r="X33" s="178">
        <f t="shared" si="9"/>
        <v>9.6540627514078881E-2</v>
      </c>
      <c r="Y33" s="178">
        <f t="shared" si="10"/>
        <v>-0.27240673339399457</v>
      </c>
      <c r="Z33" s="178">
        <f t="shared" si="11"/>
        <v>-3.6181496758986409E-2</v>
      </c>
      <c r="AA33" s="178">
        <f t="shared" si="12"/>
        <v>-2.4758454106280192E-2</v>
      </c>
      <c r="AB33" s="178">
        <f t="shared" si="13"/>
        <v>4.089487611258158E-3</v>
      </c>
      <c r="AC33" s="178">
        <f t="shared" si="14"/>
        <v>2.8284244974286943E-2</v>
      </c>
      <c r="AD33" s="178">
        <f t="shared" si="15"/>
        <v>-1.7844396859385991E-2</v>
      </c>
      <c r="AE33" s="178">
        <f t="shared" si="5"/>
        <v>9.874557735606293E-2</v>
      </c>
      <c r="AF33" s="178">
        <f t="shared" si="6"/>
        <v>1.029286926994899E-2</v>
      </c>
      <c r="AG33" s="178">
        <f t="shared" si="7"/>
        <v>-0.18362220547601105</v>
      </c>
      <c r="AH33" s="178">
        <f t="shared" si="8"/>
        <v>-2.3656466958086986E-2</v>
      </c>
      <c r="AI33" s="27">
        <f t="shared" si="2"/>
        <v>0.25211969486071339</v>
      </c>
    </row>
    <row r="34" spans="1:35" ht="14.4" x14ac:dyDescent="0.3">
      <c r="A34" t="s">
        <v>51</v>
      </c>
      <c r="B34" s="34" t="s">
        <v>51</v>
      </c>
      <c r="C34" s="33" t="s">
        <v>98</v>
      </c>
      <c r="D34" s="32" t="s">
        <v>79</v>
      </c>
      <c r="E34" s="31">
        <v>-99</v>
      </c>
      <c r="F34" s="31">
        <v>-99</v>
      </c>
      <c r="G34" s="31">
        <v>-99</v>
      </c>
      <c r="H34" s="31">
        <v>-99</v>
      </c>
      <c r="I34" s="31">
        <v>3.7829999999999999</v>
      </c>
      <c r="J34" s="31">
        <v>8.0939999999999994</v>
      </c>
      <c r="K34" s="31">
        <v>7.4790000000000001</v>
      </c>
      <c r="L34" s="31">
        <v>7.9269999999999996</v>
      </c>
      <c r="M34" s="175"/>
      <c r="N34" s="175"/>
      <c r="O34" s="175"/>
      <c r="P34" s="175"/>
      <c r="Q34" s="175"/>
      <c r="R34" s="175"/>
      <c r="S34" s="175"/>
      <c r="T34" s="175"/>
      <c r="U34" s="175"/>
      <c r="V34" s="175"/>
      <c r="W34" s="178">
        <f t="shared" si="4"/>
        <v>0.53261675315048174</v>
      </c>
      <c r="X34" s="178">
        <f t="shared" si="9"/>
        <v>-8.2230244685118192E-2</v>
      </c>
      <c r="Y34" s="178">
        <f t="shared" si="10"/>
        <v>5.6515705815566974E-2</v>
      </c>
      <c r="Z34" s="178" t="s">
        <v>2119</v>
      </c>
      <c r="AA34" s="178" t="s">
        <v>2119</v>
      </c>
      <c r="AB34" s="178" t="s">
        <v>2119</v>
      </c>
      <c r="AC34" s="178" t="s">
        <v>2119</v>
      </c>
      <c r="AD34" s="178" t="s">
        <v>2119</v>
      </c>
      <c r="AE34" s="178" t="s">
        <v>2119</v>
      </c>
      <c r="AF34" s="178" t="s">
        <v>2119</v>
      </c>
      <c r="AG34" s="178" t="s">
        <v>2119</v>
      </c>
      <c r="AH34" s="178" t="s">
        <v>2119</v>
      </c>
      <c r="AI34" s="27">
        <f>AVERAGE(W34:Y34)</f>
        <v>0.16896740476031016</v>
      </c>
    </row>
    <row r="35" spans="1:35" ht="14.4" x14ac:dyDescent="0.3">
      <c r="A35" t="s">
        <v>52</v>
      </c>
      <c r="B35" s="34" t="s">
        <v>52</v>
      </c>
      <c r="C35" s="33" t="s">
        <v>98</v>
      </c>
      <c r="D35" s="32" t="s">
        <v>79</v>
      </c>
      <c r="E35" s="35">
        <v>13.954000000000001</v>
      </c>
      <c r="F35" s="35">
        <v>12.125</v>
      </c>
      <c r="G35" s="35">
        <v>11.893000000000001</v>
      </c>
      <c r="H35" s="35">
        <v>11.959</v>
      </c>
      <c r="I35" s="35">
        <v>11.949</v>
      </c>
      <c r="J35" s="35">
        <v>11.186999999999999</v>
      </c>
      <c r="K35" s="35">
        <v>10.694000000000001</v>
      </c>
      <c r="L35" s="35">
        <v>10.565</v>
      </c>
      <c r="M35" s="35">
        <v>9.9670000000000005</v>
      </c>
      <c r="N35" s="35">
        <v>9.8149999999999995</v>
      </c>
      <c r="O35" s="35">
        <v>9.7919999999999998</v>
      </c>
      <c r="P35" s="35">
        <v>9.5329999999999995</v>
      </c>
      <c r="Q35" s="35">
        <v>9.3079999999999998</v>
      </c>
      <c r="R35" s="35">
        <v>8.9550000000000001</v>
      </c>
      <c r="S35" s="35">
        <v>8.6709999999999994</v>
      </c>
      <c r="T35" s="35">
        <v>8.5730000000000004</v>
      </c>
      <c r="U35" s="35">
        <v>8.64</v>
      </c>
      <c r="V35" s="35">
        <v>8.6579999999999995</v>
      </c>
      <c r="W35" s="178">
        <f t="shared" si="4"/>
        <v>-6.8114776079377881E-2</v>
      </c>
      <c r="X35" s="178">
        <f t="shared" si="9"/>
        <v>-4.6100617168505664E-2</v>
      </c>
      <c r="Y35" s="178">
        <f t="shared" si="10"/>
        <v>-1.2210127780407198E-2</v>
      </c>
      <c r="Z35" s="178">
        <f t="shared" si="11"/>
        <v>-5.9997993378147818E-2</v>
      </c>
      <c r="AA35" s="178">
        <f t="shared" si="12"/>
        <v>-1.548650025471221E-2</v>
      </c>
      <c r="AB35" s="178">
        <f t="shared" si="13"/>
        <v>-2.3488562091502629E-3</v>
      </c>
      <c r="AC35" s="178">
        <f t="shared" si="14"/>
        <v>-2.7168782125249091E-2</v>
      </c>
      <c r="AD35" s="178">
        <f t="shared" si="15"/>
        <v>-2.4172754619681935E-2</v>
      </c>
      <c r="AE35" s="178">
        <f t="shared" si="5"/>
        <v>-3.9419318816303672E-2</v>
      </c>
      <c r="AF35" s="178">
        <f t="shared" si="6"/>
        <v>-3.2752854342059878E-2</v>
      </c>
      <c r="AG35" s="178">
        <f t="shared" si="7"/>
        <v>-1.1431237606438716E-2</v>
      </c>
      <c r="AH35" s="178">
        <f t="shared" si="8"/>
        <v>7.7546296296296946E-3</v>
      </c>
      <c r="AI35" s="27">
        <f t="shared" si="2"/>
        <v>-4.2141840342763581E-2</v>
      </c>
    </row>
    <row r="36" spans="1:35" ht="14.4" x14ac:dyDescent="0.3">
      <c r="A36" t="s">
        <v>53</v>
      </c>
      <c r="B36" s="34" t="s">
        <v>53</v>
      </c>
      <c r="C36" s="33" t="s">
        <v>98</v>
      </c>
      <c r="D36" s="32" t="s">
        <v>79</v>
      </c>
      <c r="E36" s="31">
        <v>-99</v>
      </c>
      <c r="F36" s="31">
        <v>-99</v>
      </c>
      <c r="G36" s="31">
        <v>0.84</v>
      </c>
      <c r="H36" s="31">
        <v>0.97199999999999998</v>
      </c>
      <c r="I36" s="31">
        <v>0.70599999999999996</v>
      </c>
      <c r="J36" s="31">
        <v>8.766</v>
      </c>
      <c r="K36" s="31">
        <v>8.8109999999999999</v>
      </c>
      <c r="L36" s="31">
        <v>8.2260000000000009</v>
      </c>
      <c r="M36" s="31">
        <v>2.633</v>
      </c>
      <c r="N36" s="31">
        <v>2.9929999999999999</v>
      </c>
      <c r="O36" s="31">
        <v>5.5789999999999997</v>
      </c>
      <c r="P36" s="31">
        <v>5.53</v>
      </c>
      <c r="Q36" s="31">
        <v>7.3470000000000004</v>
      </c>
      <c r="R36" s="31">
        <v>6.3479999999999999</v>
      </c>
      <c r="S36" s="31">
        <v>4.4059999999999997</v>
      </c>
      <c r="T36" s="31">
        <v>4.1609999999999996</v>
      </c>
      <c r="U36" s="31">
        <v>3.5179999999999998</v>
      </c>
      <c r="V36" s="31">
        <v>-99</v>
      </c>
      <c r="W36" s="178">
        <f t="shared" si="4"/>
        <v>0.91946155601186397</v>
      </c>
      <c r="X36" s="178">
        <f t="shared" si="9"/>
        <v>5.107252298263476E-3</v>
      </c>
      <c r="Y36" s="178">
        <f t="shared" si="10"/>
        <v>-7.1115973741794125E-2</v>
      </c>
      <c r="Z36" s="178">
        <f t="shared" si="11"/>
        <v>-2.1241929358146603</v>
      </c>
      <c r="AA36" s="178">
        <f t="shared" si="12"/>
        <v>0.12028065486134309</v>
      </c>
      <c r="AB36" s="178">
        <f t="shared" si="13"/>
        <v>0.46352392901953754</v>
      </c>
      <c r="AC36" s="178">
        <f t="shared" si="14"/>
        <v>-8.8607594936707113E-3</v>
      </c>
      <c r="AD36" s="178">
        <f t="shared" si="15"/>
        <v>0.24731182795698925</v>
      </c>
      <c r="AE36" s="178">
        <f t="shared" si="5"/>
        <v>-0.15737240075614367</v>
      </c>
      <c r="AF36" s="178">
        <f t="shared" si="6"/>
        <v>-0.44076259645937355</v>
      </c>
      <c r="AG36" s="178">
        <f t="shared" si="7"/>
        <v>-5.8880076904590295E-2</v>
      </c>
      <c r="AH36" s="178">
        <f t="shared" si="8"/>
        <v>-0.18277430358158031</v>
      </c>
      <c r="AI36" s="27">
        <f t="shared" si="2"/>
        <v>0.28448427818944444</v>
      </c>
    </row>
    <row r="37" spans="1:35" ht="14.4" x14ac:dyDescent="0.3">
      <c r="A37" t="s">
        <v>54</v>
      </c>
      <c r="B37" s="34" t="s">
        <v>54</v>
      </c>
      <c r="C37" s="33" t="s">
        <v>98</v>
      </c>
      <c r="D37" s="32" t="s">
        <v>79</v>
      </c>
      <c r="E37" s="35">
        <v>40.154000000000003</v>
      </c>
      <c r="F37" s="35">
        <v>40.386000000000003</v>
      </c>
      <c r="G37" s="35">
        <v>38.283999999999999</v>
      </c>
      <c r="H37" s="35">
        <v>40.064999999999998</v>
      </c>
      <c r="I37" s="35">
        <v>39.430999999999997</v>
      </c>
      <c r="J37" s="35">
        <v>41.786000000000001</v>
      </c>
      <c r="K37" s="35">
        <v>40.429000000000002</v>
      </c>
      <c r="L37" s="35">
        <v>41.933</v>
      </c>
      <c r="M37" s="35">
        <v>30.332000000000001</v>
      </c>
      <c r="N37" s="35">
        <v>27.946000000000002</v>
      </c>
      <c r="O37" s="35">
        <v>27.027999999999999</v>
      </c>
      <c r="P37" s="35">
        <v>23.817</v>
      </c>
      <c r="Q37" s="35">
        <v>22.672999999999998</v>
      </c>
      <c r="R37" s="35">
        <v>25.14</v>
      </c>
      <c r="S37" s="35">
        <v>25.847999999999999</v>
      </c>
      <c r="T37" s="35">
        <v>26.158000000000001</v>
      </c>
      <c r="U37" s="35">
        <v>26.608000000000001</v>
      </c>
      <c r="V37" s="35">
        <v>-99</v>
      </c>
      <c r="W37" s="178">
        <f t="shared" si="4"/>
        <v>5.6358589001100912E-2</v>
      </c>
      <c r="X37" s="178">
        <f t="shared" si="9"/>
        <v>-3.3565015211852955E-2</v>
      </c>
      <c r="Y37" s="178">
        <f t="shared" si="10"/>
        <v>3.5866739799203406E-2</v>
      </c>
      <c r="Z37" s="178">
        <f t="shared" si="11"/>
        <v>-0.38246736120269009</v>
      </c>
      <c r="AA37" s="178">
        <f t="shared" si="12"/>
        <v>-8.5378945108423254E-2</v>
      </c>
      <c r="AB37" s="178">
        <f t="shared" si="13"/>
        <v>-3.3964777268018498E-2</v>
      </c>
      <c r="AC37" s="178">
        <f t="shared" si="14"/>
        <v>-0.1348196666246797</v>
      </c>
      <c r="AD37" s="178">
        <f t="shared" si="15"/>
        <v>-5.0456490098355067E-2</v>
      </c>
      <c r="AE37" s="178">
        <f t="shared" si="5"/>
        <v>9.8130469371519591E-2</v>
      </c>
      <c r="AF37" s="178">
        <f t="shared" si="6"/>
        <v>2.7390900649953531E-2</v>
      </c>
      <c r="AG37" s="178">
        <f t="shared" si="7"/>
        <v>1.1851058949461035E-2</v>
      </c>
      <c r="AH37" s="178">
        <f t="shared" si="8"/>
        <v>1.6912206855081102E-2</v>
      </c>
      <c r="AI37" s="27">
        <f t="shared" si="2"/>
        <v>1.955343786281712E-2</v>
      </c>
    </row>
    <row r="38" spans="1:35" ht="14.4" x14ac:dyDescent="0.3">
      <c r="A38" t="s">
        <v>55</v>
      </c>
      <c r="B38" s="34" t="s">
        <v>55</v>
      </c>
      <c r="C38" s="33" t="s">
        <v>98</v>
      </c>
      <c r="D38" s="32" t="s">
        <v>79</v>
      </c>
      <c r="E38" s="31">
        <v>-99</v>
      </c>
      <c r="F38" s="31">
        <v>-99</v>
      </c>
      <c r="G38" s="31">
        <v>-99</v>
      </c>
      <c r="H38" s="31">
        <v>-99</v>
      </c>
      <c r="I38" s="31">
        <v>16.977</v>
      </c>
      <c r="J38" s="31">
        <v>-99</v>
      </c>
      <c r="K38" s="31">
        <v>-99</v>
      </c>
      <c r="L38" s="31">
        <v>-99</v>
      </c>
      <c r="M38" s="31">
        <v>-99</v>
      </c>
      <c r="N38" s="31">
        <v>-99</v>
      </c>
      <c r="O38" s="31">
        <v>-99</v>
      </c>
      <c r="P38" s="31">
        <v>-99</v>
      </c>
      <c r="Q38" s="31">
        <v>-99</v>
      </c>
      <c r="R38" s="31">
        <v>-99</v>
      </c>
      <c r="S38" s="31">
        <v>1.347</v>
      </c>
      <c r="T38" s="31">
        <v>1.4910000000000001</v>
      </c>
      <c r="U38" s="31">
        <v>0.67900000000000005</v>
      </c>
      <c r="V38" s="31">
        <v>-99</v>
      </c>
      <c r="W38" s="178" t="s">
        <v>2119</v>
      </c>
      <c r="X38" s="178" t="s">
        <v>2119</v>
      </c>
      <c r="Y38" s="178" t="s">
        <v>2119</v>
      </c>
      <c r="Z38" s="178" t="s">
        <v>2119</v>
      </c>
      <c r="AA38" s="178" t="s">
        <v>2119</v>
      </c>
      <c r="AB38" s="178" t="s">
        <v>2119</v>
      </c>
      <c r="AC38" s="178" t="s">
        <v>2119</v>
      </c>
      <c r="AD38" s="178" t="s">
        <v>2119</v>
      </c>
      <c r="AE38" s="178" t="s">
        <v>2119</v>
      </c>
      <c r="AF38" s="178" t="s">
        <v>2119</v>
      </c>
      <c r="AG38" s="178">
        <f t="shared" si="7"/>
        <v>9.657947686116708E-2</v>
      </c>
      <c r="AH38" s="178">
        <f t="shared" si="8"/>
        <v>-1.195876288659794</v>
      </c>
      <c r="AI38" s="178" t="s">
        <v>2119</v>
      </c>
    </row>
    <row r="39" spans="1:35" ht="14.4" x14ac:dyDescent="0.3">
      <c r="A39" t="s">
        <v>56</v>
      </c>
      <c r="B39" s="34" t="s">
        <v>56</v>
      </c>
      <c r="C39" s="33" t="s">
        <v>98</v>
      </c>
      <c r="D39" s="32" t="s">
        <v>79</v>
      </c>
      <c r="E39" s="35">
        <v>-99</v>
      </c>
      <c r="F39" s="35">
        <v>-99</v>
      </c>
      <c r="G39" s="35">
        <v>5.3419999999999996</v>
      </c>
      <c r="H39" s="35">
        <v>2.859</v>
      </c>
      <c r="I39" s="35">
        <v>2.6680000000000001</v>
      </c>
      <c r="J39" s="35">
        <v>3.1829999999999998</v>
      </c>
      <c r="K39" s="35">
        <v>3.9510000000000001</v>
      </c>
      <c r="L39" s="35">
        <v>3.5569999999999999</v>
      </c>
      <c r="M39" s="35">
        <v>2.9390000000000001</v>
      </c>
      <c r="N39" s="35">
        <v>4.1059999999999999</v>
      </c>
      <c r="O39" s="35">
        <v>3.6339999999999999</v>
      </c>
      <c r="P39" s="35">
        <v>4.0890000000000004</v>
      </c>
      <c r="Q39" s="35">
        <v>4.8209999999999997</v>
      </c>
      <c r="R39" s="35">
        <v>3.7970000000000002</v>
      </c>
      <c r="S39" s="35">
        <v>3.7160000000000002</v>
      </c>
      <c r="T39" s="35">
        <v>4.444</v>
      </c>
      <c r="U39" s="35">
        <v>4.1559999999999997</v>
      </c>
      <c r="V39" s="35">
        <v>-99</v>
      </c>
      <c r="W39" s="178">
        <f t="shared" si="4"/>
        <v>0.16179704681118434</v>
      </c>
      <c r="X39" s="178">
        <f t="shared" si="9"/>
        <v>0.19438116932422178</v>
      </c>
      <c r="Y39" s="178">
        <f t="shared" si="10"/>
        <v>-0.11076750070283947</v>
      </c>
      <c r="Z39" s="178">
        <f t="shared" si="11"/>
        <v>-0.21027560394692069</v>
      </c>
      <c r="AA39" s="178">
        <f t="shared" si="12"/>
        <v>0.28421821724305896</v>
      </c>
      <c r="AB39" s="178">
        <f t="shared" si="13"/>
        <v>-0.12988442487616947</v>
      </c>
      <c r="AC39" s="178">
        <f t="shared" si="14"/>
        <v>0.11127415015896314</v>
      </c>
      <c r="AD39" s="178">
        <f t="shared" si="15"/>
        <v>0.15183571873055368</v>
      </c>
      <c r="AE39" s="178">
        <f t="shared" si="5"/>
        <v>-0.26968659468001044</v>
      </c>
      <c r="AF39" s="178">
        <f t="shared" si="6"/>
        <v>-2.1797631862217504E-2</v>
      </c>
      <c r="AG39" s="178">
        <f t="shared" si="7"/>
        <v>0.16381638163816381</v>
      </c>
      <c r="AH39" s="178">
        <f t="shared" si="8"/>
        <v>-6.9297401347449439E-2</v>
      </c>
      <c r="AI39" s="27">
        <f t="shared" si="2"/>
        <v>8.1803571810855555E-2</v>
      </c>
    </row>
    <row r="40" spans="1:35" ht="14.4" x14ac:dyDescent="0.3">
      <c r="A40" t="s">
        <v>57</v>
      </c>
      <c r="B40" s="34" t="s">
        <v>57</v>
      </c>
      <c r="C40" s="33" t="s">
        <v>98</v>
      </c>
      <c r="D40" s="32" t="s">
        <v>79</v>
      </c>
      <c r="E40" s="31">
        <v>10.462999999999999</v>
      </c>
      <c r="F40" s="31">
        <v>10.384</v>
      </c>
      <c r="G40" s="31">
        <v>10.518000000000001</v>
      </c>
      <c r="H40" s="31">
        <v>24.556000000000001</v>
      </c>
      <c r="I40" s="31">
        <v>22.859000000000002</v>
      </c>
      <c r="J40" s="31">
        <v>21.352</v>
      </c>
      <c r="K40" s="31">
        <v>20.167999999999999</v>
      </c>
      <c r="L40" s="31">
        <v>19.318999999999999</v>
      </c>
      <c r="M40" s="31">
        <v>19.823</v>
      </c>
      <c r="N40" s="31">
        <v>15.802</v>
      </c>
      <c r="O40" s="31">
        <v>16.925999999999998</v>
      </c>
      <c r="P40" s="31">
        <v>17.561</v>
      </c>
      <c r="Q40" s="31">
        <v>19.515999999999998</v>
      </c>
      <c r="R40" s="31">
        <v>20.917999999999999</v>
      </c>
      <c r="S40" s="31">
        <v>21.425999999999998</v>
      </c>
      <c r="T40" s="31">
        <v>17.420000000000002</v>
      </c>
      <c r="U40" s="31">
        <v>16.759</v>
      </c>
      <c r="V40" s="31">
        <v>-99</v>
      </c>
      <c r="W40" s="178">
        <f t="shared" si="4"/>
        <v>-7.0578868490071223E-2</v>
      </c>
      <c r="X40" s="178">
        <f t="shared" si="9"/>
        <v>-5.8706862356207923E-2</v>
      </c>
      <c r="Y40" s="178">
        <f t="shared" si="10"/>
        <v>-4.3946374035923164E-2</v>
      </c>
      <c r="Z40" s="178">
        <f t="shared" si="11"/>
        <v>2.542501135045161E-2</v>
      </c>
      <c r="AA40" s="178">
        <f t="shared" si="12"/>
        <v>-0.25446146057461094</v>
      </c>
      <c r="AB40" s="178">
        <f t="shared" si="13"/>
        <v>6.6406711568001819E-2</v>
      </c>
      <c r="AC40" s="178">
        <f t="shared" si="14"/>
        <v>3.6159672000455667E-2</v>
      </c>
      <c r="AD40" s="178">
        <f t="shared" si="15"/>
        <v>0.10017421602787446</v>
      </c>
      <c r="AE40" s="178">
        <f t="shared" si="5"/>
        <v>6.7023616024476595E-2</v>
      </c>
      <c r="AF40" s="178">
        <f t="shared" si="6"/>
        <v>2.3709511808083561E-2</v>
      </c>
      <c r="AG40" s="178">
        <f t="shared" si="7"/>
        <v>-0.22996555683122821</v>
      </c>
      <c r="AH40" s="178">
        <f t="shared" si="8"/>
        <v>-3.9441494122561149E-2</v>
      </c>
      <c r="AI40" s="27">
        <f t="shared" si="2"/>
        <v>-5.7744034960734103E-2</v>
      </c>
    </row>
    <row r="41" spans="1:35" ht="14.4" x14ac:dyDescent="0.3">
      <c r="A41" t="s">
        <v>58</v>
      </c>
      <c r="B41" s="34" t="s">
        <v>58</v>
      </c>
      <c r="C41" s="33" t="s">
        <v>98</v>
      </c>
      <c r="D41" s="32" t="s">
        <v>79</v>
      </c>
      <c r="E41" s="35">
        <v>-99</v>
      </c>
      <c r="F41" s="35">
        <v>6.3010000000000002</v>
      </c>
      <c r="G41" s="35">
        <v>5.3220000000000001</v>
      </c>
      <c r="H41" s="35">
        <v>4.5670000000000002</v>
      </c>
      <c r="I41" s="35">
        <v>4.7380000000000004</v>
      </c>
      <c r="J41" s="35">
        <v>4.6150000000000002</v>
      </c>
      <c r="K41" s="35">
        <v>4.5410000000000004</v>
      </c>
      <c r="L41" s="35">
        <v>4.3890000000000002</v>
      </c>
      <c r="M41" s="35">
        <v>4.4320000000000004</v>
      </c>
      <c r="N41" s="35">
        <v>4.4710000000000001</v>
      </c>
      <c r="O41" s="35">
        <v>4.4470000000000001</v>
      </c>
      <c r="P41" s="35">
        <v>7.4480000000000004</v>
      </c>
      <c r="Q41" s="35">
        <v>7.4390000000000001</v>
      </c>
      <c r="R41" s="35">
        <v>7.5810000000000004</v>
      </c>
      <c r="S41" s="35">
        <v>7.4359999999999999</v>
      </c>
      <c r="T41" s="35">
        <v>7.2629999999999999</v>
      </c>
      <c r="U41" s="35">
        <v>7.1790000000000003</v>
      </c>
      <c r="V41" s="35">
        <v>-99</v>
      </c>
      <c r="W41" s="178">
        <f t="shared" si="4"/>
        <v>-2.6652221018418354E-2</v>
      </c>
      <c r="X41" s="178">
        <f t="shared" si="9"/>
        <v>-1.6295970050649533E-2</v>
      </c>
      <c r="Y41" s="178">
        <f t="shared" si="10"/>
        <v>-3.463203463203457E-2</v>
      </c>
      <c r="Z41" s="178">
        <f t="shared" si="11"/>
        <v>9.7021660649819763E-3</v>
      </c>
      <c r="AA41" s="178">
        <f t="shared" si="12"/>
        <v>8.7228807872958836E-3</v>
      </c>
      <c r="AB41" s="178">
        <f t="shared" si="13"/>
        <v>-5.396896784348959E-3</v>
      </c>
      <c r="AC41" s="178">
        <f t="shared" si="14"/>
        <v>0.4029269602577874</v>
      </c>
      <c r="AD41" s="178">
        <f t="shared" si="15"/>
        <v>-1.2098400322624325E-3</v>
      </c>
      <c r="AE41" s="178">
        <f t="shared" si="5"/>
        <v>1.8731038121619914E-2</v>
      </c>
      <c r="AF41" s="178">
        <f t="shared" si="6"/>
        <v>-1.949973103819258E-2</v>
      </c>
      <c r="AG41" s="178">
        <f t="shared" si="7"/>
        <v>-2.3819358391849121E-2</v>
      </c>
      <c r="AH41" s="178">
        <f t="shared" si="8"/>
        <v>-1.1700793982448721E-2</v>
      </c>
      <c r="AI41" s="27">
        <f t="shared" si="2"/>
        <v>-2.5860075233700819E-2</v>
      </c>
    </row>
    <row r="42" spans="1:35" ht="14.4" x14ac:dyDescent="0.3">
      <c r="A42" t="s">
        <v>59</v>
      </c>
      <c r="B42" s="34" t="s">
        <v>59</v>
      </c>
      <c r="C42" s="33" t="s">
        <v>98</v>
      </c>
      <c r="D42" s="32" t="s">
        <v>79</v>
      </c>
      <c r="E42" s="31">
        <v>45.868000000000002</v>
      </c>
      <c r="F42" s="31">
        <v>44.673000000000002</v>
      </c>
      <c r="G42" s="31">
        <v>41.808999999999997</v>
      </c>
      <c r="H42" s="31">
        <v>41.936</v>
      </c>
      <c r="I42" s="31">
        <v>41.335999999999999</v>
      </c>
      <c r="J42" s="31">
        <v>41.151000000000003</v>
      </c>
      <c r="K42" s="31">
        <v>36.914000000000001</v>
      </c>
      <c r="L42" s="31">
        <v>38.57</v>
      </c>
      <c r="M42" s="31">
        <v>35.1</v>
      </c>
      <c r="N42" s="31">
        <v>34.534999999999997</v>
      </c>
      <c r="O42" s="31">
        <v>35.64</v>
      </c>
      <c r="P42" s="31">
        <v>33.93</v>
      </c>
      <c r="Q42" s="31">
        <v>33.572000000000003</v>
      </c>
      <c r="R42" s="31">
        <v>32.298999999999999</v>
      </c>
      <c r="S42" s="31">
        <v>32.616999999999997</v>
      </c>
      <c r="T42" s="31">
        <v>33.488</v>
      </c>
      <c r="U42" s="31">
        <v>34.473999999999997</v>
      </c>
      <c r="V42" s="31">
        <v>-99</v>
      </c>
      <c r="W42" s="178">
        <f t="shared" si="4"/>
        <v>-4.4956380160869891E-3</v>
      </c>
      <c r="X42" s="178">
        <f t="shared" si="9"/>
        <v>-0.11478030015712193</v>
      </c>
      <c r="Y42" s="178">
        <f t="shared" si="10"/>
        <v>4.293492351568573E-2</v>
      </c>
      <c r="Z42" s="178">
        <f t="shared" si="11"/>
        <v>-9.8860398860398879E-2</v>
      </c>
      <c r="AA42" s="178">
        <f t="shared" si="12"/>
        <v>-1.6360214275372931E-2</v>
      </c>
      <c r="AB42" s="178">
        <f t="shared" si="13"/>
        <v>3.1004489337822738E-2</v>
      </c>
      <c r="AC42" s="178">
        <f t="shared" si="14"/>
        <v>-5.0397877984085016E-2</v>
      </c>
      <c r="AD42" s="178">
        <f t="shared" si="15"/>
        <v>-1.0663648278327109E-2</v>
      </c>
      <c r="AE42" s="178">
        <f t="shared" si="5"/>
        <v>-3.9412984922133854E-2</v>
      </c>
      <c r="AF42" s="178">
        <f t="shared" si="6"/>
        <v>9.7495171229726729E-3</v>
      </c>
      <c r="AG42" s="178">
        <f t="shared" si="7"/>
        <v>2.6009316770186364E-2</v>
      </c>
      <c r="AH42" s="178">
        <f t="shared" si="8"/>
        <v>2.8601264721239139E-2</v>
      </c>
      <c r="AI42" s="27">
        <f t="shared" si="2"/>
        <v>-2.5447004885841062E-2</v>
      </c>
    </row>
    <row r="43" spans="1:35" ht="14.4" x14ac:dyDescent="0.3">
      <c r="A43" t="s">
        <v>60</v>
      </c>
      <c r="B43" s="34" t="s">
        <v>60</v>
      </c>
      <c r="C43" s="33"/>
      <c r="D43" s="32"/>
      <c r="E43" s="31">
        <v>-99</v>
      </c>
      <c r="F43" s="31">
        <v>-99</v>
      </c>
      <c r="G43" s="31">
        <v>-99</v>
      </c>
      <c r="H43" s="31">
        <v>-99</v>
      </c>
      <c r="I43" s="31">
        <v>-99</v>
      </c>
      <c r="J43" s="31">
        <v>-99</v>
      </c>
      <c r="K43" s="31">
        <v>-99</v>
      </c>
      <c r="L43" s="31">
        <v>-99</v>
      </c>
      <c r="M43" s="31">
        <v>-99</v>
      </c>
      <c r="N43" s="31">
        <v>-99</v>
      </c>
      <c r="O43" s="31">
        <v>-99</v>
      </c>
      <c r="P43" s="31">
        <v>-99</v>
      </c>
      <c r="Q43" s="31">
        <v>-99</v>
      </c>
      <c r="R43" s="31">
        <v>-99</v>
      </c>
      <c r="S43" s="31">
        <v>-99</v>
      </c>
      <c r="T43" s="31">
        <v>-99</v>
      </c>
      <c r="U43" s="31">
        <v>-99</v>
      </c>
      <c r="V43" s="31">
        <v>-99</v>
      </c>
      <c r="W43" s="178" t="s">
        <v>2119</v>
      </c>
      <c r="X43" s="178" t="s">
        <v>2119</v>
      </c>
      <c r="Y43" s="178" t="s">
        <v>2119</v>
      </c>
      <c r="Z43" s="178" t="s">
        <v>2119</v>
      </c>
      <c r="AA43" s="178" t="s">
        <v>2119</v>
      </c>
      <c r="AB43" s="178" t="s">
        <v>2119</v>
      </c>
      <c r="AC43" s="178" t="s">
        <v>2119</v>
      </c>
      <c r="AD43" s="178" t="s">
        <v>2119</v>
      </c>
      <c r="AE43" s="178" t="s">
        <v>2119</v>
      </c>
      <c r="AF43" s="178" t="s">
        <v>2119</v>
      </c>
      <c r="AG43" s="178" t="s">
        <v>2119</v>
      </c>
      <c r="AH43" s="178" t="s">
        <v>2119</v>
      </c>
      <c r="AI43" s="178" t="s">
        <v>2119</v>
      </c>
    </row>
    <row r="44" spans="1:35" ht="14.4" x14ac:dyDescent="0.3">
      <c r="A44" t="s">
        <v>61</v>
      </c>
      <c r="B44" s="34" t="s">
        <v>61</v>
      </c>
      <c r="C44" s="33" t="s">
        <v>98</v>
      </c>
      <c r="D44" s="32" t="s">
        <v>79</v>
      </c>
      <c r="E44" s="35">
        <v>-99</v>
      </c>
      <c r="F44" s="35">
        <v>-99</v>
      </c>
      <c r="G44" s="35">
        <v>-99</v>
      </c>
      <c r="H44" s="35">
        <v>-99</v>
      </c>
      <c r="I44" s="35">
        <v>-99</v>
      </c>
      <c r="J44" s="35">
        <v>-99</v>
      </c>
      <c r="K44" s="35">
        <v>-99</v>
      </c>
      <c r="L44" s="35">
        <v>-99</v>
      </c>
      <c r="M44" s="35">
        <v>-99</v>
      </c>
      <c r="N44" s="35">
        <v>-99</v>
      </c>
      <c r="O44" s="35">
        <v>-99</v>
      </c>
      <c r="P44" s="35">
        <v>-99</v>
      </c>
      <c r="Q44" s="35">
        <v>-99</v>
      </c>
      <c r="R44" s="35">
        <v>33.116</v>
      </c>
      <c r="S44" s="35">
        <v>33.496000000000002</v>
      </c>
      <c r="T44" s="35">
        <v>33.152000000000001</v>
      </c>
      <c r="U44" s="35">
        <v>33.624000000000002</v>
      </c>
      <c r="V44" s="35">
        <v>-99</v>
      </c>
      <c r="W44" s="178" t="s">
        <v>2119</v>
      </c>
      <c r="X44" s="178" t="s">
        <v>2119</v>
      </c>
      <c r="Y44" s="178" t="s">
        <v>2119</v>
      </c>
      <c r="Z44" s="178" t="s">
        <v>2119</v>
      </c>
      <c r="AA44" s="178" t="s">
        <v>2119</v>
      </c>
      <c r="AB44" s="178" t="s">
        <v>2119</v>
      </c>
      <c r="AC44" s="178" t="s">
        <v>2119</v>
      </c>
      <c r="AD44" s="178" t="s">
        <v>2119</v>
      </c>
      <c r="AE44" s="178" t="s">
        <v>2119</v>
      </c>
      <c r="AF44" s="178">
        <f t="shared" si="6"/>
        <v>1.1344638165751264E-2</v>
      </c>
      <c r="AG44" s="178">
        <f t="shared" si="7"/>
        <v>-1.037644787644787E-2</v>
      </c>
      <c r="AH44" s="178">
        <f t="shared" si="8"/>
        <v>1.4037592196050497E-2</v>
      </c>
      <c r="AI44" s="178" t="s">
        <v>2119</v>
      </c>
    </row>
    <row r="45" spans="1:35" ht="14.4" x14ac:dyDescent="0.3">
      <c r="A45" t="s">
        <v>62</v>
      </c>
      <c r="B45" s="34" t="s">
        <v>62</v>
      </c>
      <c r="C45" s="33" t="s">
        <v>98</v>
      </c>
      <c r="D45" s="32" t="s">
        <v>79</v>
      </c>
      <c r="E45" s="31">
        <v>40.661000000000001</v>
      </c>
      <c r="F45" s="31">
        <v>38.896999999999998</v>
      </c>
      <c r="G45" s="31">
        <v>38.167000000000002</v>
      </c>
      <c r="H45" s="31">
        <v>37.676000000000002</v>
      </c>
      <c r="I45" s="31">
        <v>36.088999999999999</v>
      </c>
      <c r="J45" s="31">
        <v>35.576999999999998</v>
      </c>
      <c r="K45" s="31">
        <v>35.856999999999999</v>
      </c>
      <c r="L45" s="31">
        <v>36.158999999999999</v>
      </c>
      <c r="M45" s="31">
        <v>35.843000000000004</v>
      </c>
      <c r="N45" s="31">
        <v>34.670999999999999</v>
      </c>
      <c r="O45" s="31">
        <v>34.33</v>
      </c>
      <c r="P45" s="31">
        <v>33.101999999999997</v>
      </c>
      <c r="Q45" s="31">
        <v>34.427999999999997</v>
      </c>
      <c r="R45" s="31">
        <v>34.231999999999999</v>
      </c>
      <c r="S45" s="31">
        <v>25.96</v>
      </c>
      <c r="T45" s="31">
        <v>26.21</v>
      </c>
      <c r="U45" s="31">
        <v>26.91</v>
      </c>
      <c r="V45" s="31">
        <v>-99</v>
      </c>
      <c r="W45" s="178">
        <f t="shared" si="4"/>
        <v>-1.439132023498324E-2</v>
      </c>
      <c r="X45" s="178">
        <f t="shared" si="9"/>
        <v>7.8087960509802823E-3</v>
      </c>
      <c r="Y45" s="178">
        <f t="shared" si="10"/>
        <v>8.3520008849802263E-3</v>
      </c>
      <c r="Z45" s="178">
        <f t="shared" si="11"/>
        <v>-8.8162263203412916E-3</v>
      </c>
      <c r="AA45" s="178">
        <f t="shared" si="12"/>
        <v>-3.3803466874333221E-2</v>
      </c>
      <c r="AB45" s="178">
        <f t="shared" si="13"/>
        <v>-9.933003204194657E-3</v>
      </c>
      <c r="AC45" s="178">
        <f t="shared" si="14"/>
        <v>-3.709745634704853E-2</v>
      </c>
      <c r="AD45" s="178">
        <f t="shared" si="15"/>
        <v>3.8515162077378928E-2</v>
      </c>
      <c r="AE45" s="178">
        <f t="shared" si="5"/>
        <v>-5.725636831035219E-3</v>
      </c>
      <c r="AF45" s="178">
        <f t="shared" si="6"/>
        <v>-0.31864406779661003</v>
      </c>
      <c r="AG45" s="178">
        <f t="shared" si="7"/>
        <v>9.5383441434566674E-3</v>
      </c>
      <c r="AH45" s="178">
        <f t="shared" si="8"/>
        <v>2.6012634708286853E-2</v>
      </c>
      <c r="AI45" s="27">
        <f t="shared" si="2"/>
        <v>5.8982556699242272E-4</v>
      </c>
    </row>
    <row r="46" spans="1:35" ht="14.4" x14ac:dyDescent="0.3">
      <c r="A46"/>
      <c r="B46" s="30" t="s">
        <v>97</v>
      </c>
      <c r="E46" s="179">
        <f>AVERAGE(E10:E45)</f>
        <v>-42.547972222222228</v>
      </c>
      <c r="F46" s="179">
        <f t="shared" ref="F46:V46" si="16">AVERAGE(F10:F45)</f>
        <v>-39.597000000000008</v>
      </c>
      <c r="G46" s="179">
        <f t="shared" si="16"/>
        <v>-34.241138888888891</v>
      </c>
      <c r="H46" s="179">
        <f t="shared" si="16"/>
        <v>-30.654611111111112</v>
      </c>
      <c r="I46" s="179">
        <f t="shared" si="16"/>
        <v>-15.892500000000004</v>
      </c>
      <c r="J46" s="179">
        <f t="shared" si="16"/>
        <v>-21.309444444444448</v>
      </c>
      <c r="K46" s="179">
        <f t="shared" si="16"/>
        <v>-14.52386111111111</v>
      </c>
      <c r="L46" s="179">
        <f t="shared" si="16"/>
        <v>-14.901250000000001</v>
      </c>
      <c r="M46" s="179">
        <f t="shared" si="16"/>
        <v>-15.96697142857143</v>
      </c>
      <c r="N46" s="179">
        <f t="shared" si="16"/>
        <v>-13.051085714285716</v>
      </c>
      <c r="O46" s="179">
        <f t="shared" si="16"/>
        <v>-12.268514285714286</v>
      </c>
      <c r="P46" s="179">
        <f t="shared" si="16"/>
        <v>-9.3286857142857151</v>
      </c>
      <c r="Q46" s="179">
        <f t="shared" si="16"/>
        <v>-5.7510000000000003</v>
      </c>
      <c r="R46" s="179">
        <f t="shared" si="16"/>
        <v>0.46719999999999928</v>
      </c>
      <c r="S46" s="179">
        <f t="shared" si="16"/>
        <v>3.2904857142857136</v>
      </c>
      <c r="T46" s="179">
        <f t="shared" si="16"/>
        <v>-0.64074285714285739</v>
      </c>
      <c r="U46" s="179">
        <f t="shared" si="16"/>
        <v>-6.4083714285714288</v>
      </c>
      <c r="V46" s="179">
        <f t="shared" si="16"/>
        <v>-82.303600000000003</v>
      </c>
      <c r="W46" s="27">
        <f>AVERAGE(W10:W45)</f>
        <v>0.1026285775782687</v>
      </c>
      <c r="X46" s="27">
        <f t="shared" ref="X46:AH46" si="17">AVERAGE(X10:X45)</f>
        <v>5.0566095072476003E-2</v>
      </c>
      <c r="Y46" s="27">
        <f t="shared" si="17"/>
        <v>-6.1710926250792157E-2</v>
      </c>
      <c r="Z46" s="27">
        <f t="shared" si="17"/>
        <v>-0.11905435909950725</v>
      </c>
      <c r="AA46" s="27">
        <f t="shared" si="17"/>
        <v>-7.7444332474829736E-4</v>
      </c>
      <c r="AB46" s="27">
        <f t="shared" si="17"/>
        <v>5.335713253374768E-2</v>
      </c>
      <c r="AC46" s="27">
        <f t="shared" si="17"/>
        <v>-2.2903131300816844E-2</v>
      </c>
      <c r="AD46" s="27">
        <f t="shared" si="17"/>
        <v>1.3636930107965991E-2</v>
      </c>
      <c r="AE46" s="27">
        <f t="shared" si="17"/>
        <v>-9.5586687801444831E-2</v>
      </c>
      <c r="AF46" s="27">
        <f t="shared" si="17"/>
        <v>-2.4656193046387311E-2</v>
      </c>
      <c r="AG46" s="27">
        <f t="shared" si="17"/>
        <v>-6.0033227154045937E-2</v>
      </c>
      <c r="AH46" s="27">
        <f t="shared" si="17"/>
        <v>-1.7567283150899709E-2</v>
      </c>
    </row>
    <row r="47" spans="1:35" ht="14.4" x14ac:dyDescent="0.3">
      <c r="A47"/>
      <c r="B47" s="28" t="s">
        <v>73</v>
      </c>
    </row>
    <row r="48" spans="1:35" ht="14.4" x14ac:dyDescent="0.3">
      <c r="A48"/>
      <c r="B48" s="29" t="s">
        <v>85</v>
      </c>
      <c r="C48" s="28" t="s">
        <v>84</v>
      </c>
    </row>
    <row r="49" spans="1:3" ht="14.4" x14ac:dyDescent="0.3">
      <c r="A49"/>
      <c r="B49" s="29" t="s">
        <v>74</v>
      </c>
      <c r="C49" s="28" t="s">
        <v>75</v>
      </c>
    </row>
    <row r="50" spans="1:3" x14ac:dyDescent="0.25">
      <c r="B50" s="29" t="s">
        <v>83</v>
      </c>
      <c r="C50" s="28" t="s">
        <v>82</v>
      </c>
    </row>
  </sheetData>
  <mergeCells count="9">
    <mergeCell ref="B7:D7"/>
    <mergeCell ref="E7:V7"/>
    <mergeCell ref="B8:D8"/>
    <mergeCell ref="B4:D4"/>
    <mergeCell ref="E4:V4"/>
    <mergeCell ref="B5:D5"/>
    <mergeCell ref="E5:V5"/>
    <mergeCell ref="B6:D6"/>
    <mergeCell ref="E6:V6"/>
  </mergeCells>
  <hyperlinks>
    <hyperlink ref="B3" r:id="rId1" display="http://stats.oecd.org/OECDStat_Metadata/ShowMetadata.ashx?Dataset=SHA&amp;ShowOnWeb=true&amp;Lang=en"/>
    <hyperlink ref="B10" r:id="rId2" display="http://stats.oecd.org/OECDStat_Metadata/ShowMetadata.ashx?Dataset=SHA&amp;Coords=[LOCATION].[AUS]&amp;ShowOnWeb=true&amp;Lang=en"/>
    <hyperlink ref="D10" r:id="rId3" display="http://stats.oecd.org/OECDStat_Metadata/ShowMetadata.ashx?Dataset=SHA&amp;Coords=[%5bHF%5d.%5bHF2HF3%5d%2c%5bHC%5d.%5bHC3%5d%2c%5bHP%5d.%5bHPTOT%5d%2c%5bMEASURE%5d.%5bPARHC%5d%2c%5bLOCATION%5d.%5bAUS%5d]&amp;ShowOnWeb=true&amp;Lang=en"/>
    <hyperlink ref="B11" r:id="rId4" display="http://stats.oecd.org/OECDStat_Metadata/ShowMetadata.ashx?Dataset=SHA&amp;Coords=[LOCATION].[AUT]&amp;ShowOnWeb=true&amp;Lang=en"/>
    <hyperlink ref="D11" r:id="rId5" display="http://stats.oecd.org/OECDStat_Metadata/ShowMetadata.ashx?Dataset=SHA&amp;Coords=[%5bHF%5d.%5bHF2HF3%5d%2c%5bHC%5d.%5bHC3%5d%2c%5bHP%5d.%5bHPTOT%5d%2c%5bMEASURE%5d.%5bPARHC%5d%2c%5bLOCATION%5d.%5bAUT%5d]&amp;ShowOnWeb=true&amp;Lang=en"/>
    <hyperlink ref="B12" r:id="rId6" display="http://stats.oecd.org/OECDStat_Metadata/ShowMetadata.ashx?Dataset=SHA&amp;Coords=[LOCATION].[BEL]&amp;ShowOnWeb=true&amp;Lang=en"/>
    <hyperlink ref="D12" r:id="rId7" display="http://stats.oecd.org/OECDStat_Metadata/ShowMetadata.ashx?Dataset=SHA&amp;Coords=[%5bHF%5d.%5bHF2HF3%5d%2c%5bHC%5d.%5bHC3%5d%2c%5bHP%5d.%5bHPTOT%5d%2c%5bMEASURE%5d.%5bPARHC%5d%2c%5bLOCATION%5d.%5bBEL%5d]&amp;ShowOnWeb=true&amp;Lang=en"/>
    <hyperlink ref="B13" r:id="rId8" display="http://stats.oecd.org/OECDStat_Metadata/ShowMetadata.ashx?Dataset=SHA&amp;Coords=[LOCATION].[CAN]&amp;ShowOnWeb=true&amp;Lang=en"/>
    <hyperlink ref="D13" r:id="rId9" display="http://stats.oecd.org/OECDStat_Metadata/ShowMetadata.ashx?Dataset=SHA&amp;Coords=[%5bHF%5d.%5bHF2HF3%5d%2c%5bHC%5d.%5bHC3%5d%2c%5bHP%5d.%5bHPTOT%5d%2c%5bMEASURE%5d.%5bPARHC%5d%2c%5bLOCATION%5d.%5bCAN%5d]&amp;ShowOnWeb=true&amp;Lang=en"/>
    <hyperlink ref="B15" r:id="rId10" display="http://stats.oecd.org/OECDStat_Metadata/ShowMetadata.ashx?Dataset=SHA&amp;Coords=[LOCATION].[CZE]&amp;ShowOnWeb=true&amp;Lang=en"/>
    <hyperlink ref="D15" r:id="rId11" display="http://stats.oecd.org/OECDStat_Metadata/ShowMetadata.ashx?Dataset=SHA&amp;Coords=[%5bHF%5d.%5bHF2HF3%5d%2c%5bHC%5d.%5bHC3%5d%2c%5bHP%5d.%5bHPTOT%5d%2c%5bMEASURE%5d.%5bPARHC%5d%2c%5bLOCATION%5d.%5bCZE%5d]&amp;ShowOnWeb=true&amp;Lang=en"/>
    <hyperlink ref="B16" r:id="rId12" display="http://stats.oecd.org/OECDStat_Metadata/ShowMetadata.ashx?Dataset=SHA&amp;Coords=[LOCATION].[DNK]&amp;ShowOnWeb=true&amp;Lang=en"/>
    <hyperlink ref="D16" r:id="rId13" display="http://stats.oecd.org/OECDStat_Metadata/ShowMetadata.ashx?Dataset=SHA&amp;Coords=[%5bHF%5d.%5bHF2HF3%5d%2c%5bHC%5d.%5bHC3%5d%2c%5bHP%5d.%5bHPTOT%5d%2c%5bMEASURE%5d.%5bPARHC%5d%2c%5bLOCATION%5d.%5bDNK%5d]&amp;ShowOnWeb=true&amp;Lang=en"/>
    <hyperlink ref="B17" r:id="rId14" display="http://stats.oecd.org/OECDStat_Metadata/ShowMetadata.ashx?Dataset=SHA&amp;Coords=[LOCATION].[EST]&amp;ShowOnWeb=true&amp;Lang=en"/>
    <hyperlink ref="D17" r:id="rId15" display="http://stats.oecd.org/OECDStat_Metadata/ShowMetadata.ashx?Dataset=SHA&amp;Coords=[%5bHF%5d.%5bHF2HF3%5d%2c%5bHC%5d.%5bHC3%5d%2c%5bHP%5d.%5bHPTOT%5d%2c%5bMEASURE%5d.%5bPARHC%5d%2c%5bLOCATION%5d.%5bEST%5d]&amp;ShowOnWeb=true&amp;Lang=en"/>
    <hyperlink ref="B18" r:id="rId16" display="http://stats.oecd.org/OECDStat_Metadata/ShowMetadata.ashx?Dataset=SHA&amp;Coords=[LOCATION].[FIN]&amp;ShowOnWeb=true&amp;Lang=en"/>
    <hyperlink ref="D18" r:id="rId17" display="http://stats.oecd.org/OECDStat_Metadata/ShowMetadata.ashx?Dataset=SHA&amp;Coords=[%5bHF%5d.%5bHF2HF3%5d%2c%5bHC%5d.%5bHC3%5d%2c%5bHP%5d.%5bHPTOT%5d%2c%5bMEASURE%5d.%5bPARHC%5d%2c%5bLOCATION%5d.%5bFIN%5d]&amp;ShowOnWeb=true&amp;Lang=en"/>
    <hyperlink ref="B19" r:id="rId18" display="http://stats.oecd.org/OECDStat_Metadata/ShowMetadata.ashx?Dataset=SHA&amp;Coords=[LOCATION].[FRA]&amp;ShowOnWeb=true&amp;Lang=en"/>
    <hyperlink ref="D19" r:id="rId19" display="http://stats.oecd.org/OECDStat_Metadata/ShowMetadata.ashx?Dataset=SHA&amp;Coords=[%5bHF%5d.%5bHF2HF3%5d%2c%5bHC%5d.%5bHC3%5d%2c%5bHP%5d.%5bHPTOT%5d%2c%5bMEASURE%5d.%5bPARHC%5d%2c%5bLOCATION%5d.%5bFRA%5d]&amp;ShowOnWeb=true&amp;Lang=en"/>
    <hyperlink ref="B20" r:id="rId20" display="http://stats.oecd.org/OECDStat_Metadata/ShowMetadata.ashx?Dataset=SHA&amp;Coords=[LOCATION].[DEU]&amp;ShowOnWeb=true&amp;Lang=en"/>
    <hyperlink ref="D20" r:id="rId21" display="http://stats.oecd.org/OECDStat_Metadata/ShowMetadata.ashx?Dataset=SHA&amp;Coords=[%5bHF%5d.%5bHF2HF3%5d%2c%5bHC%5d.%5bHC3%5d%2c%5bHP%5d.%5bHPTOT%5d%2c%5bMEASURE%5d.%5bPARHC%5d%2c%5bLOCATION%5d.%5bDEU%5d]&amp;ShowOnWeb=true&amp;Lang=en"/>
    <hyperlink ref="B21" r:id="rId22" display="http://stats.oecd.org/OECDStat_Metadata/ShowMetadata.ashx?Dataset=SHA&amp;Coords=[LOCATION].[GRC]&amp;ShowOnWeb=true&amp;Lang=en"/>
    <hyperlink ref="D21" r:id="rId23" display="http://stats.oecd.org/OECDStat_Metadata/ShowMetadata.ashx?Dataset=SHA&amp;Coords=[%5bHF%5d.%5bHF2HF3%5d%2c%5bHC%5d.%5bHC3%5d%2c%5bHP%5d.%5bHPTOT%5d%2c%5bMEASURE%5d.%5bPARHC%5d%2c%5bLOCATION%5d.%5bGRC%5d]&amp;ShowOnWeb=true&amp;Lang=en"/>
    <hyperlink ref="B22" r:id="rId24" display="http://stats.oecd.org/OECDStat_Metadata/ShowMetadata.ashx?Dataset=SHA&amp;Coords=[LOCATION].[HUN]&amp;ShowOnWeb=true&amp;Lang=en"/>
    <hyperlink ref="D22" r:id="rId25" display="http://stats.oecd.org/OECDStat_Metadata/ShowMetadata.ashx?Dataset=SHA&amp;Coords=[%5bHF%5d.%5bHF2HF3%5d%2c%5bHC%5d.%5bHC3%5d%2c%5bHP%5d.%5bHPTOT%5d%2c%5bMEASURE%5d.%5bPARHC%5d%2c%5bLOCATION%5d.%5bHUN%5d]&amp;ShowOnWeb=true&amp;Lang=en"/>
    <hyperlink ref="B24" r:id="rId26" display="http://stats.oecd.org/OECDStat_Metadata/ShowMetadata.ashx?Dataset=SHA&amp;Coords=[LOCATION].[IRL]&amp;ShowOnWeb=true&amp;Lang=en"/>
    <hyperlink ref="D24" r:id="rId27" display="http://stats.oecd.org/OECDStat_Metadata/ShowMetadata.ashx?Dataset=SHA&amp;Coords=[%5bHF%5d.%5bHF2HF3%5d%2c%5bHC%5d.%5bHC3%5d%2c%5bHP%5d.%5bHPTOT%5d%2c%5bMEASURE%5d.%5bPARHC%5d%2c%5bLOCATION%5d.%5bIRL%5d]&amp;ShowOnWeb=true&amp;Lang=en"/>
    <hyperlink ref="B25" r:id="rId28" display="http://stats.oecd.org/OECDStat_Metadata/ShowMetadata.ashx?Dataset=SHA&amp;Coords=[LOCATION].[ISR]&amp;ShowOnWeb=true&amp;Lang=en"/>
    <hyperlink ref="D25" r:id="rId29" display="http://stats.oecd.org/OECDStat_Metadata/ShowMetadata.ashx?Dataset=SHA&amp;Coords=[%5bHF%5d.%5bHF2HF3%5d%2c%5bHC%5d.%5bHC3%5d%2c%5bHP%5d.%5bHPTOT%5d%2c%5bMEASURE%5d.%5bPARHC%5d%2c%5bLOCATION%5d.%5bISR%5d]&amp;ShowOnWeb=true&amp;Lang=en"/>
    <hyperlink ref="B26" r:id="rId30" display="http://stats.oecd.org/OECDStat_Metadata/ShowMetadata.ashx?Dataset=SHA&amp;Coords=[LOCATION].[ITA]&amp;ShowOnWeb=true&amp;Lang=en"/>
    <hyperlink ref="D26" r:id="rId31" display="http://stats.oecd.org/OECDStat_Metadata/ShowMetadata.ashx?Dataset=SHA&amp;Coords=[%5bHF%5d.%5bHF2HF3%5d%2c%5bHC%5d.%5bHC3%5d%2c%5bHP%5d.%5bHPTOT%5d%2c%5bMEASURE%5d.%5bPARHC%5d%2c%5bLOCATION%5d.%5bITA%5d]&amp;ShowOnWeb=true&amp;Lang=en"/>
    <hyperlink ref="B27" r:id="rId32" display="http://stats.oecd.org/OECDStat_Metadata/ShowMetadata.ashx?Dataset=SHA&amp;Coords=[LOCATION].[JPN]&amp;ShowOnWeb=true&amp;Lang=en"/>
    <hyperlink ref="D27" r:id="rId33" display="http://stats.oecd.org/OECDStat_Metadata/ShowMetadata.ashx?Dataset=SHA&amp;Coords=[%5bHF%5d.%5bHF2HF3%5d%2c%5bHC%5d.%5bHC3%5d%2c%5bHP%5d.%5bHPTOT%5d%2c%5bMEASURE%5d.%5bPARHC%5d%2c%5bLOCATION%5d.%5bJPN%5d]&amp;ShowOnWeb=true&amp;Lang=en"/>
    <hyperlink ref="B28" r:id="rId34" display="http://stats.oecd.org/OECDStat_Metadata/ShowMetadata.ashx?Dataset=SHA&amp;Coords=[LOCATION].[KOR]&amp;ShowOnWeb=true&amp;Lang=en"/>
    <hyperlink ref="D28" r:id="rId35" display="http://stats.oecd.org/OECDStat_Metadata/ShowMetadata.ashx?Dataset=SHA&amp;Coords=[%5bHF%5d.%5bHF2HF3%5d%2c%5bHC%5d.%5bHC3%5d%2c%5bHP%5d.%5bHPTOT%5d%2c%5bMEASURE%5d.%5bPARHC%5d%2c%5bLOCATION%5d.%5bKOR%5d]&amp;ShowOnWeb=true&amp;Lang=en"/>
    <hyperlink ref="B29" r:id="rId36" display="http://stats.oecd.org/OECDStat_Metadata/ShowMetadata.ashx?Dataset=SHA&amp;Coords=[LOCATION].[LVA]&amp;ShowOnWeb=true&amp;Lang=en"/>
    <hyperlink ref="D29" r:id="rId37" display="http://stats.oecd.org/OECDStat_Metadata/ShowMetadata.ashx?Dataset=SHA&amp;Coords=[%5bHF%5d.%5bHF2HF3%5d%2c%5bHC%5d.%5bHC3%5d%2c%5bHP%5d.%5bHPTOT%5d%2c%5bMEASURE%5d.%5bPARHC%5d%2c%5bLOCATION%5d.%5bLVA%5d]&amp;ShowOnWeb=true&amp;Lang=en"/>
    <hyperlink ref="B30" r:id="rId38" display="http://stats.oecd.org/OECDStat_Metadata/ShowMetadata.ashx?Dataset=SHA&amp;Coords=[LOCATION].[LTU]&amp;ShowOnWeb=true&amp;Lang=en"/>
    <hyperlink ref="D30" r:id="rId39" display="http://stats.oecd.org/OECDStat_Metadata/ShowMetadata.ashx?Dataset=SHA&amp;Coords=[%5bHF%5d.%5bHF2HF3%5d%2c%5bHC%5d.%5bHC3%5d%2c%5bHP%5d.%5bHPTOT%5d%2c%5bMEASURE%5d.%5bPARHC%5d%2c%5bLOCATION%5d.%5bLTU%5d]&amp;ShowOnWeb=true&amp;Lang=en"/>
    <hyperlink ref="B31" r:id="rId40" display="http://stats.oecd.org/OECDStat_Metadata/ShowMetadata.ashx?Dataset=SHA&amp;Coords=[LOCATION].[LUX]&amp;ShowOnWeb=true&amp;Lang=en"/>
    <hyperlink ref="D31" r:id="rId41" display="http://stats.oecd.org/OECDStat_Metadata/ShowMetadata.ashx?Dataset=SHA&amp;Coords=[%5bHF%5d.%5bHF2HF3%5d%2c%5bHC%5d.%5bHC3%5d%2c%5bHP%5d.%5bHPTOT%5d%2c%5bMEASURE%5d.%5bPARHC%5d%2c%5bLOCATION%5d.%5bLUX%5d]&amp;ShowOnWeb=true&amp;Lang=en"/>
    <hyperlink ref="B33" r:id="rId42" display="http://stats.oecd.org/OECDStat_Metadata/ShowMetadata.ashx?Dataset=SHA&amp;Coords=[LOCATION].[NLD]&amp;ShowOnWeb=true&amp;Lang=en"/>
    <hyperlink ref="D33" r:id="rId43" display="http://stats.oecd.org/OECDStat_Metadata/ShowMetadata.ashx?Dataset=SHA&amp;Coords=[%5bHF%5d.%5bHF2HF3%5d%2c%5bHC%5d.%5bHC3%5d%2c%5bHP%5d.%5bHPTOT%5d%2c%5bMEASURE%5d.%5bPARHC%5d%2c%5bLOCATION%5d.%5bNLD%5d]&amp;ShowOnWeb=true&amp;Lang=en"/>
    <hyperlink ref="B34" r:id="rId44" display="http://stats.oecd.org/OECDStat_Metadata/ShowMetadata.ashx?Dataset=SHA&amp;Coords=[LOCATION].[NZL]&amp;ShowOnWeb=true&amp;Lang=en"/>
    <hyperlink ref="D34" r:id="rId45" display="http://stats.oecd.org/OECDStat_Metadata/ShowMetadata.ashx?Dataset=SHA&amp;Coords=[%5bHF%5d.%5bHF2HF3%5d%2c%5bHC%5d.%5bHC3%5d%2c%5bHP%5d.%5bHPTOT%5d%2c%5bMEASURE%5d.%5bPARHC%5d%2c%5bLOCATION%5d.%5bNZL%5d]&amp;ShowOnWeb=true&amp;Lang=en"/>
    <hyperlink ref="B35" r:id="rId46" display="http://stats.oecd.org/OECDStat_Metadata/ShowMetadata.ashx?Dataset=SHA&amp;Coords=[LOCATION].[NOR]&amp;ShowOnWeb=true&amp;Lang=en"/>
    <hyperlink ref="D35" r:id="rId47" display="http://stats.oecd.org/OECDStat_Metadata/ShowMetadata.ashx?Dataset=SHA&amp;Coords=[%5bHF%5d.%5bHF2HF3%5d%2c%5bHC%5d.%5bHC3%5d%2c%5bHP%5d.%5bHPTOT%5d%2c%5bMEASURE%5d.%5bPARHC%5d%2c%5bLOCATION%5d.%5bNOR%5d]&amp;ShowOnWeb=true&amp;Lang=en"/>
    <hyperlink ref="B36" r:id="rId48" display="http://stats.oecd.org/OECDStat_Metadata/ShowMetadata.ashx?Dataset=SHA&amp;Coords=[LOCATION].[POL]&amp;ShowOnWeb=true&amp;Lang=en"/>
    <hyperlink ref="D36" r:id="rId49" display="http://stats.oecd.org/OECDStat_Metadata/ShowMetadata.ashx?Dataset=SHA&amp;Coords=[%5bHF%5d.%5bHF2HF3%5d%2c%5bHC%5d.%5bHC3%5d%2c%5bHP%5d.%5bHPTOT%5d%2c%5bMEASURE%5d.%5bPARHC%5d%2c%5bLOCATION%5d.%5bPOL%5d]&amp;ShowOnWeb=true&amp;Lang=en"/>
    <hyperlink ref="B37" r:id="rId50" display="http://stats.oecd.org/OECDStat_Metadata/ShowMetadata.ashx?Dataset=SHA&amp;Coords=[LOCATION].[PRT]&amp;ShowOnWeb=true&amp;Lang=en"/>
    <hyperlink ref="D37" r:id="rId51" display="http://stats.oecd.org/OECDStat_Metadata/ShowMetadata.ashx?Dataset=SHA&amp;Coords=[%5bHF%5d.%5bHF2HF3%5d%2c%5bHC%5d.%5bHC3%5d%2c%5bHP%5d.%5bHPTOT%5d%2c%5bMEASURE%5d.%5bPARHC%5d%2c%5bLOCATION%5d.%5bPRT%5d]&amp;ShowOnWeb=true&amp;Lang=en"/>
    <hyperlink ref="B38" r:id="rId52" display="http://stats.oecd.org/OECDStat_Metadata/ShowMetadata.ashx?Dataset=SHA&amp;Coords=[LOCATION].[SVK]&amp;ShowOnWeb=true&amp;Lang=en"/>
    <hyperlink ref="D38" r:id="rId53" display="http://stats.oecd.org/OECDStat_Metadata/ShowMetadata.ashx?Dataset=SHA&amp;Coords=[%5bHF%5d.%5bHF2HF3%5d%2c%5bHC%5d.%5bHC3%5d%2c%5bHP%5d.%5bHPTOT%5d%2c%5bMEASURE%5d.%5bPARHC%5d%2c%5bLOCATION%5d.%5bSVK%5d]&amp;ShowOnWeb=true&amp;Lang=en"/>
    <hyperlink ref="B39" r:id="rId54" display="http://stats.oecd.org/OECDStat_Metadata/ShowMetadata.ashx?Dataset=SHA&amp;Coords=[LOCATION].[SVN]&amp;ShowOnWeb=true&amp;Lang=en"/>
    <hyperlink ref="D39" r:id="rId55" display="http://stats.oecd.org/OECDStat_Metadata/ShowMetadata.ashx?Dataset=SHA&amp;Coords=[%5bHF%5d.%5bHF2HF3%5d%2c%5bHC%5d.%5bHC3%5d%2c%5bHP%5d.%5bHPTOT%5d%2c%5bMEASURE%5d.%5bPARHC%5d%2c%5bLOCATION%5d.%5bSVN%5d]&amp;ShowOnWeb=true&amp;Lang=en"/>
    <hyperlink ref="B40" r:id="rId56" display="http://stats.oecd.org/OECDStat_Metadata/ShowMetadata.ashx?Dataset=SHA&amp;Coords=[LOCATION].[ESP]&amp;ShowOnWeb=true&amp;Lang=en"/>
    <hyperlink ref="D40" r:id="rId57" display="http://stats.oecd.org/OECDStat_Metadata/ShowMetadata.ashx?Dataset=SHA&amp;Coords=[%5bHF%5d.%5bHF2HF3%5d%2c%5bHC%5d.%5bHC3%5d%2c%5bHP%5d.%5bHPTOT%5d%2c%5bMEASURE%5d.%5bPARHC%5d%2c%5bLOCATION%5d.%5bESP%5d]&amp;ShowOnWeb=true&amp;Lang=en"/>
    <hyperlink ref="B41" r:id="rId58" display="http://stats.oecd.org/OECDStat_Metadata/ShowMetadata.ashx?Dataset=SHA&amp;Coords=[LOCATION].[SWE]&amp;ShowOnWeb=true&amp;Lang=en"/>
    <hyperlink ref="D41" r:id="rId59" display="http://stats.oecd.org/OECDStat_Metadata/ShowMetadata.ashx?Dataset=SHA&amp;Coords=[%5bHF%5d.%5bHF2HF3%5d%2c%5bHC%5d.%5bHC3%5d%2c%5bHP%5d.%5bHPTOT%5d%2c%5bMEASURE%5d.%5bPARHC%5d%2c%5bLOCATION%5d.%5bSWE%5d]&amp;ShowOnWeb=true&amp;Lang=en"/>
    <hyperlink ref="B42" r:id="rId60" display="http://stats.oecd.org/OECDStat_Metadata/ShowMetadata.ashx?Dataset=SHA&amp;Coords=[LOCATION].[CHE]&amp;ShowOnWeb=true&amp;Lang=en"/>
    <hyperlink ref="D42" r:id="rId61" display="http://stats.oecd.org/OECDStat_Metadata/ShowMetadata.ashx?Dataset=SHA&amp;Coords=[%5bHF%5d.%5bHF2HF3%5d%2c%5bHC%5d.%5bHC3%5d%2c%5bHP%5d.%5bHPTOT%5d%2c%5bMEASURE%5d.%5bPARHC%5d%2c%5bLOCATION%5d.%5bCHE%5d]&amp;ShowOnWeb=true&amp;Lang=en"/>
    <hyperlink ref="B44" r:id="rId62" display="http://stats.oecd.org/OECDStat_Metadata/ShowMetadata.ashx?Dataset=SHA&amp;Coords=[LOCATION].[GBR]&amp;ShowOnWeb=true&amp;Lang=en"/>
    <hyperlink ref="D44" r:id="rId63" display="http://stats.oecd.org/OECDStat_Metadata/ShowMetadata.ashx?Dataset=SHA&amp;Coords=[%5bHF%5d.%5bHF2HF3%5d%2c%5bHC%5d.%5bHC3%5d%2c%5bHP%5d.%5bHPTOT%5d%2c%5bMEASURE%5d.%5bPARHC%5d%2c%5bLOCATION%5d.%5bGBR%5d]&amp;ShowOnWeb=true&amp;Lang=en"/>
    <hyperlink ref="B45" r:id="rId64" display="http://stats.oecd.org/OECDStat_Metadata/ShowMetadata.ashx?Dataset=SHA&amp;Coords=[LOCATION].[USA]&amp;ShowOnWeb=true&amp;Lang=en"/>
    <hyperlink ref="D45" r:id="rId65" display="http://stats.oecd.org/OECDStat_Metadata/ShowMetadata.ashx?Dataset=SHA&amp;Coords=[%5bHF%5d.%5bHF2HF3%5d%2c%5bHC%5d.%5bHC3%5d%2c%5bHP%5d.%5bHPTOT%5d%2c%5bMEASURE%5d.%5bPARHC%5d%2c%5bLOCATION%5d.%5bUSA%5d]&amp;ShowOnWeb=true&amp;Lang=en"/>
    <hyperlink ref="B46" r:id="rId66" display="https://stats-2.oecd.org/index.aspx?DatasetCode=SHA"/>
  </hyperlinks>
  <pageMargins left="0.78740157499999996" right="0.78740157499999996" top="0.984251969" bottom="0.984251969" header="0.4921259845" footer="0.4921259845"/>
  <pageSetup orientation="portrait" horizontalDpi="0" verticalDpi="0"/>
  <legacyDrawing r:id="rId6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pane xSplit="1" ySplit="3" topLeftCell="B5" activePane="bottomRight" state="frozen"/>
      <selection pane="topRight" activeCell="B1" sqref="B1"/>
      <selection pane="bottomLeft" activeCell="A4" sqref="A4"/>
      <selection pane="bottomRight" activeCell="B5" sqref="B5"/>
    </sheetView>
  </sheetViews>
  <sheetFormatPr baseColWidth="10" defaultColWidth="11.44140625" defaultRowHeight="14.4" x14ac:dyDescent="0.3"/>
  <cols>
    <col min="1" max="1" width="17.6640625" style="68" customWidth="1"/>
    <col min="2" max="2" width="56" style="83" customWidth="1"/>
    <col min="3" max="3" width="5.33203125" style="83" customWidth="1"/>
    <col min="4" max="4" width="59.6640625" style="83" customWidth="1"/>
    <col min="5" max="5" width="5.33203125" style="83" customWidth="1"/>
    <col min="6" max="6" width="60.33203125" style="83" customWidth="1"/>
    <col min="7" max="7" width="5.6640625" style="83" customWidth="1"/>
    <col min="8" max="16384" width="11.44140625" style="83"/>
  </cols>
  <sheetData>
    <row r="1" spans="1:12" ht="15.6" x14ac:dyDescent="0.3">
      <c r="A1" s="69" t="s">
        <v>1856</v>
      </c>
    </row>
    <row r="2" spans="1:12" x14ac:dyDescent="0.3">
      <c r="A2" s="63"/>
      <c r="E2" s="265"/>
      <c r="F2" s="265"/>
      <c r="G2" s="265"/>
      <c r="H2" s="63" t="s">
        <v>1857</v>
      </c>
    </row>
    <row r="3" spans="1:12" s="63" customFormat="1" ht="13.8" x14ac:dyDescent="0.3">
      <c r="H3" s="63" t="s">
        <v>1544</v>
      </c>
      <c r="I3" s="63" t="s">
        <v>1545</v>
      </c>
      <c r="J3" s="63" t="s">
        <v>1546</v>
      </c>
      <c r="L3" s="63" t="s">
        <v>2006</v>
      </c>
    </row>
    <row r="4" spans="1:12" s="63" customFormat="1" ht="187.2" x14ac:dyDescent="0.3">
      <c r="A4" s="86" t="s">
        <v>26</v>
      </c>
      <c r="B4" s="126" t="s">
        <v>1963</v>
      </c>
      <c r="C4" s="90" t="s">
        <v>1975</v>
      </c>
      <c r="D4" s="126" t="s">
        <v>1964</v>
      </c>
      <c r="E4" s="90" t="s">
        <v>1975</v>
      </c>
      <c r="F4" s="90"/>
      <c r="G4" s="90"/>
      <c r="H4" s="90"/>
      <c r="I4" s="90"/>
      <c r="J4" s="90"/>
    </row>
    <row r="5" spans="1:12" ht="409.5" customHeight="1" x14ac:dyDescent="0.3">
      <c r="A5" s="63" t="s">
        <v>28</v>
      </c>
      <c r="B5" s="126" t="s">
        <v>935</v>
      </c>
      <c r="C5" s="67" t="s">
        <v>1883</v>
      </c>
      <c r="D5" s="67" t="s">
        <v>1754</v>
      </c>
      <c r="E5" s="84" t="s">
        <v>1563</v>
      </c>
      <c r="F5" s="67"/>
      <c r="I5" s="83" t="s">
        <v>2012</v>
      </c>
      <c r="L5" s="83" t="s">
        <v>2013</v>
      </c>
    </row>
    <row r="6" spans="1:12" ht="187.2" x14ac:dyDescent="0.3">
      <c r="A6" s="63" t="s">
        <v>29</v>
      </c>
      <c r="B6" s="67" t="s">
        <v>1202</v>
      </c>
      <c r="C6" s="83" t="s">
        <v>1568</v>
      </c>
      <c r="D6" s="67" t="s">
        <v>934</v>
      </c>
      <c r="E6" s="83" t="s">
        <v>1884</v>
      </c>
      <c r="F6" s="67"/>
      <c r="H6" s="83" t="s">
        <v>1626</v>
      </c>
      <c r="I6" s="83" t="s">
        <v>2012</v>
      </c>
    </row>
    <row r="7" spans="1:12" ht="172.8" x14ac:dyDescent="0.3">
      <c r="A7" s="63" t="s">
        <v>119</v>
      </c>
      <c r="B7" s="67" t="s">
        <v>1885</v>
      </c>
      <c r="C7" s="83" t="s">
        <v>1886</v>
      </c>
      <c r="D7" s="67" t="s">
        <v>933</v>
      </c>
      <c r="E7" s="83" t="s">
        <v>1887</v>
      </c>
      <c r="H7" s="83" t="s">
        <v>1547</v>
      </c>
    </row>
    <row r="8" spans="1:12" s="85" customFormat="1" x14ac:dyDescent="0.3">
      <c r="A8" s="86" t="s">
        <v>30</v>
      </c>
      <c r="B8" s="67"/>
      <c r="D8" s="67"/>
    </row>
    <row r="9" spans="1:12" ht="259.2" x14ac:dyDescent="0.3">
      <c r="A9" s="63" t="s">
        <v>120</v>
      </c>
      <c r="B9" s="67" t="s">
        <v>932</v>
      </c>
      <c r="C9" s="84" t="s">
        <v>1888</v>
      </c>
      <c r="H9" s="83" t="s">
        <v>1547</v>
      </c>
    </row>
    <row r="10" spans="1:12" ht="46.5" customHeight="1" x14ac:dyDescent="0.3">
      <c r="A10" s="63" t="s">
        <v>121</v>
      </c>
      <c r="B10" s="67" t="s">
        <v>1199</v>
      </c>
      <c r="C10" s="83" t="s">
        <v>1889</v>
      </c>
      <c r="D10" s="67" t="s">
        <v>1890</v>
      </c>
      <c r="E10" s="83" t="s">
        <v>1891</v>
      </c>
      <c r="F10" s="67"/>
    </row>
    <row r="11" spans="1:12" ht="259.2" x14ac:dyDescent="0.3">
      <c r="A11" s="63" t="s">
        <v>32</v>
      </c>
      <c r="B11" s="67" t="s">
        <v>1500</v>
      </c>
      <c r="C11" s="84" t="s">
        <v>1892</v>
      </c>
      <c r="D11" s="67" t="s">
        <v>1760</v>
      </c>
      <c r="E11" s="83" t="s">
        <v>1576</v>
      </c>
      <c r="F11" s="67" t="s">
        <v>930</v>
      </c>
      <c r="G11" s="84" t="s">
        <v>1894</v>
      </c>
      <c r="I11" s="83" t="s">
        <v>2012</v>
      </c>
    </row>
    <row r="12" spans="1:12" ht="303" customHeight="1" x14ac:dyDescent="0.3">
      <c r="A12" s="63" t="s">
        <v>33</v>
      </c>
      <c r="B12" s="82" t="s">
        <v>929</v>
      </c>
      <c r="C12" s="84" t="s">
        <v>1895</v>
      </c>
      <c r="H12" s="83">
        <v>0</v>
      </c>
    </row>
    <row r="13" spans="1:12" ht="230.4" x14ac:dyDescent="0.3">
      <c r="A13" s="63" t="s">
        <v>34</v>
      </c>
      <c r="B13" s="67" t="s">
        <v>1196</v>
      </c>
      <c r="C13" s="84" t="s">
        <v>1896</v>
      </c>
      <c r="D13" s="67" t="s">
        <v>928</v>
      </c>
      <c r="E13" s="84" t="s">
        <v>1897</v>
      </c>
    </row>
    <row r="14" spans="1:12" ht="216" x14ac:dyDescent="0.3">
      <c r="A14" s="63" t="s">
        <v>35</v>
      </c>
      <c r="B14" s="82" t="s">
        <v>927</v>
      </c>
      <c r="C14" s="84" t="s">
        <v>1898</v>
      </c>
      <c r="D14" s="67"/>
      <c r="I14" s="83" t="s">
        <v>2042</v>
      </c>
    </row>
    <row r="15" spans="1:12" ht="225.75" customHeight="1" x14ac:dyDescent="0.3">
      <c r="A15" s="63" t="s">
        <v>36</v>
      </c>
      <c r="B15" s="67" t="s">
        <v>1194</v>
      </c>
      <c r="C15" s="83" t="s">
        <v>1899</v>
      </c>
      <c r="D15" s="67" t="s">
        <v>926</v>
      </c>
      <c r="E15" s="83" t="s">
        <v>1900</v>
      </c>
      <c r="H15" s="83" t="s">
        <v>1547</v>
      </c>
    </row>
    <row r="16" spans="1:12" ht="409.6" x14ac:dyDescent="0.3">
      <c r="A16" s="63" t="s">
        <v>37</v>
      </c>
      <c r="B16" s="67" t="s">
        <v>925</v>
      </c>
      <c r="C16" s="84" t="s">
        <v>1901</v>
      </c>
      <c r="H16" s="83">
        <v>0</v>
      </c>
      <c r="I16" s="83" t="s">
        <v>1547</v>
      </c>
    </row>
    <row r="17" spans="1:9" ht="28.8" x14ac:dyDescent="0.3">
      <c r="A17" s="63" t="s">
        <v>38</v>
      </c>
      <c r="B17" s="82" t="s">
        <v>1192</v>
      </c>
      <c r="C17" s="84" t="s">
        <v>1902</v>
      </c>
      <c r="D17" s="84" t="s">
        <v>924</v>
      </c>
      <c r="E17" s="84" t="s">
        <v>1903</v>
      </c>
      <c r="H17" s="83">
        <v>2</v>
      </c>
      <c r="I17" s="83">
        <v>2</v>
      </c>
    </row>
    <row r="18" spans="1:9" ht="288" x14ac:dyDescent="0.3">
      <c r="A18" s="63" t="s">
        <v>39</v>
      </c>
      <c r="B18" s="82" t="s">
        <v>923</v>
      </c>
      <c r="C18" s="83" t="s">
        <v>1903</v>
      </c>
      <c r="H18" s="83" t="s">
        <v>1626</v>
      </c>
      <c r="I18" s="83" t="s">
        <v>1626</v>
      </c>
    </row>
    <row r="19" spans="1:9" ht="100.8" x14ac:dyDescent="0.3">
      <c r="A19" s="63" t="s">
        <v>40</v>
      </c>
      <c r="B19" s="82" t="s">
        <v>1190</v>
      </c>
      <c r="C19" s="83" t="s">
        <v>1904</v>
      </c>
      <c r="D19" s="82" t="s">
        <v>922</v>
      </c>
      <c r="E19" s="84" t="s">
        <v>1905</v>
      </c>
      <c r="I19" s="83" t="s">
        <v>2012</v>
      </c>
    </row>
    <row r="20" spans="1:9" ht="403.2" x14ac:dyDescent="0.3">
      <c r="A20" s="63" t="s">
        <v>41</v>
      </c>
      <c r="B20" s="67" t="s">
        <v>921</v>
      </c>
      <c r="C20" s="84" t="s">
        <v>1906</v>
      </c>
      <c r="D20" s="67" t="s">
        <v>1491</v>
      </c>
      <c r="E20" s="84" t="s">
        <v>1843</v>
      </c>
      <c r="I20" s="83" t="s">
        <v>2012</v>
      </c>
    </row>
    <row r="21" spans="1:9" s="85" customFormat="1" ht="15" customHeight="1" x14ac:dyDescent="0.3">
      <c r="A21" s="86" t="s">
        <v>42</v>
      </c>
      <c r="B21" t="s">
        <v>1973</v>
      </c>
      <c r="C21" s="85" t="s">
        <v>1974</v>
      </c>
      <c r="D21" s="67" t="s">
        <v>1987</v>
      </c>
      <c r="E21" s="85" t="s">
        <v>1988</v>
      </c>
      <c r="F21" t="s">
        <v>1986</v>
      </c>
      <c r="G21" s="85" t="s">
        <v>1983</v>
      </c>
      <c r="H21" s="85" t="s">
        <v>1547</v>
      </c>
    </row>
    <row r="22" spans="1:9" ht="90" customHeight="1" x14ac:dyDescent="0.3">
      <c r="A22" s="63" t="s">
        <v>43</v>
      </c>
      <c r="B22" s="67" t="s">
        <v>920</v>
      </c>
      <c r="C22" s="84" t="s">
        <v>1907</v>
      </c>
      <c r="H22" s="83" t="s">
        <v>1547</v>
      </c>
      <c r="I22" s="83" t="s">
        <v>1626</v>
      </c>
    </row>
    <row r="23" spans="1:9" s="85" customFormat="1" ht="158.4" x14ac:dyDescent="0.3">
      <c r="A23" s="86" t="s">
        <v>44</v>
      </c>
      <c r="B23" s="67" t="s">
        <v>1994</v>
      </c>
      <c r="C23" s="85" t="s">
        <v>1993</v>
      </c>
    </row>
    <row r="24" spans="1:9" s="85" customFormat="1" ht="129.6" x14ac:dyDescent="0.3">
      <c r="A24" s="86" t="s">
        <v>45</v>
      </c>
      <c r="B24" s="128" t="s">
        <v>2003</v>
      </c>
      <c r="C24" s="127" t="s">
        <v>2002</v>
      </c>
    </row>
    <row r="25" spans="1:9" ht="43.2" x14ac:dyDescent="0.3">
      <c r="A25" s="63" t="s">
        <v>46</v>
      </c>
      <c r="B25" s="82" t="s">
        <v>919</v>
      </c>
      <c r="C25" s="84" t="s">
        <v>1908</v>
      </c>
      <c r="D25" s="83" t="s">
        <v>1187</v>
      </c>
      <c r="E25" s="83" t="s">
        <v>1909</v>
      </c>
    </row>
    <row r="26" spans="1:9" x14ac:dyDescent="0.3">
      <c r="A26" s="63" t="s">
        <v>122</v>
      </c>
      <c r="B26" s="67" t="s">
        <v>918</v>
      </c>
      <c r="C26" s="84" t="s">
        <v>1910</v>
      </c>
      <c r="D26" s="67"/>
      <c r="H26" s="83">
        <v>2</v>
      </c>
    </row>
    <row r="27" spans="1:9" ht="332.25" customHeight="1" x14ac:dyDescent="0.3">
      <c r="A27" s="63" t="s">
        <v>47</v>
      </c>
      <c r="B27" s="67" t="s">
        <v>1487</v>
      </c>
      <c r="C27" s="83" t="s">
        <v>1912</v>
      </c>
      <c r="H27" s="83">
        <v>2</v>
      </c>
    </row>
    <row r="28" spans="1:9" ht="255" customHeight="1" x14ac:dyDescent="0.3">
      <c r="A28" s="63" t="s">
        <v>48</v>
      </c>
      <c r="B28" s="82" t="s">
        <v>1184</v>
      </c>
      <c r="C28" s="84" t="s">
        <v>1913</v>
      </c>
      <c r="D28" s="67" t="s">
        <v>916</v>
      </c>
      <c r="E28" s="84" t="s">
        <v>1914</v>
      </c>
    </row>
    <row r="29" spans="1:9" ht="187.2" x14ac:dyDescent="0.3">
      <c r="A29" s="63" t="s">
        <v>123</v>
      </c>
      <c r="B29" s="82" t="s">
        <v>915</v>
      </c>
      <c r="C29" s="83" t="s">
        <v>1915</v>
      </c>
      <c r="D29" s="67"/>
    </row>
    <row r="30" spans="1:9" x14ac:dyDescent="0.3">
      <c r="A30" s="63" t="s">
        <v>50</v>
      </c>
      <c r="B30" s="82" t="s">
        <v>905</v>
      </c>
      <c r="C30" s="85" t="s">
        <v>1931</v>
      </c>
      <c r="D30" s="67" t="s">
        <v>1175</v>
      </c>
      <c r="E30" s="83" t="s">
        <v>1932</v>
      </c>
      <c r="H30" s="83">
        <v>2</v>
      </c>
      <c r="I30" s="83">
        <v>2</v>
      </c>
    </row>
    <row r="31" spans="1:9" s="85" customFormat="1" x14ac:dyDescent="0.3">
      <c r="A31" s="86" t="s">
        <v>51</v>
      </c>
      <c r="B31" s="67"/>
    </row>
    <row r="32" spans="1:9" ht="122.25" customHeight="1" x14ac:dyDescent="0.3">
      <c r="A32" s="63" t="s">
        <v>52</v>
      </c>
      <c r="B32" s="82" t="s">
        <v>914</v>
      </c>
      <c r="C32" s="83" t="s">
        <v>1916</v>
      </c>
      <c r="D32" s="67" t="s">
        <v>1871</v>
      </c>
      <c r="E32" s="83" t="s">
        <v>1872</v>
      </c>
    </row>
    <row r="33" spans="1:9" ht="152.25" customHeight="1" x14ac:dyDescent="0.3">
      <c r="A33" s="63" t="s">
        <v>53</v>
      </c>
      <c r="B33" s="67" t="s">
        <v>913</v>
      </c>
      <c r="C33" s="83" t="s">
        <v>1917</v>
      </c>
      <c r="D33" s="67" t="s">
        <v>1769</v>
      </c>
      <c r="E33" s="83" t="s">
        <v>1605</v>
      </c>
      <c r="I33" s="83" t="s">
        <v>1626</v>
      </c>
    </row>
    <row r="34" spans="1:9" x14ac:dyDescent="0.3">
      <c r="A34" s="63" t="s">
        <v>54</v>
      </c>
      <c r="B34" s="67" t="s">
        <v>1175</v>
      </c>
      <c r="C34" s="84" t="s">
        <v>1918</v>
      </c>
      <c r="D34" s="84" t="s">
        <v>912</v>
      </c>
      <c r="E34" s="84" t="s">
        <v>1919</v>
      </c>
      <c r="H34" s="83">
        <v>2</v>
      </c>
    </row>
    <row r="35" spans="1:9" ht="272.25" customHeight="1" x14ac:dyDescent="0.3">
      <c r="A35" s="63" t="s">
        <v>124</v>
      </c>
      <c r="B35" s="67" t="s">
        <v>911</v>
      </c>
      <c r="C35" s="83" t="s">
        <v>1920</v>
      </c>
      <c r="D35" s="67" t="s">
        <v>1755</v>
      </c>
      <c r="E35" s="83" t="s">
        <v>1608</v>
      </c>
    </row>
    <row r="36" spans="1:9" ht="316.5" customHeight="1" x14ac:dyDescent="0.3">
      <c r="A36" s="63" t="s">
        <v>125</v>
      </c>
      <c r="B36" s="67" t="s">
        <v>910</v>
      </c>
      <c r="C36" s="83" t="s">
        <v>1921</v>
      </c>
      <c r="I36" s="83">
        <v>0</v>
      </c>
    </row>
    <row r="37" spans="1:9" ht="158.4" x14ac:dyDescent="0.3">
      <c r="A37" s="63" t="s">
        <v>56</v>
      </c>
      <c r="B37" s="82" t="s">
        <v>909</v>
      </c>
      <c r="C37" s="83" t="s">
        <v>1922</v>
      </c>
      <c r="D37" s="85" t="s">
        <v>1179</v>
      </c>
      <c r="E37" s="85" t="s">
        <v>1923</v>
      </c>
    </row>
    <row r="38" spans="1:9" ht="259.2" x14ac:dyDescent="0.3">
      <c r="A38" s="63" t="s">
        <v>57</v>
      </c>
      <c r="B38" s="67" t="s">
        <v>908</v>
      </c>
      <c r="C38" s="83" t="s">
        <v>1925</v>
      </c>
      <c r="D38" s="67" t="s">
        <v>1772</v>
      </c>
      <c r="E38" s="83" t="s">
        <v>1616</v>
      </c>
    </row>
    <row r="39" spans="1:9" ht="187.2" x14ac:dyDescent="0.3">
      <c r="A39" s="63" t="s">
        <v>58</v>
      </c>
      <c r="B39" s="82" t="s">
        <v>907</v>
      </c>
      <c r="C39" s="83" t="s">
        <v>1926</v>
      </c>
      <c r="D39" s="67" t="s">
        <v>938</v>
      </c>
      <c r="E39" s="83" t="s">
        <v>1648</v>
      </c>
      <c r="F39" s="67" t="s">
        <v>1177</v>
      </c>
      <c r="G39" s="85" t="s">
        <v>1927</v>
      </c>
    </row>
    <row r="40" spans="1:9" ht="409.5" customHeight="1" x14ac:dyDescent="0.3">
      <c r="A40" s="63" t="s">
        <v>59</v>
      </c>
      <c r="B40" s="67" t="s">
        <v>906</v>
      </c>
      <c r="C40" s="85" t="s">
        <v>1928</v>
      </c>
      <c r="D40" s="67" t="s">
        <v>1929</v>
      </c>
      <c r="E40" s="83" t="s">
        <v>1930</v>
      </c>
    </row>
    <row r="41" spans="1:9" ht="57.6" x14ac:dyDescent="0.3">
      <c r="A41" s="63" t="s">
        <v>61</v>
      </c>
      <c r="B41" s="67" t="s">
        <v>904</v>
      </c>
      <c r="C41" s="83" t="s">
        <v>1933</v>
      </c>
      <c r="D41" s="83" t="s">
        <v>1174</v>
      </c>
      <c r="E41" s="83" t="s">
        <v>1934</v>
      </c>
    </row>
    <row r="42" spans="1:9" x14ac:dyDescent="0.3">
      <c r="A42" s="86" t="s">
        <v>62</v>
      </c>
      <c r="B42" s="129" t="s">
        <v>2016</v>
      </c>
      <c r="C42" s="83" t="s">
        <v>2017</v>
      </c>
    </row>
  </sheetData>
  <mergeCells count="1">
    <mergeCell ref="E2:G2"/>
  </mergeCells>
  <pageMargins left="0.7" right="0.7" top="0.78740157499999996" bottom="0.78740157499999996" header="0.3" footer="0.3"/>
  <pageSetup paperSize="9" fitToWidth="0" fitToHeight="0"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31" sqref="Q31"/>
    </sheetView>
  </sheetViews>
  <sheetFormatPr baseColWidth="10" defaultRowHeight="14.4" x14ac:dyDescent="0.3"/>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4"/>
  <sheetViews>
    <sheetView topLeftCell="A5" workbookViewId="0">
      <selection activeCell="A6" sqref="A6:A41"/>
    </sheetView>
  </sheetViews>
  <sheetFormatPr baseColWidth="10" defaultRowHeight="14.4" x14ac:dyDescent="0.3"/>
  <cols>
    <col min="2" max="2" width="26.6640625" customWidth="1"/>
    <col min="4" max="4" width="22.44140625" customWidth="1"/>
    <col min="5" max="5" width="2.6640625" customWidth="1"/>
  </cols>
  <sheetData>
    <row r="1" spans="1:23" x14ac:dyDescent="0.3">
      <c r="B1" s="1" t="s">
        <v>78</v>
      </c>
      <c r="C1" s="2"/>
    </row>
    <row r="2" spans="1:23" ht="24" x14ac:dyDescent="0.3">
      <c r="B2" s="3" t="s">
        <v>0</v>
      </c>
    </row>
    <row r="3" spans="1:23" x14ac:dyDescent="0.3">
      <c r="B3" s="229" t="s">
        <v>1</v>
      </c>
      <c r="C3" s="230"/>
      <c r="D3" s="230"/>
      <c r="E3" s="231"/>
      <c r="F3" s="232" t="s">
        <v>2</v>
      </c>
      <c r="G3" s="233"/>
      <c r="H3" s="233"/>
      <c r="I3" s="233"/>
      <c r="J3" s="233"/>
      <c r="K3" s="233"/>
      <c r="L3" s="233"/>
      <c r="M3" s="233"/>
      <c r="N3" s="233"/>
      <c r="O3" s="233"/>
      <c r="P3" s="233"/>
      <c r="Q3" s="233"/>
      <c r="R3" s="233"/>
      <c r="S3" s="233"/>
      <c r="T3" s="233"/>
      <c r="U3" s="233"/>
      <c r="V3" s="233"/>
      <c r="W3" s="234"/>
    </row>
    <row r="4" spans="1:23" x14ac:dyDescent="0.3">
      <c r="B4" s="235" t="s">
        <v>3</v>
      </c>
      <c r="C4" s="236"/>
      <c r="D4" s="236"/>
      <c r="E4" s="237"/>
      <c r="F4" s="4" t="s">
        <v>4</v>
      </c>
      <c r="G4" s="4" t="s">
        <v>5</v>
      </c>
      <c r="H4" s="4" t="s">
        <v>6</v>
      </c>
      <c r="I4" s="4" t="s">
        <v>7</v>
      </c>
      <c r="J4" s="4" t="s">
        <v>8</v>
      </c>
      <c r="K4" s="4" t="s">
        <v>9</v>
      </c>
      <c r="L4" s="4" t="s">
        <v>10</v>
      </c>
      <c r="M4" s="4" t="s">
        <v>11</v>
      </c>
      <c r="N4" s="4" t="s">
        <v>12</v>
      </c>
      <c r="O4" s="4" t="s">
        <v>13</v>
      </c>
      <c r="P4" s="4" t="s">
        <v>14</v>
      </c>
      <c r="Q4" s="4" t="s">
        <v>15</v>
      </c>
      <c r="R4" s="4" t="s">
        <v>16</v>
      </c>
      <c r="S4" s="4" t="s">
        <v>17</v>
      </c>
      <c r="T4" s="4" t="s">
        <v>18</v>
      </c>
      <c r="U4" s="4" t="s">
        <v>19</v>
      </c>
      <c r="V4" s="4" t="s">
        <v>20</v>
      </c>
      <c r="W4" s="4" t="s">
        <v>21</v>
      </c>
    </row>
    <row r="5" spans="1:23" x14ac:dyDescent="0.3">
      <c r="B5" s="5" t="s">
        <v>22</v>
      </c>
      <c r="C5" s="238" t="s">
        <v>23</v>
      </c>
      <c r="D5" s="239"/>
      <c r="E5" s="6" t="s">
        <v>24</v>
      </c>
      <c r="F5" s="6" t="s">
        <v>24</v>
      </c>
      <c r="G5" s="6" t="s">
        <v>24</v>
      </c>
      <c r="H5" s="6" t="s">
        <v>24</v>
      </c>
      <c r="I5" s="6" t="s">
        <v>24</v>
      </c>
      <c r="J5" s="6" t="s">
        <v>24</v>
      </c>
      <c r="K5" s="6" t="s">
        <v>24</v>
      </c>
      <c r="L5" s="6" t="s">
        <v>24</v>
      </c>
      <c r="M5" s="6" t="s">
        <v>24</v>
      </c>
      <c r="N5" s="6" t="s">
        <v>24</v>
      </c>
      <c r="O5" s="6" t="s">
        <v>24</v>
      </c>
      <c r="P5" s="6" t="s">
        <v>24</v>
      </c>
      <c r="Q5" s="6" t="s">
        <v>24</v>
      </c>
      <c r="R5" s="6" t="s">
        <v>24</v>
      </c>
      <c r="S5" s="6" t="s">
        <v>24</v>
      </c>
      <c r="T5" s="6" t="s">
        <v>24</v>
      </c>
      <c r="U5" s="6" t="s">
        <v>24</v>
      </c>
      <c r="V5" s="6" t="s">
        <v>24</v>
      </c>
      <c r="W5" s="6" t="s">
        <v>24</v>
      </c>
    </row>
    <row r="6" spans="1:23" x14ac:dyDescent="0.3">
      <c r="A6" t="s">
        <v>26</v>
      </c>
      <c r="B6" s="240" t="s">
        <v>25</v>
      </c>
      <c r="C6" s="243" t="s">
        <v>26</v>
      </c>
      <c r="D6" s="244"/>
      <c r="E6" s="6" t="s">
        <v>24</v>
      </c>
      <c r="F6" s="7" t="s">
        <v>27</v>
      </c>
      <c r="G6" s="7" t="s">
        <v>27</v>
      </c>
      <c r="H6" s="7" t="s">
        <v>27</v>
      </c>
      <c r="I6" s="7" t="s">
        <v>27</v>
      </c>
      <c r="J6" s="7" t="s">
        <v>27</v>
      </c>
      <c r="K6" s="7" t="s">
        <v>27</v>
      </c>
      <c r="L6" s="7" t="s">
        <v>27</v>
      </c>
      <c r="M6" s="7">
        <v>7.1</v>
      </c>
      <c r="N6" s="7" t="s">
        <v>27</v>
      </c>
      <c r="O6" s="7" t="s">
        <v>27</v>
      </c>
      <c r="P6" s="7" t="s">
        <v>27</v>
      </c>
      <c r="Q6" s="7" t="s">
        <v>27</v>
      </c>
      <c r="R6" s="7">
        <v>7.1</v>
      </c>
      <c r="S6" s="7" t="s">
        <v>27</v>
      </c>
      <c r="T6" s="7" t="s">
        <v>27</v>
      </c>
      <c r="U6" s="7" t="s">
        <v>27</v>
      </c>
      <c r="V6" s="7">
        <v>6.2</v>
      </c>
      <c r="W6" s="7" t="s">
        <v>27</v>
      </c>
    </row>
    <row r="7" spans="1:23" x14ac:dyDescent="0.3">
      <c r="A7" t="s">
        <v>28</v>
      </c>
      <c r="B7" s="241"/>
      <c r="C7" s="243" t="s">
        <v>28</v>
      </c>
      <c r="D7" s="244"/>
      <c r="E7" s="6" t="s">
        <v>24</v>
      </c>
      <c r="F7" s="8" t="s">
        <v>27</v>
      </c>
      <c r="G7" s="8" t="s">
        <v>27</v>
      </c>
      <c r="H7" s="8" t="s">
        <v>27</v>
      </c>
      <c r="I7" s="8" t="s">
        <v>27</v>
      </c>
      <c r="J7" s="8" t="s">
        <v>27</v>
      </c>
      <c r="K7" s="8" t="s">
        <v>27</v>
      </c>
      <c r="L7" s="8" t="s">
        <v>27</v>
      </c>
      <c r="M7" s="8" t="s">
        <v>27</v>
      </c>
      <c r="N7" s="8" t="s">
        <v>27</v>
      </c>
      <c r="O7" s="8" t="s">
        <v>27</v>
      </c>
      <c r="P7" s="8">
        <v>3.9</v>
      </c>
      <c r="Q7" s="8">
        <v>4.0999999999999996</v>
      </c>
      <c r="R7" s="8">
        <v>4.4000000000000004</v>
      </c>
      <c r="S7" s="8">
        <v>4.4000000000000004</v>
      </c>
      <c r="T7" s="8">
        <v>4.0999999999999996</v>
      </c>
      <c r="U7" s="8">
        <v>4.0999999999999996</v>
      </c>
      <c r="V7" s="8">
        <v>4.0999999999999996</v>
      </c>
      <c r="W7" s="8" t="s">
        <v>27</v>
      </c>
    </row>
    <row r="8" spans="1:23" x14ac:dyDescent="0.3">
      <c r="A8" t="s">
        <v>29</v>
      </c>
      <c r="B8" s="241"/>
      <c r="C8" s="243" t="s">
        <v>29</v>
      </c>
      <c r="D8" s="244"/>
      <c r="E8" s="6" t="s">
        <v>24</v>
      </c>
      <c r="F8" s="7" t="s">
        <v>27</v>
      </c>
      <c r="G8" s="7" t="s">
        <v>27</v>
      </c>
      <c r="H8" s="7" t="s">
        <v>27</v>
      </c>
      <c r="I8" s="7" t="s">
        <v>27</v>
      </c>
      <c r="J8" s="7" t="s">
        <v>27</v>
      </c>
      <c r="K8" s="7" t="s">
        <v>27</v>
      </c>
      <c r="L8" s="7" t="s">
        <v>27</v>
      </c>
      <c r="M8" s="7" t="s">
        <v>27</v>
      </c>
      <c r="N8" s="7" t="s">
        <v>27</v>
      </c>
      <c r="O8" s="7" t="s">
        <v>27</v>
      </c>
      <c r="P8" s="7" t="s">
        <v>27</v>
      </c>
      <c r="Q8" s="7" t="s">
        <v>27</v>
      </c>
      <c r="R8" s="7" t="s">
        <v>27</v>
      </c>
      <c r="S8" s="7" t="s">
        <v>27</v>
      </c>
      <c r="T8" s="7" t="s">
        <v>27</v>
      </c>
      <c r="U8" s="7" t="s">
        <v>27</v>
      </c>
      <c r="V8" s="7" t="s">
        <v>27</v>
      </c>
      <c r="W8" s="7" t="s">
        <v>27</v>
      </c>
    </row>
    <row r="9" spans="1:23" x14ac:dyDescent="0.3">
      <c r="A9" t="s">
        <v>30</v>
      </c>
      <c r="B9" s="241"/>
      <c r="C9" s="243" t="s">
        <v>30</v>
      </c>
      <c r="D9" s="244"/>
      <c r="E9" s="6" t="s">
        <v>24</v>
      </c>
      <c r="F9" s="8" t="s">
        <v>27</v>
      </c>
      <c r="G9" s="8" t="s">
        <v>27</v>
      </c>
      <c r="H9" s="8" t="s">
        <v>27</v>
      </c>
      <c r="I9" s="8" t="s">
        <v>27</v>
      </c>
      <c r="J9" s="8" t="s">
        <v>27</v>
      </c>
      <c r="K9" s="8" t="s">
        <v>27</v>
      </c>
      <c r="L9" s="8">
        <v>4.3</v>
      </c>
      <c r="M9" s="8" t="s">
        <v>27</v>
      </c>
      <c r="N9" s="8" t="s">
        <v>27</v>
      </c>
      <c r="O9" s="8" t="s">
        <v>27</v>
      </c>
      <c r="P9" s="8" t="s">
        <v>27</v>
      </c>
      <c r="Q9" s="8">
        <v>4.0999999999999996</v>
      </c>
      <c r="R9" s="8" t="s">
        <v>27</v>
      </c>
      <c r="S9" s="8" t="s">
        <v>27</v>
      </c>
      <c r="T9" s="8" t="s">
        <v>27</v>
      </c>
      <c r="U9" s="8" t="s">
        <v>27</v>
      </c>
      <c r="V9" s="8">
        <v>3.6</v>
      </c>
      <c r="W9" s="8" t="s">
        <v>27</v>
      </c>
    </row>
    <row r="10" spans="1:23" x14ac:dyDescent="0.3">
      <c r="A10" t="s">
        <v>31</v>
      </c>
      <c r="B10" s="241"/>
      <c r="C10" s="243" t="s">
        <v>31</v>
      </c>
      <c r="D10" s="244"/>
      <c r="E10" s="6" t="s">
        <v>24</v>
      </c>
      <c r="F10" s="7" t="s">
        <v>27</v>
      </c>
      <c r="G10" s="7" t="s">
        <v>27</v>
      </c>
      <c r="H10" s="7" t="s">
        <v>27</v>
      </c>
      <c r="I10" s="7" t="s">
        <v>27</v>
      </c>
      <c r="J10" s="7" t="s">
        <v>27</v>
      </c>
      <c r="K10" s="7" t="s">
        <v>27</v>
      </c>
      <c r="L10" s="7" t="s">
        <v>27</v>
      </c>
      <c r="M10" s="7" t="s">
        <v>27</v>
      </c>
      <c r="N10" s="7" t="s">
        <v>27</v>
      </c>
      <c r="O10" s="7" t="s">
        <v>27</v>
      </c>
      <c r="P10" s="7" t="s">
        <v>27</v>
      </c>
      <c r="Q10" s="7" t="s">
        <v>27</v>
      </c>
      <c r="R10" s="7" t="s">
        <v>27</v>
      </c>
      <c r="S10" s="7" t="s">
        <v>27</v>
      </c>
      <c r="T10" s="7" t="s">
        <v>27</v>
      </c>
      <c r="U10" s="7" t="s">
        <v>27</v>
      </c>
      <c r="V10" s="7" t="s">
        <v>27</v>
      </c>
      <c r="W10" s="7" t="s">
        <v>27</v>
      </c>
    </row>
    <row r="11" spans="1:23" x14ac:dyDescent="0.3">
      <c r="A11" t="s">
        <v>32</v>
      </c>
      <c r="B11" s="241"/>
      <c r="C11" s="243" t="s">
        <v>32</v>
      </c>
      <c r="D11" s="244"/>
      <c r="E11" s="6" t="s">
        <v>24</v>
      </c>
      <c r="F11" s="8" t="s">
        <v>27</v>
      </c>
      <c r="G11" s="8" t="s">
        <v>27</v>
      </c>
      <c r="H11" s="8" t="s">
        <v>27</v>
      </c>
      <c r="I11" s="8" t="s">
        <v>27</v>
      </c>
      <c r="J11" s="8" t="s">
        <v>27</v>
      </c>
      <c r="K11" s="8" t="s">
        <v>27</v>
      </c>
      <c r="L11" s="8" t="s">
        <v>27</v>
      </c>
      <c r="M11" s="8" t="s">
        <v>27</v>
      </c>
      <c r="N11" s="8" t="s">
        <v>27</v>
      </c>
      <c r="O11" s="8">
        <v>2.4</v>
      </c>
      <c r="P11" s="8" t="s">
        <v>27</v>
      </c>
      <c r="Q11" s="8" t="s">
        <v>27</v>
      </c>
      <c r="R11" s="8" t="s">
        <v>27</v>
      </c>
      <c r="S11" s="8" t="s">
        <v>27</v>
      </c>
      <c r="T11" s="8" t="s">
        <v>27</v>
      </c>
      <c r="U11" s="8" t="s">
        <v>27</v>
      </c>
      <c r="V11" s="8" t="s">
        <v>27</v>
      </c>
      <c r="W11" s="8" t="s">
        <v>27</v>
      </c>
    </row>
    <row r="12" spans="1:23" x14ac:dyDescent="0.3">
      <c r="A12" t="s">
        <v>33</v>
      </c>
      <c r="B12" s="241"/>
      <c r="C12" s="243" t="s">
        <v>33</v>
      </c>
      <c r="D12" s="244"/>
      <c r="E12" s="6" t="s">
        <v>24</v>
      </c>
      <c r="F12" s="7">
        <v>9.1999999999999993</v>
      </c>
      <c r="G12" s="7">
        <v>9.1</v>
      </c>
      <c r="H12" s="7">
        <v>9.1</v>
      </c>
      <c r="I12" s="7">
        <v>9.1999999999999993</v>
      </c>
      <c r="J12" s="7">
        <v>9.3000000000000007</v>
      </c>
      <c r="K12" s="7">
        <v>9.6</v>
      </c>
      <c r="L12" s="7">
        <v>9.3000000000000007</v>
      </c>
      <c r="M12" s="7">
        <v>9.1</v>
      </c>
      <c r="N12" s="7">
        <v>9.1</v>
      </c>
      <c r="O12" s="7">
        <v>9.1</v>
      </c>
      <c r="P12" s="7">
        <v>8.8000000000000007</v>
      </c>
      <c r="Q12" s="7">
        <v>8.6</v>
      </c>
      <c r="R12" s="7">
        <v>8.5</v>
      </c>
      <c r="S12" s="7">
        <v>8.3000000000000007</v>
      </c>
      <c r="T12" s="7">
        <v>8.1</v>
      </c>
      <c r="U12" s="7">
        <v>8.1</v>
      </c>
      <c r="V12" s="7" t="s">
        <v>27</v>
      </c>
      <c r="W12" s="7" t="s">
        <v>27</v>
      </c>
    </row>
    <row r="13" spans="1:23" x14ac:dyDescent="0.3">
      <c r="A13" t="s">
        <v>34</v>
      </c>
      <c r="B13" s="241"/>
      <c r="C13" s="243" t="s">
        <v>34</v>
      </c>
      <c r="D13" s="244"/>
      <c r="E13" s="6" t="s">
        <v>24</v>
      </c>
      <c r="F13" s="8" t="s">
        <v>27</v>
      </c>
      <c r="G13" s="8" t="s">
        <v>27</v>
      </c>
      <c r="H13" s="8" t="s">
        <v>27</v>
      </c>
      <c r="I13" s="8" t="s">
        <v>27</v>
      </c>
      <c r="J13" s="8" t="s">
        <v>27</v>
      </c>
      <c r="K13" s="8" t="s">
        <v>27</v>
      </c>
      <c r="L13" s="8" t="s">
        <v>27</v>
      </c>
      <c r="M13" s="8" t="s">
        <v>27</v>
      </c>
      <c r="N13" s="8">
        <v>8.8000000000000007</v>
      </c>
      <c r="O13" s="8">
        <v>7.9</v>
      </c>
      <c r="P13" s="8">
        <v>6.8</v>
      </c>
      <c r="Q13" s="8">
        <v>6.5</v>
      </c>
      <c r="R13" s="8">
        <v>6.2</v>
      </c>
      <c r="S13" s="8">
        <v>6.2</v>
      </c>
      <c r="T13" s="8">
        <v>5.9</v>
      </c>
      <c r="U13" s="8">
        <v>5.6</v>
      </c>
      <c r="V13" s="8">
        <v>5.3</v>
      </c>
      <c r="W13" s="8" t="s">
        <v>27</v>
      </c>
    </row>
    <row r="14" spans="1:23" x14ac:dyDescent="0.3">
      <c r="A14" t="s">
        <v>35</v>
      </c>
      <c r="B14" s="241"/>
      <c r="C14" s="243" t="s">
        <v>35</v>
      </c>
      <c r="D14" s="244"/>
      <c r="E14" s="6" t="s">
        <v>24</v>
      </c>
      <c r="F14" s="7" t="s">
        <v>27</v>
      </c>
      <c r="G14" s="7" t="s">
        <v>27</v>
      </c>
      <c r="H14" s="7" t="s">
        <v>27</v>
      </c>
      <c r="I14" s="7" t="s">
        <v>27</v>
      </c>
      <c r="J14" s="7" t="s">
        <v>27</v>
      </c>
      <c r="K14" s="7" t="s">
        <v>27</v>
      </c>
      <c r="L14" s="7" t="s">
        <v>27</v>
      </c>
      <c r="M14" s="7" t="s">
        <v>27</v>
      </c>
      <c r="N14" s="7" t="s">
        <v>27</v>
      </c>
      <c r="O14" s="7" t="s">
        <v>27</v>
      </c>
      <c r="P14" s="7" t="s">
        <v>27</v>
      </c>
      <c r="Q14" s="7" t="s">
        <v>27</v>
      </c>
      <c r="R14" s="7" t="s">
        <v>27</v>
      </c>
      <c r="S14" s="7" t="s">
        <v>27</v>
      </c>
      <c r="T14" s="7" t="s">
        <v>27</v>
      </c>
      <c r="U14" s="7" t="s">
        <v>27</v>
      </c>
      <c r="V14" s="7" t="s">
        <v>27</v>
      </c>
      <c r="W14" s="7" t="s">
        <v>27</v>
      </c>
    </row>
    <row r="15" spans="1:23" x14ac:dyDescent="0.3">
      <c r="A15" t="s">
        <v>36</v>
      </c>
      <c r="B15" s="241"/>
      <c r="C15" s="243" t="s">
        <v>36</v>
      </c>
      <c r="D15" s="244"/>
      <c r="E15" s="6" t="s">
        <v>24</v>
      </c>
      <c r="F15" s="8" t="s">
        <v>27</v>
      </c>
      <c r="G15" s="8" t="s">
        <v>27</v>
      </c>
      <c r="H15" s="8" t="s">
        <v>27</v>
      </c>
      <c r="I15" s="8" t="s">
        <v>27</v>
      </c>
      <c r="J15" s="8" t="s">
        <v>27</v>
      </c>
      <c r="K15" s="8" t="s">
        <v>27</v>
      </c>
      <c r="L15" s="8" t="s">
        <v>27</v>
      </c>
      <c r="M15" s="8" t="s">
        <v>27</v>
      </c>
      <c r="N15" s="8" t="s">
        <v>27</v>
      </c>
      <c r="O15" s="8" t="s">
        <v>27</v>
      </c>
      <c r="P15" s="8" t="s">
        <v>27</v>
      </c>
      <c r="Q15" s="8" t="s">
        <v>27</v>
      </c>
      <c r="R15" s="8" t="s">
        <v>27</v>
      </c>
      <c r="S15" s="8" t="s">
        <v>27</v>
      </c>
      <c r="T15" s="8" t="s">
        <v>27</v>
      </c>
      <c r="U15" s="8" t="s">
        <v>27</v>
      </c>
      <c r="V15" s="8" t="s">
        <v>27</v>
      </c>
      <c r="W15" s="8" t="s">
        <v>27</v>
      </c>
    </row>
    <row r="16" spans="1:23" x14ac:dyDescent="0.3">
      <c r="A16" t="s">
        <v>37</v>
      </c>
      <c r="B16" s="241"/>
      <c r="C16" s="245" t="s">
        <v>37</v>
      </c>
      <c r="D16" s="246"/>
      <c r="E16" s="6" t="s">
        <v>24</v>
      </c>
      <c r="F16" s="7" t="s">
        <v>27</v>
      </c>
      <c r="G16" s="7">
        <v>3.7</v>
      </c>
      <c r="H16" s="7" t="s">
        <v>27</v>
      </c>
      <c r="I16" s="7">
        <v>3.8</v>
      </c>
      <c r="J16" s="7" t="s">
        <v>27</v>
      </c>
      <c r="K16" s="7">
        <v>3.8</v>
      </c>
      <c r="L16" s="7" t="s">
        <v>27</v>
      </c>
      <c r="M16" s="7">
        <v>3.9</v>
      </c>
      <c r="N16" s="7" t="s">
        <v>27</v>
      </c>
      <c r="O16" s="7">
        <v>4.2</v>
      </c>
      <c r="P16" s="7" t="s">
        <v>27</v>
      </c>
      <c r="Q16" s="7">
        <v>4.5</v>
      </c>
      <c r="R16" s="7" t="s">
        <v>27</v>
      </c>
      <c r="S16" s="7">
        <v>4.7</v>
      </c>
      <c r="T16" s="7" t="s">
        <v>27</v>
      </c>
      <c r="U16" s="7">
        <v>5.0999999999999996</v>
      </c>
      <c r="V16" s="7" t="s">
        <v>27</v>
      </c>
      <c r="W16" s="7" t="s">
        <v>27</v>
      </c>
    </row>
    <row r="17" spans="1:23" x14ac:dyDescent="0.3">
      <c r="A17" t="s">
        <v>38</v>
      </c>
      <c r="B17" s="241"/>
      <c r="C17" s="243" t="s">
        <v>38</v>
      </c>
      <c r="D17" s="244"/>
      <c r="E17" s="6" t="s">
        <v>24</v>
      </c>
      <c r="F17" s="8" t="s">
        <v>27</v>
      </c>
      <c r="G17" s="8" t="s">
        <v>27</v>
      </c>
      <c r="H17" s="8" t="s">
        <v>27</v>
      </c>
      <c r="I17" s="8" t="s">
        <v>27</v>
      </c>
      <c r="J17" s="8" t="s">
        <v>27</v>
      </c>
      <c r="K17" s="8" t="s">
        <v>27</v>
      </c>
      <c r="L17" s="8" t="s">
        <v>27</v>
      </c>
      <c r="M17" s="8" t="s">
        <v>27</v>
      </c>
      <c r="N17" s="8" t="s">
        <v>27</v>
      </c>
      <c r="O17" s="8" t="s">
        <v>27</v>
      </c>
      <c r="P17" s="8" t="s">
        <v>27</v>
      </c>
      <c r="Q17" s="8" t="s">
        <v>27</v>
      </c>
      <c r="R17" s="8" t="s">
        <v>27</v>
      </c>
      <c r="S17" s="8" t="s">
        <v>27</v>
      </c>
      <c r="T17" s="8" t="s">
        <v>27</v>
      </c>
      <c r="U17" s="8" t="s">
        <v>27</v>
      </c>
      <c r="V17" s="8" t="s">
        <v>27</v>
      </c>
      <c r="W17" s="8" t="s">
        <v>27</v>
      </c>
    </row>
    <row r="18" spans="1:23" x14ac:dyDescent="0.3">
      <c r="A18" t="s">
        <v>39</v>
      </c>
      <c r="B18" s="241"/>
      <c r="C18" s="243" t="s">
        <v>39</v>
      </c>
      <c r="D18" s="244"/>
      <c r="E18" s="6" t="s">
        <v>24</v>
      </c>
      <c r="F18" s="7">
        <v>2.1</v>
      </c>
      <c r="G18" s="7">
        <v>2.1</v>
      </c>
      <c r="H18" s="7">
        <v>2.1</v>
      </c>
      <c r="I18" s="7">
        <v>2.2000000000000002</v>
      </c>
      <c r="J18" s="7">
        <v>2.2000000000000002</v>
      </c>
      <c r="K18" s="7">
        <v>2.2000000000000002</v>
      </c>
      <c r="L18" s="7">
        <v>2.2000000000000002</v>
      </c>
      <c r="M18" s="7">
        <v>2.1</v>
      </c>
      <c r="N18" s="7">
        <v>2.1</v>
      </c>
      <c r="O18" s="7">
        <v>2.2000000000000002</v>
      </c>
      <c r="P18" s="7">
        <v>2.2999999999999998</v>
      </c>
      <c r="Q18" s="7">
        <v>2.2999999999999998</v>
      </c>
      <c r="R18" s="7">
        <v>2.6</v>
      </c>
      <c r="S18" s="7">
        <v>2.4</v>
      </c>
      <c r="T18" s="7">
        <v>2.5</v>
      </c>
      <c r="U18" s="7">
        <v>2.4</v>
      </c>
      <c r="V18" s="7">
        <v>2.2000000000000002</v>
      </c>
      <c r="W18" s="7" t="s">
        <v>27</v>
      </c>
    </row>
    <row r="19" spans="1:23" x14ac:dyDescent="0.3">
      <c r="A19" t="s">
        <v>40</v>
      </c>
      <c r="B19" s="241"/>
      <c r="C19" s="243" t="s">
        <v>40</v>
      </c>
      <c r="D19" s="244"/>
      <c r="E19" s="6" t="s">
        <v>24</v>
      </c>
      <c r="F19" s="8" t="s">
        <v>27</v>
      </c>
      <c r="G19" s="8" t="s">
        <v>27</v>
      </c>
      <c r="H19" s="8" t="s">
        <v>27</v>
      </c>
      <c r="I19" s="8" t="s">
        <v>27</v>
      </c>
      <c r="J19" s="8" t="s">
        <v>27</v>
      </c>
      <c r="K19" s="8" t="s">
        <v>27</v>
      </c>
      <c r="L19" s="8" t="s">
        <v>27</v>
      </c>
      <c r="M19" s="8" t="s">
        <v>27</v>
      </c>
      <c r="N19" s="8" t="s">
        <v>27</v>
      </c>
      <c r="O19" s="8" t="s">
        <v>27</v>
      </c>
      <c r="P19" s="8" t="s">
        <v>27</v>
      </c>
      <c r="Q19" s="8" t="s">
        <v>27</v>
      </c>
      <c r="R19" s="8" t="s">
        <v>27</v>
      </c>
      <c r="S19" s="8" t="s">
        <v>27</v>
      </c>
      <c r="T19" s="8" t="s">
        <v>27</v>
      </c>
      <c r="U19" s="8" t="s">
        <v>27</v>
      </c>
      <c r="V19" s="8" t="s">
        <v>27</v>
      </c>
      <c r="W19" s="8" t="s">
        <v>27</v>
      </c>
    </row>
    <row r="20" spans="1:23" x14ac:dyDescent="0.3">
      <c r="A20" t="s">
        <v>41</v>
      </c>
      <c r="B20" s="241"/>
      <c r="C20" s="243" t="s">
        <v>41</v>
      </c>
      <c r="D20" s="244"/>
      <c r="E20" s="6" t="s">
        <v>24</v>
      </c>
      <c r="F20" s="7" t="s">
        <v>27</v>
      </c>
      <c r="G20" s="7" t="s">
        <v>27</v>
      </c>
      <c r="H20" s="7" t="s">
        <v>27</v>
      </c>
      <c r="I20" s="7" t="s">
        <v>27</v>
      </c>
      <c r="J20" s="7" t="s">
        <v>27</v>
      </c>
      <c r="K20" s="7" t="s">
        <v>27</v>
      </c>
      <c r="L20" s="7" t="s">
        <v>27</v>
      </c>
      <c r="M20" s="7" t="s">
        <v>27</v>
      </c>
      <c r="N20" s="7">
        <v>4.4000000000000004</v>
      </c>
      <c r="O20" s="7">
        <v>5.3</v>
      </c>
      <c r="P20" s="7">
        <v>5</v>
      </c>
      <c r="Q20" s="7">
        <v>4.5999999999999996</v>
      </c>
      <c r="R20" s="7">
        <v>4.5</v>
      </c>
      <c r="S20" s="7">
        <v>4.2</v>
      </c>
      <c r="T20" s="7">
        <v>4.3</v>
      </c>
      <c r="U20" s="7">
        <v>4.0999999999999996</v>
      </c>
      <c r="V20" s="7">
        <v>4</v>
      </c>
      <c r="W20" s="7">
        <v>4</v>
      </c>
    </row>
    <row r="21" spans="1:23" x14ac:dyDescent="0.3">
      <c r="A21" t="s">
        <v>42</v>
      </c>
      <c r="B21" s="241"/>
      <c r="C21" s="245" t="s">
        <v>42</v>
      </c>
      <c r="D21" s="246"/>
      <c r="E21" s="6" t="s">
        <v>24</v>
      </c>
      <c r="F21" s="8">
        <v>7.7</v>
      </c>
      <c r="G21" s="8">
        <v>7.8</v>
      </c>
      <c r="H21" s="8">
        <v>7.9</v>
      </c>
      <c r="I21" s="8">
        <v>8.4</v>
      </c>
      <c r="J21" s="8">
        <v>9.1</v>
      </c>
      <c r="K21" s="8">
        <v>9.1</v>
      </c>
      <c r="L21" s="8">
        <v>9.5</v>
      </c>
      <c r="M21" s="8">
        <v>8.8000000000000007</v>
      </c>
      <c r="N21" s="8">
        <v>9</v>
      </c>
      <c r="O21" s="8">
        <v>9.8000000000000007</v>
      </c>
      <c r="P21" s="8">
        <v>10</v>
      </c>
      <c r="Q21" s="8">
        <v>9.9</v>
      </c>
      <c r="R21" s="8">
        <v>10.4</v>
      </c>
      <c r="S21" s="8">
        <v>10.8</v>
      </c>
      <c r="T21" s="8">
        <v>11.3</v>
      </c>
      <c r="U21" s="8">
        <v>11</v>
      </c>
      <c r="V21" s="8">
        <v>11.1</v>
      </c>
      <c r="W21" s="8">
        <v>10.6</v>
      </c>
    </row>
    <row r="22" spans="1:23" x14ac:dyDescent="0.3">
      <c r="A22" t="s">
        <v>43</v>
      </c>
      <c r="B22" s="241"/>
      <c r="C22" s="243" t="s">
        <v>43</v>
      </c>
      <c r="D22" s="244"/>
      <c r="E22" s="6" t="s">
        <v>24</v>
      </c>
      <c r="F22" s="7" t="s">
        <v>27</v>
      </c>
      <c r="G22" s="7" t="s">
        <v>27</v>
      </c>
      <c r="H22" s="7" t="s">
        <v>27</v>
      </c>
      <c r="I22" s="7">
        <v>3.7</v>
      </c>
      <c r="J22" s="7" t="s">
        <v>27</v>
      </c>
      <c r="K22" s="7" t="s">
        <v>27</v>
      </c>
      <c r="L22" s="7" t="s">
        <v>27</v>
      </c>
      <c r="M22" s="7" t="s">
        <v>27</v>
      </c>
      <c r="N22" s="7" t="s">
        <v>27</v>
      </c>
      <c r="O22" s="7" t="s">
        <v>27</v>
      </c>
      <c r="P22" s="7" t="s">
        <v>27</v>
      </c>
      <c r="Q22" s="7" t="s">
        <v>27</v>
      </c>
      <c r="R22" s="7" t="s">
        <v>27</v>
      </c>
      <c r="S22" s="7" t="s">
        <v>27</v>
      </c>
      <c r="T22" s="7" t="s">
        <v>27</v>
      </c>
      <c r="U22" s="7" t="s">
        <v>27</v>
      </c>
      <c r="V22" s="7" t="s">
        <v>27</v>
      </c>
      <c r="W22" s="7" t="s">
        <v>27</v>
      </c>
    </row>
    <row r="23" spans="1:23" x14ac:dyDescent="0.3">
      <c r="A23" t="s">
        <v>44</v>
      </c>
      <c r="B23" s="241"/>
      <c r="C23" s="243" t="s">
        <v>44</v>
      </c>
      <c r="D23" s="244"/>
      <c r="E23" s="6" t="s">
        <v>24</v>
      </c>
      <c r="F23" s="8">
        <v>3.3</v>
      </c>
      <c r="G23" s="8">
        <v>3.6</v>
      </c>
      <c r="H23" s="8">
        <v>4</v>
      </c>
      <c r="I23" s="8">
        <v>4.4000000000000004</v>
      </c>
      <c r="J23" s="8">
        <v>4.9000000000000004</v>
      </c>
      <c r="K23" s="8">
        <v>5.2</v>
      </c>
      <c r="L23" s="8">
        <v>5.3</v>
      </c>
      <c r="M23" s="8">
        <v>5.4</v>
      </c>
      <c r="N23" s="8">
        <v>5.4</v>
      </c>
      <c r="O23" s="8">
        <v>5.4</v>
      </c>
      <c r="P23" s="8">
        <v>5.3</v>
      </c>
      <c r="Q23" s="8">
        <v>5.5</v>
      </c>
      <c r="R23" s="8">
        <v>5.8</v>
      </c>
      <c r="S23" s="8">
        <v>5.9</v>
      </c>
      <c r="T23" s="8">
        <v>5.9</v>
      </c>
      <c r="U23" s="8">
        <v>5.9</v>
      </c>
      <c r="V23" s="8">
        <v>5.9</v>
      </c>
      <c r="W23" s="8" t="s">
        <v>27</v>
      </c>
    </row>
    <row r="24" spans="1:23" x14ac:dyDescent="0.3">
      <c r="A24" t="s">
        <v>45</v>
      </c>
      <c r="B24" s="241"/>
      <c r="C24" s="243" t="s">
        <v>45</v>
      </c>
      <c r="D24" s="244"/>
      <c r="E24" s="6" t="s">
        <v>24</v>
      </c>
      <c r="F24" s="7" t="s">
        <v>27</v>
      </c>
      <c r="G24" s="7" t="s">
        <v>27</v>
      </c>
      <c r="H24" s="7" t="s">
        <v>27</v>
      </c>
      <c r="I24" s="7" t="s">
        <v>27</v>
      </c>
      <c r="J24" s="7" t="s">
        <v>27</v>
      </c>
      <c r="K24" s="7" t="s">
        <v>27</v>
      </c>
      <c r="L24" s="7" t="s">
        <v>27</v>
      </c>
      <c r="M24" s="7" t="s">
        <v>27</v>
      </c>
      <c r="N24" s="7" t="s">
        <v>27</v>
      </c>
      <c r="O24" s="7">
        <v>2.7</v>
      </c>
      <c r="P24" s="7">
        <v>3.3</v>
      </c>
      <c r="Q24" s="7">
        <v>3.1</v>
      </c>
      <c r="R24" s="7">
        <v>3.1</v>
      </c>
      <c r="S24" s="7">
        <v>3.2</v>
      </c>
      <c r="T24" s="7">
        <v>3.2</v>
      </c>
      <c r="U24" s="7">
        <v>3.3</v>
      </c>
      <c r="V24" s="7">
        <v>3.5</v>
      </c>
      <c r="W24" s="7" t="s">
        <v>27</v>
      </c>
    </row>
    <row r="25" spans="1:23" x14ac:dyDescent="0.3">
      <c r="A25" t="s">
        <v>46</v>
      </c>
      <c r="B25" s="241"/>
      <c r="C25" s="243" t="s">
        <v>46</v>
      </c>
      <c r="D25" s="244"/>
      <c r="E25" s="6" t="s">
        <v>24</v>
      </c>
      <c r="F25" s="8" t="s">
        <v>27</v>
      </c>
      <c r="G25" s="8" t="s">
        <v>27</v>
      </c>
      <c r="H25" s="8" t="s">
        <v>27</v>
      </c>
      <c r="I25" s="8" t="s">
        <v>27</v>
      </c>
      <c r="J25" s="8" t="s">
        <v>27</v>
      </c>
      <c r="K25" s="8" t="s">
        <v>27</v>
      </c>
      <c r="L25" s="8" t="s">
        <v>27</v>
      </c>
      <c r="M25" s="8" t="s">
        <v>27</v>
      </c>
      <c r="N25" s="8" t="s">
        <v>27</v>
      </c>
      <c r="O25" s="8" t="s">
        <v>27</v>
      </c>
      <c r="P25" s="8" t="s">
        <v>27</v>
      </c>
      <c r="Q25" s="8" t="s">
        <v>27</v>
      </c>
      <c r="R25" s="8" t="s">
        <v>27</v>
      </c>
      <c r="S25" s="8" t="s">
        <v>27</v>
      </c>
      <c r="T25" s="8" t="s">
        <v>27</v>
      </c>
      <c r="U25" s="8" t="s">
        <v>27</v>
      </c>
      <c r="V25" s="8" t="s">
        <v>27</v>
      </c>
      <c r="W25" s="8" t="s">
        <v>27</v>
      </c>
    </row>
    <row r="26" spans="1:23" x14ac:dyDescent="0.3">
      <c r="A26" t="s">
        <v>47</v>
      </c>
      <c r="B26" s="241"/>
      <c r="C26" s="243" t="s">
        <v>47</v>
      </c>
      <c r="D26" s="244"/>
      <c r="E26" s="6" t="s">
        <v>24</v>
      </c>
      <c r="F26" s="7" t="s">
        <v>27</v>
      </c>
      <c r="G26" s="7" t="s">
        <v>27</v>
      </c>
      <c r="H26" s="7" t="s">
        <v>27</v>
      </c>
      <c r="I26" s="7" t="s">
        <v>27</v>
      </c>
      <c r="J26" s="7" t="s">
        <v>27</v>
      </c>
      <c r="K26" s="7" t="s">
        <v>27</v>
      </c>
      <c r="L26" s="7" t="s">
        <v>27</v>
      </c>
      <c r="M26" s="7" t="s">
        <v>27</v>
      </c>
      <c r="N26" s="7" t="s">
        <v>27</v>
      </c>
      <c r="O26" s="7" t="s">
        <v>27</v>
      </c>
      <c r="P26" s="7" t="s">
        <v>27</v>
      </c>
      <c r="Q26" s="7" t="s">
        <v>27</v>
      </c>
      <c r="R26" s="7" t="s">
        <v>27</v>
      </c>
      <c r="S26" s="7" t="s">
        <v>27</v>
      </c>
      <c r="T26" s="7" t="s">
        <v>27</v>
      </c>
      <c r="U26" s="7" t="s">
        <v>27</v>
      </c>
      <c r="V26" s="7" t="s">
        <v>27</v>
      </c>
      <c r="W26" s="7" t="s">
        <v>27</v>
      </c>
    </row>
    <row r="27" spans="1:23" x14ac:dyDescent="0.3">
      <c r="A27" t="s">
        <v>48</v>
      </c>
      <c r="B27" s="241"/>
      <c r="C27" s="243" t="s">
        <v>48</v>
      </c>
      <c r="D27" s="244"/>
      <c r="E27" s="6" t="s">
        <v>24</v>
      </c>
      <c r="F27" s="8">
        <v>3</v>
      </c>
      <c r="G27" s="8">
        <v>3.8</v>
      </c>
      <c r="H27" s="8">
        <v>4.2</v>
      </c>
      <c r="I27" s="8">
        <v>4.5</v>
      </c>
      <c r="J27" s="8">
        <v>4.9000000000000004</v>
      </c>
      <c r="K27" s="8">
        <v>5.3</v>
      </c>
      <c r="L27" s="8">
        <v>5.6</v>
      </c>
      <c r="M27" s="8">
        <v>6</v>
      </c>
      <c r="N27" s="8">
        <v>6.3</v>
      </c>
      <c r="O27" s="8">
        <v>6.5</v>
      </c>
      <c r="P27" s="8">
        <v>7</v>
      </c>
      <c r="Q27" s="8">
        <v>7.4</v>
      </c>
      <c r="R27" s="8">
        <v>7.6</v>
      </c>
      <c r="S27" s="8">
        <v>7.9</v>
      </c>
      <c r="T27" s="8">
        <v>8.1</v>
      </c>
      <c r="U27" s="8">
        <v>7.9</v>
      </c>
      <c r="V27" s="8" t="s">
        <v>27</v>
      </c>
      <c r="W27" s="8" t="s">
        <v>27</v>
      </c>
    </row>
    <row r="28" spans="1:23" x14ac:dyDescent="0.3">
      <c r="A28" t="s">
        <v>49</v>
      </c>
      <c r="B28" s="241"/>
      <c r="C28" s="243" t="s">
        <v>49</v>
      </c>
      <c r="D28" s="244"/>
      <c r="E28" s="6" t="s">
        <v>24</v>
      </c>
      <c r="F28" s="7" t="s">
        <v>27</v>
      </c>
      <c r="G28" s="7" t="s">
        <v>27</v>
      </c>
      <c r="H28" s="7" t="s">
        <v>27</v>
      </c>
      <c r="I28" s="7" t="s">
        <v>27</v>
      </c>
      <c r="J28" s="7" t="s">
        <v>27</v>
      </c>
      <c r="K28" s="7" t="s">
        <v>27</v>
      </c>
      <c r="L28" s="7" t="s">
        <v>27</v>
      </c>
      <c r="M28" s="7" t="s">
        <v>27</v>
      </c>
      <c r="N28" s="7" t="s">
        <v>27</v>
      </c>
      <c r="O28" s="7" t="s">
        <v>27</v>
      </c>
      <c r="P28" s="7" t="s">
        <v>27</v>
      </c>
      <c r="Q28" s="7" t="s">
        <v>27</v>
      </c>
      <c r="R28" s="7" t="s">
        <v>27</v>
      </c>
      <c r="S28" s="7" t="s">
        <v>27</v>
      </c>
      <c r="T28" s="7" t="s">
        <v>27</v>
      </c>
      <c r="U28" s="7" t="s">
        <v>27</v>
      </c>
      <c r="V28" s="7" t="s">
        <v>27</v>
      </c>
      <c r="W28" s="7" t="s">
        <v>27</v>
      </c>
    </row>
    <row r="29" spans="1:23" x14ac:dyDescent="0.3">
      <c r="A29" t="s">
        <v>50</v>
      </c>
      <c r="B29" s="241"/>
      <c r="C29" s="243" t="s">
        <v>50</v>
      </c>
      <c r="D29" s="244"/>
      <c r="E29" s="6" t="s">
        <v>24</v>
      </c>
      <c r="F29" s="8" t="s">
        <v>27</v>
      </c>
      <c r="G29" s="8">
        <v>12.7</v>
      </c>
      <c r="H29" s="8">
        <v>13.3</v>
      </c>
      <c r="I29" s="8">
        <v>13.2</v>
      </c>
      <c r="J29" s="8">
        <v>13.8</v>
      </c>
      <c r="K29" s="8">
        <v>13.2</v>
      </c>
      <c r="L29" s="8">
        <v>12.9</v>
      </c>
      <c r="M29" s="8">
        <v>12.7</v>
      </c>
      <c r="N29" s="8">
        <v>12.3</v>
      </c>
      <c r="O29" s="8">
        <v>12.3</v>
      </c>
      <c r="P29" s="8">
        <v>11.7</v>
      </c>
      <c r="Q29" s="8">
        <v>11.1</v>
      </c>
      <c r="R29" s="8">
        <v>10.6</v>
      </c>
      <c r="S29" s="8">
        <v>9.1999999999999993</v>
      </c>
      <c r="T29" s="8">
        <v>8.6</v>
      </c>
      <c r="U29" s="8">
        <v>8</v>
      </c>
      <c r="V29" s="8">
        <v>8</v>
      </c>
      <c r="W29" s="8" t="s">
        <v>27</v>
      </c>
    </row>
    <row r="30" spans="1:23" x14ac:dyDescent="0.3">
      <c r="A30" t="s">
        <v>51</v>
      </c>
      <c r="B30" s="241"/>
      <c r="C30" s="243" t="s">
        <v>51</v>
      </c>
      <c r="D30" s="244"/>
      <c r="E30" s="6" t="s">
        <v>24</v>
      </c>
      <c r="F30" s="7" t="s">
        <v>27</v>
      </c>
      <c r="G30" s="7" t="s">
        <v>27</v>
      </c>
      <c r="H30" s="7" t="s">
        <v>27</v>
      </c>
      <c r="I30" s="7" t="s">
        <v>27</v>
      </c>
      <c r="J30" s="7" t="s">
        <v>27</v>
      </c>
      <c r="K30" s="7" t="s">
        <v>27</v>
      </c>
      <c r="L30" s="7">
        <v>7.3</v>
      </c>
      <c r="M30" s="7" t="s">
        <v>27</v>
      </c>
      <c r="N30" s="7" t="s">
        <v>27</v>
      </c>
      <c r="O30" s="7" t="s">
        <v>27</v>
      </c>
      <c r="P30" s="7" t="s">
        <v>27</v>
      </c>
      <c r="Q30" s="7" t="s">
        <v>27</v>
      </c>
      <c r="R30" s="7" t="s">
        <v>27</v>
      </c>
      <c r="S30" s="7" t="s">
        <v>27</v>
      </c>
      <c r="T30" s="7" t="s">
        <v>27</v>
      </c>
      <c r="U30" s="7" t="s">
        <v>27</v>
      </c>
      <c r="V30" s="7" t="s">
        <v>27</v>
      </c>
      <c r="W30" s="7" t="s">
        <v>27</v>
      </c>
    </row>
    <row r="31" spans="1:23" x14ac:dyDescent="0.3">
      <c r="A31" t="s">
        <v>52</v>
      </c>
      <c r="B31" s="241"/>
      <c r="C31" s="243" t="s">
        <v>52</v>
      </c>
      <c r="D31" s="244"/>
      <c r="E31" s="6" t="s">
        <v>24</v>
      </c>
      <c r="F31" s="8" t="s">
        <v>27</v>
      </c>
      <c r="G31" s="8" t="s">
        <v>27</v>
      </c>
      <c r="H31" s="8" t="s">
        <v>27</v>
      </c>
      <c r="I31" s="8" t="s">
        <v>27</v>
      </c>
      <c r="J31" s="8" t="s">
        <v>27</v>
      </c>
      <c r="K31" s="8" t="s">
        <v>27</v>
      </c>
      <c r="L31" s="8" t="s">
        <v>27</v>
      </c>
      <c r="M31" s="8" t="s">
        <v>27</v>
      </c>
      <c r="N31" s="8" t="s">
        <v>27</v>
      </c>
      <c r="O31" s="8">
        <v>13.3</v>
      </c>
      <c r="P31" s="8">
        <v>13.2</v>
      </c>
      <c r="Q31" s="8">
        <v>13.2</v>
      </c>
      <c r="R31" s="8">
        <v>13</v>
      </c>
      <c r="S31" s="8">
        <v>12.9</v>
      </c>
      <c r="T31" s="8">
        <v>12.8</v>
      </c>
      <c r="U31" s="8">
        <v>12.8</v>
      </c>
      <c r="V31" s="8">
        <v>12.7</v>
      </c>
      <c r="W31" s="8">
        <v>12.7</v>
      </c>
    </row>
    <row r="32" spans="1:23" x14ac:dyDescent="0.3">
      <c r="A32" t="s">
        <v>53</v>
      </c>
      <c r="B32" s="241"/>
      <c r="C32" s="243" t="s">
        <v>53</v>
      </c>
      <c r="D32" s="244"/>
      <c r="E32" s="6" t="s">
        <v>24</v>
      </c>
      <c r="F32" s="7" t="s">
        <v>27</v>
      </c>
      <c r="G32" s="7" t="s">
        <v>27</v>
      </c>
      <c r="H32" s="7" t="s">
        <v>27</v>
      </c>
      <c r="I32" s="7" t="s">
        <v>27</v>
      </c>
      <c r="J32" s="7" t="s">
        <v>27</v>
      </c>
      <c r="K32" s="7" t="s">
        <v>27</v>
      </c>
      <c r="L32" s="7" t="s">
        <v>27</v>
      </c>
      <c r="M32" s="7" t="s">
        <v>27</v>
      </c>
      <c r="N32" s="7" t="s">
        <v>27</v>
      </c>
      <c r="O32" s="7" t="s">
        <v>27</v>
      </c>
      <c r="P32" s="7" t="s">
        <v>27</v>
      </c>
      <c r="Q32" s="7" t="s">
        <v>27</v>
      </c>
      <c r="R32" s="7" t="s">
        <v>27</v>
      </c>
      <c r="S32" s="7" t="s">
        <v>27</v>
      </c>
      <c r="T32" s="7" t="s">
        <v>27</v>
      </c>
      <c r="U32" s="7" t="s">
        <v>27</v>
      </c>
      <c r="V32" s="7" t="s">
        <v>27</v>
      </c>
      <c r="W32" s="7" t="s">
        <v>27</v>
      </c>
    </row>
    <row r="33" spans="1:23" x14ac:dyDescent="0.3">
      <c r="A33" t="s">
        <v>54</v>
      </c>
      <c r="B33" s="241"/>
      <c r="C33" s="243" t="s">
        <v>54</v>
      </c>
      <c r="D33" s="244"/>
      <c r="E33" s="6" t="s">
        <v>24</v>
      </c>
      <c r="F33" s="8" t="s">
        <v>27</v>
      </c>
      <c r="G33" s="8" t="s">
        <v>27</v>
      </c>
      <c r="H33" s="8" t="s">
        <v>27</v>
      </c>
      <c r="I33" s="8" t="s">
        <v>27</v>
      </c>
      <c r="J33" s="8" t="s">
        <v>27</v>
      </c>
      <c r="K33" s="8" t="s">
        <v>27</v>
      </c>
      <c r="L33" s="8" t="s">
        <v>27</v>
      </c>
      <c r="M33" s="8" t="s">
        <v>27</v>
      </c>
      <c r="N33" s="8" t="s">
        <v>27</v>
      </c>
      <c r="O33" s="8" t="s">
        <v>27</v>
      </c>
      <c r="P33" s="8" t="s">
        <v>27</v>
      </c>
      <c r="Q33" s="8" t="s">
        <v>27</v>
      </c>
      <c r="R33" s="8">
        <v>0.5</v>
      </c>
      <c r="S33" s="8">
        <v>0.6</v>
      </c>
      <c r="T33" s="8">
        <v>0.7</v>
      </c>
      <c r="U33" s="8">
        <v>0.8</v>
      </c>
      <c r="V33" s="8">
        <v>0.7</v>
      </c>
      <c r="W33" s="8">
        <v>0.8</v>
      </c>
    </row>
    <row r="34" spans="1:23" x14ac:dyDescent="0.3">
      <c r="A34" t="s">
        <v>55</v>
      </c>
      <c r="B34" s="241"/>
      <c r="C34" s="243" t="s">
        <v>55</v>
      </c>
      <c r="D34" s="244"/>
      <c r="E34" s="6" t="s">
        <v>24</v>
      </c>
      <c r="F34" s="7" t="s">
        <v>27</v>
      </c>
      <c r="G34" s="7" t="s">
        <v>27</v>
      </c>
      <c r="H34" s="7" t="s">
        <v>27</v>
      </c>
      <c r="I34" s="7" t="s">
        <v>27</v>
      </c>
      <c r="J34" s="7">
        <v>3.2</v>
      </c>
      <c r="K34" s="7">
        <v>2.4</v>
      </c>
      <c r="L34" s="7">
        <v>1.8</v>
      </c>
      <c r="M34" s="7">
        <v>1.6</v>
      </c>
      <c r="N34" s="7">
        <v>1.6</v>
      </c>
      <c r="O34" s="7">
        <v>1.7</v>
      </c>
      <c r="P34" s="7">
        <v>1.6</v>
      </c>
      <c r="Q34" s="7">
        <v>1.6</v>
      </c>
      <c r="R34" s="7">
        <v>1.5</v>
      </c>
      <c r="S34" s="7">
        <v>1.3</v>
      </c>
      <c r="T34" s="7">
        <v>1.4</v>
      </c>
      <c r="U34" s="7">
        <v>1.4</v>
      </c>
      <c r="V34" s="7">
        <v>1.5</v>
      </c>
      <c r="W34" s="7" t="s">
        <v>27</v>
      </c>
    </row>
    <row r="35" spans="1:23" x14ac:dyDescent="0.3">
      <c r="A35" t="s">
        <v>56</v>
      </c>
      <c r="B35" s="241"/>
      <c r="C35" s="243" t="s">
        <v>56</v>
      </c>
      <c r="D35" s="244"/>
      <c r="E35" s="6" t="s">
        <v>24</v>
      </c>
      <c r="F35" s="8" t="s">
        <v>27</v>
      </c>
      <c r="G35" s="8" t="s">
        <v>27</v>
      </c>
      <c r="H35" s="8" t="s">
        <v>27</v>
      </c>
      <c r="I35" s="8" t="s">
        <v>27</v>
      </c>
      <c r="J35" s="8" t="s">
        <v>27</v>
      </c>
      <c r="K35" s="8" t="s">
        <v>27</v>
      </c>
      <c r="L35" s="8" t="s">
        <v>27</v>
      </c>
      <c r="M35" s="8" t="s">
        <v>27</v>
      </c>
      <c r="N35" s="8" t="s">
        <v>27</v>
      </c>
      <c r="O35" s="8" t="s">
        <v>27</v>
      </c>
      <c r="P35" s="8" t="s">
        <v>27</v>
      </c>
      <c r="Q35" s="8" t="s">
        <v>27</v>
      </c>
      <c r="R35" s="8" t="s">
        <v>27</v>
      </c>
      <c r="S35" s="8" t="s">
        <v>27</v>
      </c>
      <c r="T35" s="8" t="s">
        <v>27</v>
      </c>
      <c r="U35" s="8" t="s">
        <v>27</v>
      </c>
      <c r="V35" s="8" t="s">
        <v>27</v>
      </c>
      <c r="W35" s="8" t="s">
        <v>27</v>
      </c>
    </row>
    <row r="36" spans="1:23" x14ac:dyDescent="0.3">
      <c r="A36" t="s">
        <v>57</v>
      </c>
      <c r="B36" s="241"/>
      <c r="C36" s="243" t="s">
        <v>57</v>
      </c>
      <c r="D36" s="244"/>
      <c r="E36" s="6" t="s">
        <v>24</v>
      </c>
      <c r="F36" s="7" t="s">
        <v>27</v>
      </c>
      <c r="G36" s="7" t="s">
        <v>27</v>
      </c>
      <c r="H36" s="7" t="s">
        <v>27</v>
      </c>
      <c r="I36" s="7" t="s">
        <v>27</v>
      </c>
      <c r="J36" s="7" t="s">
        <v>27</v>
      </c>
      <c r="K36" s="7" t="s">
        <v>27</v>
      </c>
      <c r="L36" s="7" t="s">
        <v>27</v>
      </c>
      <c r="M36" s="7" t="s">
        <v>27</v>
      </c>
      <c r="N36" s="7" t="s">
        <v>27</v>
      </c>
      <c r="O36" s="7">
        <v>4.2</v>
      </c>
      <c r="P36" s="7">
        <v>4.4000000000000004</v>
      </c>
      <c r="Q36" s="7">
        <v>4.2</v>
      </c>
      <c r="R36" s="7">
        <v>4.0999999999999996</v>
      </c>
      <c r="S36" s="7">
        <v>4.2</v>
      </c>
      <c r="T36" s="7">
        <v>4.2</v>
      </c>
      <c r="U36" s="7">
        <v>4.3</v>
      </c>
      <c r="V36" s="7">
        <v>4.5</v>
      </c>
      <c r="W36" s="7">
        <v>4.7</v>
      </c>
    </row>
    <row r="37" spans="1:23" x14ac:dyDescent="0.3">
      <c r="A37" t="s">
        <v>58</v>
      </c>
      <c r="B37" s="241"/>
      <c r="C37" s="243" t="s">
        <v>58</v>
      </c>
      <c r="D37" s="244"/>
      <c r="E37" s="6" t="s">
        <v>24</v>
      </c>
      <c r="F37" s="8">
        <v>13.8</v>
      </c>
      <c r="G37" s="8">
        <v>14</v>
      </c>
      <c r="H37" s="8">
        <v>14.2</v>
      </c>
      <c r="I37" s="8">
        <v>14.2</v>
      </c>
      <c r="J37" s="8">
        <v>14.1</v>
      </c>
      <c r="K37" s="8">
        <v>14.3</v>
      </c>
      <c r="L37" s="8">
        <v>14.3</v>
      </c>
      <c r="M37" s="8">
        <v>14.2</v>
      </c>
      <c r="N37" s="8">
        <v>13.8</v>
      </c>
      <c r="O37" s="8">
        <v>13.2</v>
      </c>
      <c r="P37" s="8">
        <v>13.1</v>
      </c>
      <c r="Q37" s="8">
        <v>12.8</v>
      </c>
      <c r="R37" s="8">
        <v>12.5</v>
      </c>
      <c r="S37" s="8">
        <v>12.3</v>
      </c>
      <c r="T37" s="8">
        <v>12.4</v>
      </c>
      <c r="U37" s="8">
        <v>12.4</v>
      </c>
      <c r="V37" s="8">
        <v>12.4</v>
      </c>
      <c r="W37" s="8" t="s">
        <v>27</v>
      </c>
    </row>
    <row r="38" spans="1:23" x14ac:dyDescent="0.3">
      <c r="A38" t="s">
        <v>59</v>
      </c>
      <c r="B38" s="241"/>
      <c r="C38" s="243" t="s">
        <v>59</v>
      </c>
      <c r="D38" s="244"/>
      <c r="E38" s="6" t="s">
        <v>24</v>
      </c>
      <c r="F38" s="7" t="s">
        <v>27</v>
      </c>
      <c r="G38" s="7" t="s">
        <v>27</v>
      </c>
      <c r="H38" s="7" t="s">
        <v>27</v>
      </c>
      <c r="I38" s="7" t="s">
        <v>27</v>
      </c>
      <c r="J38" s="7" t="s">
        <v>27</v>
      </c>
      <c r="K38" s="7" t="s">
        <v>27</v>
      </c>
      <c r="L38" s="7">
        <v>6.9</v>
      </c>
      <c r="M38" s="7">
        <v>7</v>
      </c>
      <c r="N38" s="7">
        <v>7.1</v>
      </c>
      <c r="O38" s="7">
        <v>7.2</v>
      </c>
      <c r="P38" s="7">
        <v>7.6</v>
      </c>
      <c r="Q38" s="7">
        <v>7.8</v>
      </c>
      <c r="R38" s="7">
        <v>7.9</v>
      </c>
      <c r="S38" s="7">
        <v>8</v>
      </c>
      <c r="T38" s="7">
        <v>7.9</v>
      </c>
      <c r="U38" s="7">
        <v>8</v>
      </c>
      <c r="V38" s="7">
        <v>8.1</v>
      </c>
      <c r="W38" s="7" t="s">
        <v>27</v>
      </c>
    </row>
    <row r="39" spans="1:23" x14ac:dyDescent="0.3">
      <c r="A39" t="s">
        <v>60</v>
      </c>
      <c r="B39" s="241"/>
      <c r="C39" s="243" t="s">
        <v>60</v>
      </c>
      <c r="D39" s="244"/>
      <c r="E39" s="6" t="s">
        <v>24</v>
      </c>
      <c r="F39" s="8" t="s">
        <v>27</v>
      </c>
      <c r="G39" s="8" t="s">
        <v>27</v>
      </c>
      <c r="H39" s="8" t="s">
        <v>27</v>
      </c>
      <c r="I39" s="8" t="s">
        <v>27</v>
      </c>
      <c r="J39" s="8" t="s">
        <v>27</v>
      </c>
      <c r="K39" s="8" t="s">
        <v>27</v>
      </c>
      <c r="L39" s="8" t="s">
        <v>27</v>
      </c>
      <c r="M39" s="8" t="s">
        <v>27</v>
      </c>
      <c r="N39" s="8" t="s">
        <v>27</v>
      </c>
      <c r="O39" s="8" t="s">
        <v>27</v>
      </c>
      <c r="P39" s="8" t="s">
        <v>27</v>
      </c>
      <c r="Q39" s="8" t="s">
        <v>27</v>
      </c>
      <c r="R39" s="8" t="s">
        <v>27</v>
      </c>
      <c r="S39" s="8" t="s">
        <v>27</v>
      </c>
      <c r="T39" s="8" t="s">
        <v>27</v>
      </c>
      <c r="U39" s="8" t="s">
        <v>27</v>
      </c>
      <c r="V39" s="8" t="s">
        <v>27</v>
      </c>
      <c r="W39" s="8" t="s">
        <v>27</v>
      </c>
    </row>
    <row r="40" spans="1:23" x14ac:dyDescent="0.3">
      <c r="A40" t="s">
        <v>61</v>
      </c>
      <c r="B40" s="241"/>
      <c r="C40" s="243" t="s">
        <v>61</v>
      </c>
      <c r="D40" s="244"/>
      <c r="E40" s="6" t="s">
        <v>24</v>
      </c>
      <c r="F40" s="7" t="s">
        <v>27</v>
      </c>
      <c r="G40" s="7" t="s">
        <v>27</v>
      </c>
      <c r="H40" s="7" t="s">
        <v>27</v>
      </c>
      <c r="I40" s="7" t="s">
        <v>27</v>
      </c>
      <c r="J40" s="7" t="s">
        <v>27</v>
      </c>
      <c r="K40" s="7" t="s">
        <v>27</v>
      </c>
      <c r="L40" s="7" t="s">
        <v>27</v>
      </c>
      <c r="M40" s="7" t="s">
        <v>27</v>
      </c>
      <c r="N40" s="7" t="s">
        <v>27</v>
      </c>
      <c r="O40" s="7" t="s">
        <v>27</v>
      </c>
      <c r="P40" s="7" t="s">
        <v>27</v>
      </c>
      <c r="Q40" s="7" t="s">
        <v>27</v>
      </c>
      <c r="R40" s="7" t="s">
        <v>27</v>
      </c>
      <c r="S40" s="7" t="s">
        <v>27</v>
      </c>
      <c r="T40" s="7" t="s">
        <v>27</v>
      </c>
      <c r="U40" s="7" t="s">
        <v>27</v>
      </c>
      <c r="V40" s="7" t="s">
        <v>27</v>
      </c>
      <c r="W40" s="7" t="s">
        <v>27</v>
      </c>
    </row>
    <row r="41" spans="1:23" x14ac:dyDescent="0.3">
      <c r="A41" t="s">
        <v>62</v>
      </c>
      <c r="B41" s="241"/>
      <c r="C41" s="243" t="s">
        <v>62</v>
      </c>
      <c r="D41" s="244"/>
      <c r="E41" s="6" t="s">
        <v>24</v>
      </c>
      <c r="F41" s="8" t="s">
        <v>27</v>
      </c>
      <c r="G41" s="8" t="s">
        <v>27</v>
      </c>
      <c r="H41" s="8" t="s">
        <v>27</v>
      </c>
      <c r="I41" s="8" t="s">
        <v>27</v>
      </c>
      <c r="J41" s="8" t="s">
        <v>27</v>
      </c>
      <c r="K41" s="8">
        <v>5.4</v>
      </c>
      <c r="L41" s="8">
        <v>5.7</v>
      </c>
      <c r="M41" s="8">
        <v>5.6</v>
      </c>
      <c r="N41" s="8">
        <v>5.6</v>
      </c>
      <c r="O41" s="8">
        <v>5.8</v>
      </c>
      <c r="P41" s="8">
        <v>5.8</v>
      </c>
      <c r="Q41" s="8">
        <v>5.8</v>
      </c>
      <c r="R41" s="8">
        <v>5.8</v>
      </c>
      <c r="S41" s="8">
        <v>6</v>
      </c>
      <c r="T41" s="8">
        <v>6</v>
      </c>
      <c r="U41" s="8">
        <v>5.9</v>
      </c>
      <c r="V41" s="8">
        <v>5.7</v>
      </c>
      <c r="W41" s="8" t="s">
        <v>27</v>
      </c>
    </row>
    <row r="42" spans="1:23" x14ac:dyDescent="0.3">
      <c r="B42" s="241"/>
      <c r="C42" s="243" t="s">
        <v>63</v>
      </c>
      <c r="D42" s="244"/>
      <c r="E42" s="6" t="s">
        <v>24</v>
      </c>
      <c r="F42" s="7" t="s">
        <v>27</v>
      </c>
      <c r="G42" s="7" t="s">
        <v>27</v>
      </c>
      <c r="H42" s="7" t="s">
        <v>27</v>
      </c>
      <c r="I42" s="7" t="s">
        <v>27</v>
      </c>
      <c r="J42" s="7" t="s">
        <v>27</v>
      </c>
      <c r="K42" s="7" t="s">
        <v>27</v>
      </c>
      <c r="L42" s="7" t="s">
        <v>27</v>
      </c>
      <c r="M42" s="7" t="s">
        <v>27</v>
      </c>
      <c r="N42" s="7" t="s">
        <v>27</v>
      </c>
      <c r="O42" s="7" t="s">
        <v>27</v>
      </c>
      <c r="P42" s="7" t="s">
        <v>27</v>
      </c>
      <c r="Q42" s="7" t="s">
        <v>27</v>
      </c>
      <c r="R42" s="7" t="s">
        <v>27</v>
      </c>
      <c r="S42" s="7" t="s">
        <v>27</v>
      </c>
      <c r="T42" s="7" t="s">
        <v>27</v>
      </c>
      <c r="U42" s="7" t="s">
        <v>27</v>
      </c>
      <c r="V42" s="7" t="s">
        <v>27</v>
      </c>
      <c r="W42" s="7" t="s">
        <v>27</v>
      </c>
    </row>
    <row r="43" spans="1:23" x14ac:dyDescent="0.3">
      <c r="B43" s="241"/>
      <c r="C43" s="247" t="s">
        <v>63</v>
      </c>
      <c r="D43" s="9" t="s">
        <v>64</v>
      </c>
      <c r="E43" s="6" t="s">
        <v>24</v>
      </c>
      <c r="F43" s="8" t="s">
        <v>27</v>
      </c>
      <c r="G43" s="8" t="s">
        <v>27</v>
      </c>
      <c r="H43" s="8" t="s">
        <v>27</v>
      </c>
      <c r="I43" s="8" t="s">
        <v>27</v>
      </c>
      <c r="J43" s="8" t="s">
        <v>27</v>
      </c>
      <c r="K43" s="8" t="s">
        <v>27</v>
      </c>
      <c r="L43" s="8" t="s">
        <v>27</v>
      </c>
      <c r="M43" s="8" t="s">
        <v>27</v>
      </c>
      <c r="N43" s="8" t="s">
        <v>27</v>
      </c>
      <c r="O43" s="8" t="s">
        <v>27</v>
      </c>
      <c r="P43" s="8" t="s">
        <v>27</v>
      </c>
      <c r="Q43" s="8" t="s">
        <v>27</v>
      </c>
      <c r="R43" s="8" t="s">
        <v>27</v>
      </c>
      <c r="S43" s="8" t="s">
        <v>27</v>
      </c>
      <c r="T43" s="8" t="s">
        <v>27</v>
      </c>
      <c r="U43" s="8" t="s">
        <v>27</v>
      </c>
      <c r="V43" s="8" t="s">
        <v>27</v>
      </c>
      <c r="W43" s="8" t="s">
        <v>27</v>
      </c>
    </row>
    <row r="44" spans="1:23" x14ac:dyDescent="0.3">
      <c r="B44" s="241"/>
      <c r="C44" s="248"/>
      <c r="D44" s="9" t="s">
        <v>65</v>
      </c>
      <c r="E44" s="6" t="s">
        <v>24</v>
      </c>
      <c r="F44" s="7" t="s">
        <v>27</v>
      </c>
      <c r="G44" s="7" t="s">
        <v>27</v>
      </c>
      <c r="H44" s="7" t="s">
        <v>27</v>
      </c>
      <c r="I44" s="7" t="s">
        <v>27</v>
      </c>
      <c r="J44" s="7" t="s">
        <v>27</v>
      </c>
      <c r="K44" s="7" t="s">
        <v>27</v>
      </c>
      <c r="L44" s="7" t="s">
        <v>27</v>
      </c>
      <c r="M44" s="7" t="s">
        <v>27</v>
      </c>
      <c r="N44" s="7" t="s">
        <v>27</v>
      </c>
      <c r="O44" s="7" t="s">
        <v>27</v>
      </c>
      <c r="P44" s="7" t="s">
        <v>27</v>
      </c>
      <c r="Q44" s="7" t="s">
        <v>27</v>
      </c>
      <c r="R44" s="7" t="s">
        <v>27</v>
      </c>
      <c r="S44" s="7" t="s">
        <v>27</v>
      </c>
      <c r="T44" s="7" t="s">
        <v>27</v>
      </c>
      <c r="U44" s="7" t="s">
        <v>27</v>
      </c>
      <c r="V44" s="7" t="s">
        <v>27</v>
      </c>
      <c r="W44" s="7" t="s">
        <v>27</v>
      </c>
    </row>
    <row r="45" spans="1:23" x14ac:dyDescent="0.3">
      <c r="B45" s="241"/>
      <c r="C45" s="248"/>
      <c r="D45" s="9" t="s">
        <v>66</v>
      </c>
      <c r="E45" s="6" t="s">
        <v>24</v>
      </c>
      <c r="F45" s="8" t="s">
        <v>27</v>
      </c>
      <c r="G45" s="8" t="s">
        <v>27</v>
      </c>
      <c r="H45" s="8" t="s">
        <v>27</v>
      </c>
      <c r="I45" s="8" t="s">
        <v>27</v>
      </c>
      <c r="J45" s="8" t="s">
        <v>27</v>
      </c>
      <c r="K45" s="8" t="s">
        <v>27</v>
      </c>
      <c r="L45" s="8" t="s">
        <v>27</v>
      </c>
      <c r="M45" s="8" t="s">
        <v>27</v>
      </c>
      <c r="N45" s="8" t="s">
        <v>27</v>
      </c>
      <c r="O45" s="8" t="s">
        <v>27</v>
      </c>
      <c r="P45" s="8" t="s">
        <v>27</v>
      </c>
      <c r="Q45" s="8" t="s">
        <v>27</v>
      </c>
      <c r="R45" s="8" t="s">
        <v>27</v>
      </c>
      <c r="S45" s="8" t="s">
        <v>27</v>
      </c>
      <c r="T45" s="8" t="s">
        <v>27</v>
      </c>
      <c r="U45" s="8" t="s">
        <v>27</v>
      </c>
      <c r="V45" s="8" t="s">
        <v>27</v>
      </c>
      <c r="W45" s="8" t="s">
        <v>27</v>
      </c>
    </row>
    <row r="46" spans="1:23" x14ac:dyDescent="0.3">
      <c r="B46" s="241"/>
      <c r="C46" s="248"/>
      <c r="D46" s="9" t="s">
        <v>67</v>
      </c>
      <c r="E46" s="6" t="s">
        <v>24</v>
      </c>
      <c r="F46" s="7" t="s">
        <v>27</v>
      </c>
      <c r="G46" s="7" t="s">
        <v>27</v>
      </c>
      <c r="H46" s="7" t="s">
        <v>27</v>
      </c>
      <c r="I46" s="7" t="s">
        <v>27</v>
      </c>
      <c r="J46" s="7" t="s">
        <v>27</v>
      </c>
      <c r="K46" s="7" t="s">
        <v>27</v>
      </c>
      <c r="L46" s="7" t="s">
        <v>27</v>
      </c>
      <c r="M46" s="7" t="s">
        <v>27</v>
      </c>
      <c r="N46" s="7" t="s">
        <v>27</v>
      </c>
      <c r="O46" s="7" t="s">
        <v>27</v>
      </c>
      <c r="P46" s="7" t="s">
        <v>27</v>
      </c>
      <c r="Q46" s="7" t="s">
        <v>27</v>
      </c>
      <c r="R46" s="7" t="s">
        <v>27</v>
      </c>
      <c r="S46" s="7" t="s">
        <v>27</v>
      </c>
      <c r="T46" s="7" t="s">
        <v>27</v>
      </c>
      <c r="U46" s="7" t="s">
        <v>27</v>
      </c>
      <c r="V46" s="7" t="s">
        <v>27</v>
      </c>
      <c r="W46" s="7" t="s">
        <v>27</v>
      </c>
    </row>
    <row r="47" spans="1:23" x14ac:dyDescent="0.3">
      <c r="B47" s="241"/>
      <c r="C47" s="248"/>
      <c r="D47" s="9" t="s">
        <v>68</v>
      </c>
      <c r="E47" s="6" t="s">
        <v>24</v>
      </c>
      <c r="F47" s="8" t="s">
        <v>27</v>
      </c>
      <c r="G47" s="8" t="s">
        <v>27</v>
      </c>
      <c r="H47" s="8" t="s">
        <v>27</v>
      </c>
      <c r="I47" s="8" t="s">
        <v>27</v>
      </c>
      <c r="J47" s="8" t="s">
        <v>27</v>
      </c>
      <c r="K47" s="8" t="s">
        <v>27</v>
      </c>
      <c r="L47" s="8" t="s">
        <v>27</v>
      </c>
      <c r="M47" s="8" t="s">
        <v>27</v>
      </c>
      <c r="N47" s="8" t="s">
        <v>27</v>
      </c>
      <c r="O47" s="8" t="s">
        <v>27</v>
      </c>
      <c r="P47" s="8" t="s">
        <v>27</v>
      </c>
      <c r="Q47" s="8" t="s">
        <v>27</v>
      </c>
      <c r="R47" s="8" t="s">
        <v>27</v>
      </c>
      <c r="S47" s="8" t="s">
        <v>27</v>
      </c>
      <c r="T47" s="8" t="s">
        <v>27</v>
      </c>
      <c r="U47" s="8" t="s">
        <v>27</v>
      </c>
      <c r="V47" s="8" t="s">
        <v>27</v>
      </c>
      <c r="W47" s="8" t="s">
        <v>27</v>
      </c>
    </row>
    <row r="48" spans="1:23" x14ac:dyDescent="0.3">
      <c r="B48" s="241"/>
      <c r="C48" s="248"/>
      <c r="D48" s="9" t="s">
        <v>69</v>
      </c>
      <c r="E48" s="6" t="s">
        <v>24</v>
      </c>
      <c r="F48" s="7" t="s">
        <v>27</v>
      </c>
      <c r="G48" s="7" t="s">
        <v>27</v>
      </c>
      <c r="H48" s="7" t="s">
        <v>27</v>
      </c>
      <c r="I48" s="7" t="s">
        <v>27</v>
      </c>
      <c r="J48" s="7" t="s">
        <v>27</v>
      </c>
      <c r="K48" s="7" t="s">
        <v>27</v>
      </c>
      <c r="L48" s="7" t="s">
        <v>27</v>
      </c>
      <c r="M48" s="7" t="s">
        <v>27</v>
      </c>
      <c r="N48" s="7" t="s">
        <v>27</v>
      </c>
      <c r="O48" s="7" t="s">
        <v>27</v>
      </c>
      <c r="P48" s="7" t="s">
        <v>27</v>
      </c>
      <c r="Q48" s="7" t="s">
        <v>27</v>
      </c>
      <c r="R48" s="7" t="s">
        <v>27</v>
      </c>
      <c r="S48" s="7" t="s">
        <v>27</v>
      </c>
      <c r="T48" s="7" t="s">
        <v>27</v>
      </c>
      <c r="U48" s="7" t="s">
        <v>27</v>
      </c>
      <c r="V48" s="7" t="s">
        <v>27</v>
      </c>
      <c r="W48" s="7" t="s">
        <v>27</v>
      </c>
    </row>
    <row r="49" spans="2:23" x14ac:dyDescent="0.3">
      <c r="B49" s="241"/>
      <c r="C49" s="248"/>
      <c r="D49" s="9" t="s">
        <v>70</v>
      </c>
      <c r="E49" s="6" t="s">
        <v>24</v>
      </c>
      <c r="F49" s="8" t="s">
        <v>27</v>
      </c>
      <c r="G49" s="8" t="s">
        <v>27</v>
      </c>
      <c r="H49" s="8" t="s">
        <v>27</v>
      </c>
      <c r="I49" s="8" t="s">
        <v>27</v>
      </c>
      <c r="J49" s="8" t="s">
        <v>27</v>
      </c>
      <c r="K49" s="8" t="s">
        <v>27</v>
      </c>
      <c r="L49" s="8" t="s">
        <v>27</v>
      </c>
      <c r="M49" s="8" t="s">
        <v>27</v>
      </c>
      <c r="N49" s="8" t="s">
        <v>27</v>
      </c>
      <c r="O49" s="8" t="s">
        <v>27</v>
      </c>
      <c r="P49" s="8" t="s">
        <v>27</v>
      </c>
      <c r="Q49" s="8" t="s">
        <v>27</v>
      </c>
      <c r="R49" s="8" t="s">
        <v>27</v>
      </c>
      <c r="S49" s="8" t="s">
        <v>27</v>
      </c>
      <c r="T49" s="8" t="s">
        <v>27</v>
      </c>
      <c r="U49" s="8" t="s">
        <v>27</v>
      </c>
      <c r="V49" s="8" t="s">
        <v>27</v>
      </c>
      <c r="W49" s="8" t="s">
        <v>27</v>
      </c>
    </row>
    <row r="50" spans="2:23" x14ac:dyDescent="0.3">
      <c r="B50" s="242"/>
      <c r="C50" s="249"/>
      <c r="D50" s="9" t="s">
        <v>71</v>
      </c>
      <c r="E50" s="6" t="s">
        <v>24</v>
      </c>
      <c r="F50" s="7" t="s">
        <v>27</v>
      </c>
      <c r="G50" s="7" t="s">
        <v>27</v>
      </c>
      <c r="H50" s="7" t="s">
        <v>27</v>
      </c>
      <c r="I50" s="7" t="s">
        <v>27</v>
      </c>
      <c r="J50" s="7" t="s">
        <v>27</v>
      </c>
      <c r="K50" s="7" t="s">
        <v>27</v>
      </c>
      <c r="L50" s="7" t="s">
        <v>27</v>
      </c>
      <c r="M50" s="7" t="s">
        <v>27</v>
      </c>
      <c r="N50" s="7" t="s">
        <v>27</v>
      </c>
      <c r="O50" s="7" t="s">
        <v>27</v>
      </c>
      <c r="P50" s="7" t="s">
        <v>27</v>
      </c>
      <c r="Q50" s="7" t="s">
        <v>27</v>
      </c>
      <c r="R50" s="7" t="s">
        <v>27</v>
      </c>
      <c r="S50" s="7" t="s">
        <v>27</v>
      </c>
      <c r="T50" s="7" t="s">
        <v>27</v>
      </c>
      <c r="U50" s="7" t="s">
        <v>27</v>
      </c>
      <c r="V50" s="7" t="s">
        <v>27</v>
      </c>
      <c r="W50" s="7" t="s">
        <v>27</v>
      </c>
    </row>
    <row r="51" spans="2:23" x14ac:dyDescent="0.3">
      <c r="B51" s="10" t="s">
        <v>72</v>
      </c>
    </row>
    <row r="52" spans="2:23" x14ac:dyDescent="0.3">
      <c r="B52" s="11" t="s">
        <v>73</v>
      </c>
    </row>
    <row r="53" spans="2:23" x14ac:dyDescent="0.3">
      <c r="B53" s="12" t="s">
        <v>74</v>
      </c>
      <c r="C53" s="11" t="s">
        <v>75</v>
      </c>
    </row>
    <row r="54" spans="2:23" x14ac:dyDescent="0.3">
      <c r="B54" s="12" t="s">
        <v>76</v>
      </c>
      <c r="C54" s="11" t="s">
        <v>77</v>
      </c>
    </row>
  </sheetData>
  <mergeCells count="43">
    <mergeCell ref="C41:D41"/>
    <mergeCell ref="C42:D42"/>
    <mergeCell ref="C43:C50"/>
    <mergeCell ref="C35:D35"/>
    <mergeCell ref="C36:D36"/>
    <mergeCell ref="C37:D37"/>
    <mergeCell ref="C38:D38"/>
    <mergeCell ref="C39:D39"/>
    <mergeCell ref="C40:D40"/>
    <mergeCell ref="C21:D21"/>
    <mergeCell ref="C34:D34"/>
    <mergeCell ref="C23:D23"/>
    <mergeCell ref="C24:D24"/>
    <mergeCell ref="C25:D25"/>
    <mergeCell ref="C26:D26"/>
    <mergeCell ref="C27:D27"/>
    <mergeCell ref="C28:D28"/>
    <mergeCell ref="C29:D29"/>
    <mergeCell ref="C30:D30"/>
    <mergeCell ref="C31:D31"/>
    <mergeCell ref="C32:D32"/>
    <mergeCell ref="C33:D33"/>
    <mergeCell ref="C16:D16"/>
    <mergeCell ref="C17:D17"/>
    <mergeCell ref="C18:D18"/>
    <mergeCell ref="C19:D19"/>
    <mergeCell ref="C20:D20"/>
    <mergeCell ref="B3:E3"/>
    <mergeCell ref="F3:W3"/>
    <mergeCell ref="B4:E4"/>
    <mergeCell ref="C5:D5"/>
    <mergeCell ref="B6:B50"/>
    <mergeCell ref="C6:D6"/>
    <mergeCell ref="C7:D7"/>
    <mergeCell ref="C8:D8"/>
    <mergeCell ref="C9:D9"/>
    <mergeCell ref="C10:D10"/>
    <mergeCell ref="C22:D22"/>
    <mergeCell ref="C11:D11"/>
    <mergeCell ref="C12:D12"/>
    <mergeCell ref="C13:D13"/>
    <mergeCell ref="C14:D14"/>
    <mergeCell ref="C15:D15"/>
  </mergeCells>
  <hyperlinks>
    <hyperlink ref="B6" r:id="rId1" tooltip="Click once to display linked information. Click and hold to select this cell." display="http://stats.oecd.org/OECDStat_Metadata/ShowMetadata.ashx?Dataset=HEALTH_LTCR&amp;Coords=[VAR].[LTWFFWHC]&amp;ShowOnWeb=true&amp;Lang=en"/>
    <hyperlink ref="C16" r:id="rId2" tooltip="Click once to display linked information. Click and hold to select this cell." display="http://stats.oecd.org/OECDStat_Metadata/ShowMetadata.ashx?Dataset=HEALTH_LTCR&amp;Coords=[COU].[DEU]&amp;ShowOnWeb=true&amp;Lang=en"/>
    <hyperlink ref="C21" r:id="rId3" tooltip="Click once to display linked information. Click and hold to select this cell." display="http://stats.oecd.org/OECDStat_Metadata/ShowMetadata.ashx?Dataset=HEALTH_LTCR&amp;Coords=[COU].[ISR]&amp;ShowOnWeb=true&amp;Lang=en"/>
    <hyperlink ref="B51" r:id="rId4" tooltip="Click once to display linked information. Click and hold to select this cell." display="https://stats-2.oecd.org/"/>
  </hyperlinks>
  <pageMargins left="0.7" right="0.7" top="0.78740157499999996" bottom="0.78740157499999996" header="0.3" footer="0.3"/>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44"/>
  <sheetViews>
    <sheetView workbookViewId="0">
      <selection activeCell="A40" sqref="A40:A56"/>
    </sheetView>
  </sheetViews>
  <sheetFormatPr baseColWidth="10" defaultRowHeight="14.4" x14ac:dyDescent="0.3"/>
  <sheetData>
    <row r="1" spans="1:24" ht="69.599999999999994" x14ac:dyDescent="0.3">
      <c r="B1" s="75" t="s">
        <v>0</v>
      </c>
    </row>
    <row r="2" spans="1:24" x14ac:dyDescent="0.3">
      <c r="B2" s="235" t="s">
        <v>3</v>
      </c>
      <c r="C2" s="236"/>
      <c r="D2" s="236"/>
      <c r="E2" s="236"/>
      <c r="F2" s="237"/>
      <c r="G2" s="4" t="s">
        <v>4</v>
      </c>
      <c r="H2" s="4" t="s">
        <v>5</v>
      </c>
      <c r="I2" s="4" t="s">
        <v>6</v>
      </c>
      <c r="J2" s="4" t="s">
        <v>7</v>
      </c>
      <c r="K2" s="4" t="s">
        <v>8</v>
      </c>
      <c r="L2" s="4" t="s">
        <v>9</v>
      </c>
      <c r="M2" s="4" t="s">
        <v>10</v>
      </c>
      <c r="N2" s="4" t="s">
        <v>11</v>
      </c>
      <c r="O2" s="4" t="s">
        <v>12</v>
      </c>
      <c r="P2" s="4" t="s">
        <v>13</v>
      </c>
      <c r="Q2" s="4" t="s">
        <v>14</v>
      </c>
      <c r="R2" s="4" t="s">
        <v>15</v>
      </c>
      <c r="S2" s="4" t="s">
        <v>16</v>
      </c>
      <c r="T2" s="4" t="s">
        <v>17</v>
      </c>
      <c r="U2" s="4" t="s">
        <v>18</v>
      </c>
      <c r="V2" s="4" t="s">
        <v>19</v>
      </c>
      <c r="W2" s="4" t="s">
        <v>20</v>
      </c>
      <c r="X2" s="4" t="s">
        <v>21</v>
      </c>
    </row>
    <row r="3" spans="1:24" x14ac:dyDescent="0.3">
      <c r="B3" s="238" t="s">
        <v>22</v>
      </c>
      <c r="C3" s="239"/>
      <c r="D3" s="5" t="s">
        <v>1</v>
      </c>
      <c r="E3" s="5" t="s">
        <v>23</v>
      </c>
      <c r="F3" s="6" t="s">
        <v>24</v>
      </c>
      <c r="G3" s="6" t="s">
        <v>24</v>
      </c>
      <c r="H3" s="6" t="s">
        <v>24</v>
      </c>
      <c r="I3" s="6" t="s">
        <v>24</v>
      </c>
      <c r="J3" s="6" t="s">
        <v>24</v>
      </c>
      <c r="K3" s="6" t="s">
        <v>24</v>
      </c>
      <c r="L3" s="6" t="s">
        <v>24</v>
      </c>
      <c r="M3" s="6" t="s">
        <v>24</v>
      </c>
      <c r="N3" s="6" t="s">
        <v>24</v>
      </c>
      <c r="O3" s="6" t="s">
        <v>24</v>
      </c>
      <c r="P3" s="6" t="s">
        <v>24</v>
      </c>
      <c r="Q3" s="6" t="s">
        <v>24</v>
      </c>
      <c r="R3" s="6" t="s">
        <v>24</v>
      </c>
      <c r="S3" s="6" t="s">
        <v>24</v>
      </c>
      <c r="T3" s="6" t="s">
        <v>24</v>
      </c>
      <c r="U3" s="6" t="s">
        <v>24</v>
      </c>
      <c r="V3" s="6" t="s">
        <v>24</v>
      </c>
      <c r="W3" s="6" t="s">
        <v>24</v>
      </c>
      <c r="X3" s="6" t="s">
        <v>24</v>
      </c>
    </row>
    <row r="4" spans="1:24" x14ac:dyDescent="0.3">
      <c r="A4" t="s">
        <v>26</v>
      </c>
      <c r="B4" s="240" t="s">
        <v>1699</v>
      </c>
      <c r="C4" s="240" t="s">
        <v>1700</v>
      </c>
      <c r="D4" s="247" t="s">
        <v>2</v>
      </c>
      <c r="E4" s="9" t="s">
        <v>26</v>
      </c>
      <c r="F4" s="6" t="s">
        <v>24</v>
      </c>
      <c r="G4" s="7" t="s">
        <v>27</v>
      </c>
      <c r="H4" s="7" t="s">
        <v>27</v>
      </c>
      <c r="I4" s="7" t="s">
        <v>27</v>
      </c>
      <c r="J4" s="7" t="s">
        <v>27</v>
      </c>
      <c r="K4" s="7" t="s">
        <v>27</v>
      </c>
      <c r="L4" s="7" t="s">
        <v>27</v>
      </c>
      <c r="M4" s="7" t="s">
        <v>27</v>
      </c>
      <c r="N4" s="7">
        <v>4.3</v>
      </c>
      <c r="O4" s="7" t="s">
        <v>27</v>
      </c>
      <c r="P4" s="7" t="s">
        <v>27</v>
      </c>
      <c r="Q4" s="7" t="s">
        <v>27</v>
      </c>
      <c r="R4" s="7" t="s">
        <v>27</v>
      </c>
      <c r="S4" s="7">
        <v>4.4000000000000004</v>
      </c>
      <c r="T4" s="7" t="s">
        <v>27</v>
      </c>
      <c r="U4" s="7" t="s">
        <v>27</v>
      </c>
      <c r="V4" s="7" t="s">
        <v>27</v>
      </c>
      <c r="W4" s="7">
        <v>3.7</v>
      </c>
      <c r="X4" s="7" t="s">
        <v>27</v>
      </c>
    </row>
    <row r="5" spans="1:24" x14ac:dyDescent="0.3">
      <c r="A5" t="s">
        <v>28</v>
      </c>
      <c r="B5" s="241"/>
      <c r="C5" s="241"/>
      <c r="D5" s="248"/>
      <c r="E5" s="9" t="s">
        <v>28</v>
      </c>
      <c r="F5" s="6" t="s">
        <v>24</v>
      </c>
      <c r="G5" s="8" t="s">
        <v>27</v>
      </c>
      <c r="H5" s="8" t="s">
        <v>27</v>
      </c>
      <c r="I5" s="8" t="s">
        <v>27</v>
      </c>
      <c r="J5" s="8" t="s">
        <v>27</v>
      </c>
      <c r="K5" s="8" t="s">
        <v>27</v>
      </c>
      <c r="L5" s="8" t="s">
        <v>27</v>
      </c>
      <c r="M5" s="8" t="s">
        <v>27</v>
      </c>
      <c r="N5" s="8" t="s">
        <v>27</v>
      </c>
      <c r="O5" s="8" t="s">
        <v>27</v>
      </c>
      <c r="P5" s="8" t="s">
        <v>27</v>
      </c>
      <c r="Q5" s="8">
        <v>3.1</v>
      </c>
      <c r="R5" s="8">
        <v>3</v>
      </c>
      <c r="S5" s="8">
        <v>3.2</v>
      </c>
      <c r="T5" s="8">
        <v>3.2</v>
      </c>
      <c r="U5" s="8">
        <v>2.9</v>
      </c>
      <c r="V5" s="8">
        <v>2.9</v>
      </c>
      <c r="W5" s="8">
        <v>2.9</v>
      </c>
      <c r="X5" s="8" t="s">
        <v>27</v>
      </c>
    </row>
    <row r="6" spans="1:24" x14ac:dyDescent="0.3">
      <c r="A6" t="s">
        <v>29</v>
      </c>
      <c r="B6" s="241"/>
      <c r="C6" s="241"/>
      <c r="D6" s="248"/>
      <c r="E6" s="9" t="s">
        <v>29</v>
      </c>
      <c r="F6" s="6"/>
      <c r="G6" s="8"/>
      <c r="H6" s="8"/>
      <c r="I6" s="8"/>
      <c r="J6" s="8"/>
      <c r="K6" s="8"/>
      <c r="L6" s="8"/>
      <c r="M6" s="8"/>
      <c r="N6" s="8"/>
      <c r="O6" s="8"/>
      <c r="P6" s="8"/>
      <c r="Q6" s="8"/>
      <c r="R6" s="8"/>
      <c r="S6" s="8"/>
      <c r="T6" s="8"/>
      <c r="U6" s="8"/>
      <c r="V6" s="8"/>
      <c r="W6" s="8"/>
      <c r="X6" s="8"/>
    </row>
    <row r="7" spans="1:24" x14ac:dyDescent="0.3">
      <c r="A7" t="s">
        <v>30</v>
      </c>
      <c r="B7" s="241"/>
      <c r="C7" s="241"/>
      <c r="D7" s="248"/>
      <c r="E7" s="9" t="s">
        <v>30</v>
      </c>
      <c r="F7" s="6" t="s">
        <v>24</v>
      </c>
      <c r="G7" s="7" t="s">
        <v>27</v>
      </c>
      <c r="H7" s="7" t="s">
        <v>27</v>
      </c>
      <c r="I7" s="7" t="s">
        <v>27</v>
      </c>
      <c r="J7" s="7" t="s">
        <v>27</v>
      </c>
      <c r="K7" s="7" t="s">
        <v>27</v>
      </c>
      <c r="L7" s="7" t="s">
        <v>27</v>
      </c>
      <c r="M7" s="7">
        <v>3.7</v>
      </c>
      <c r="N7" s="7" t="s">
        <v>27</v>
      </c>
      <c r="O7" s="7" t="s">
        <v>27</v>
      </c>
      <c r="P7" s="7" t="s">
        <v>27</v>
      </c>
      <c r="Q7" s="7" t="s">
        <v>27</v>
      </c>
      <c r="R7" s="7" t="s">
        <v>27</v>
      </c>
      <c r="S7" s="7" t="s">
        <v>27</v>
      </c>
      <c r="T7" s="7" t="s">
        <v>27</v>
      </c>
      <c r="U7" s="7" t="s">
        <v>27</v>
      </c>
      <c r="V7" s="7" t="s">
        <v>27</v>
      </c>
      <c r="W7" s="7" t="s">
        <v>27</v>
      </c>
      <c r="X7" s="7" t="s">
        <v>27</v>
      </c>
    </row>
    <row r="8" spans="1:24" x14ac:dyDescent="0.3">
      <c r="A8" t="s">
        <v>31</v>
      </c>
      <c r="B8" s="241"/>
      <c r="C8" s="241"/>
      <c r="D8" s="248"/>
      <c r="E8" s="9" t="s">
        <v>31</v>
      </c>
      <c r="F8" s="6"/>
      <c r="G8" s="7"/>
      <c r="H8" s="7"/>
      <c r="I8" s="7"/>
      <c r="J8" s="7"/>
      <c r="K8" s="7"/>
      <c r="L8" s="7"/>
      <c r="M8" s="7"/>
      <c r="N8" s="7"/>
      <c r="O8" s="7"/>
      <c r="P8" s="7"/>
      <c r="Q8" s="7"/>
      <c r="R8" s="7"/>
      <c r="S8" s="7"/>
      <c r="T8" s="7"/>
      <c r="U8" s="7"/>
      <c r="V8" s="7"/>
      <c r="W8" s="7"/>
      <c r="X8" s="7"/>
    </row>
    <row r="9" spans="1:24" ht="20.399999999999999" x14ac:dyDescent="0.3">
      <c r="A9" t="s">
        <v>32</v>
      </c>
      <c r="B9" s="241"/>
      <c r="C9" s="241"/>
      <c r="D9" s="248"/>
      <c r="E9" s="9" t="s">
        <v>32</v>
      </c>
      <c r="F9" s="6" t="s">
        <v>24</v>
      </c>
      <c r="G9" s="8" t="s">
        <v>27</v>
      </c>
      <c r="H9" s="8" t="s">
        <v>27</v>
      </c>
      <c r="I9" s="8" t="s">
        <v>27</v>
      </c>
      <c r="J9" s="8" t="s">
        <v>27</v>
      </c>
      <c r="K9" s="8" t="s">
        <v>27</v>
      </c>
      <c r="L9" s="8" t="s">
        <v>27</v>
      </c>
      <c r="M9" s="8" t="s">
        <v>27</v>
      </c>
      <c r="N9" s="8" t="s">
        <v>27</v>
      </c>
      <c r="O9" s="8" t="s">
        <v>27</v>
      </c>
      <c r="P9" s="8">
        <v>2.1</v>
      </c>
      <c r="Q9" s="8" t="s">
        <v>27</v>
      </c>
      <c r="R9" s="8" t="s">
        <v>27</v>
      </c>
      <c r="S9" s="8" t="s">
        <v>27</v>
      </c>
      <c r="T9" s="8" t="s">
        <v>27</v>
      </c>
      <c r="U9" s="8" t="s">
        <v>27</v>
      </c>
      <c r="V9" s="8" t="s">
        <v>27</v>
      </c>
      <c r="W9" s="8" t="s">
        <v>27</v>
      </c>
      <c r="X9" s="8" t="s">
        <v>27</v>
      </c>
    </row>
    <row r="10" spans="1:24" x14ac:dyDescent="0.3">
      <c r="A10" t="s">
        <v>33</v>
      </c>
      <c r="B10" s="241"/>
      <c r="C10" s="241"/>
      <c r="D10" s="248"/>
      <c r="E10" s="9" t="s">
        <v>33</v>
      </c>
      <c r="F10" s="6"/>
      <c r="G10" s="8"/>
      <c r="H10" s="8"/>
      <c r="I10" s="8"/>
      <c r="J10" s="8"/>
      <c r="K10" s="8"/>
      <c r="L10" s="8"/>
      <c r="M10" s="8"/>
      <c r="N10" s="8"/>
      <c r="O10" s="8"/>
      <c r="P10" s="8"/>
      <c r="Q10" s="8"/>
      <c r="R10" s="8"/>
      <c r="S10" s="8"/>
      <c r="T10" s="8"/>
      <c r="U10" s="8"/>
      <c r="V10" s="8"/>
      <c r="W10" s="8"/>
      <c r="X10" s="8"/>
    </row>
    <row r="11" spans="1:24" x14ac:dyDescent="0.3">
      <c r="A11" t="s">
        <v>34</v>
      </c>
      <c r="B11" s="241"/>
      <c r="C11" s="241"/>
      <c r="D11" s="248"/>
      <c r="E11" s="9" t="s">
        <v>34</v>
      </c>
      <c r="F11" s="6" t="s">
        <v>24</v>
      </c>
      <c r="G11" s="7" t="s">
        <v>27</v>
      </c>
      <c r="H11" s="7" t="s">
        <v>27</v>
      </c>
      <c r="I11" s="7" t="s">
        <v>27</v>
      </c>
      <c r="J11" s="7" t="s">
        <v>27</v>
      </c>
      <c r="K11" s="7" t="s">
        <v>27</v>
      </c>
      <c r="L11" s="7" t="s">
        <v>27</v>
      </c>
      <c r="M11" s="7" t="s">
        <v>27</v>
      </c>
      <c r="N11" s="7" t="s">
        <v>27</v>
      </c>
      <c r="O11" s="7">
        <v>8.8000000000000007</v>
      </c>
      <c r="P11" s="7">
        <v>7.9</v>
      </c>
      <c r="Q11" s="7">
        <v>6.8</v>
      </c>
      <c r="R11" s="7">
        <v>6.5</v>
      </c>
      <c r="S11" s="7">
        <v>6.2</v>
      </c>
      <c r="T11" s="7">
        <v>6.1</v>
      </c>
      <c r="U11" s="7">
        <v>5.7</v>
      </c>
      <c r="V11" s="7">
        <v>5.4</v>
      </c>
      <c r="W11" s="7">
        <v>5.2</v>
      </c>
      <c r="X11" s="7" t="s">
        <v>27</v>
      </c>
    </row>
    <row r="12" spans="1:24" x14ac:dyDescent="0.3">
      <c r="A12" t="s">
        <v>35</v>
      </c>
      <c r="B12" s="241"/>
      <c r="C12" s="241"/>
      <c r="D12" s="248"/>
      <c r="E12" s="9" t="s">
        <v>35</v>
      </c>
      <c r="F12" s="6"/>
      <c r="G12" s="7"/>
      <c r="H12" s="7"/>
      <c r="I12" s="7"/>
      <c r="J12" s="7"/>
      <c r="K12" s="7"/>
      <c r="L12" s="7"/>
      <c r="M12" s="7"/>
      <c r="N12" s="7"/>
      <c r="O12" s="7"/>
      <c r="P12" s="7"/>
      <c r="Q12" s="7"/>
      <c r="R12" s="7"/>
      <c r="S12" s="7"/>
      <c r="T12" s="7"/>
      <c r="U12" s="7"/>
      <c r="V12" s="7"/>
      <c r="W12" s="7"/>
      <c r="X12" s="7"/>
    </row>
    <row r="13" spans="1:24" x14ac:dyDescent="0.3">
      <c r="A13" t="s">
        <v>36</v>
      </c>
      <c r="B13" s="241"/>
      <c r="C13" s="241"/>
      <c r="D13" s="248"/>
      <c r="E13" s="9" t="s">
        <v>36</v>
      </c>
      <c r="F13" s="6"/>
      <c r="G13" s="7"/>
      <c r="H13" s="7"/>
      <c r="I13" s="7"/>
      <c r="J13" s="7"/>
      <c r="K13" s="7"/>
      <c r="L13" s="7"/>
      <c r="M13" s="7"/>
      <c r="N13" s="7"/>
      <c r="O13" s="7"/>
      <c r="P13" s="7"/>
      <c r="Q13" s="7"/>
      <c r="R13" s="7"/>
      <c r="S13" s="7"/>
      <c r="T13" s="7"/>
      <c r="U13" s="7"/>
      <c r="V13" s="7"/>
      <c r="W13" s="7"/>
      <c r="X13" s="7"/>
    </row>
    <row r="14" spans="1:24" x14ac:dyDescent="0.3">
      <c r="A14" t="s">
        <v>37</v>
      </c>
      <c r="B14" s="241"/>
      <c r="C14" s="241"/>
      <c r="D14" s="248"/>
      <c r="E14" s="76" t="s">
        <v>37</v>
      </c>
      <c r="F14" s="6" t="s">
        <v>24</v>
      </c>
      <c r="G14" s="8" t="s">
        <v>27</v>
      </c>
      <c r="H14" s="8" t="s">
        <v>27</v>
      </c>
      <c r="I14" s="8" t="s">
        <v>27</v>
      </c>
      <c r="J14" s="8">
        <v>2.8</v>
      </c>
      <c r="K14" s="8" t="s">
        <v>27</v>
      </c>
      <c r="L14" s="8">
        <v>2.8</v>
      </c>
      <c r="M14" s="8" t="s">
        <v>27</v>
      </c>
      <c r="N14" s="8">
        <v>2.8</v>
      </c>
      <c r="O14" s="8" t="s">
        <v>27</v>
      </c>
      <c r="P14" s="8">
        <v>3</v>
      </c>
      <c r="Q14" s="8" t="s">
        <v>27</v>
      </c>
      <c r="R14" s="8">
        <v>3.2</v>
      </c>
      <c r="S14" s="8" t="s">
        <v>27</v>
      </c>
      <c r="T14" s="8">
        <v>3.4</v>
      </c>
      <c r="U14" s="8" t="s">
        <v>27</v>
      </c>
      <c r="V14" s="8">
        <v>3.6</v>
      </c>
      <c r="W14" s="8" t="s">
        <v>27</v>
      </c>
      <c r="X14" s="8" t="s">
        <v>27</v>
      </c>
    </row>
    <row r="15" spans="1:24" x14ac:dyDescent="0.3">
      <c r="A15" t="s">
        <v>38</v>
      </c>
      <c r="B15" s="241"/>
      <c r="C15" s="241"/>
      <c r="D15" s="248"/>
      <c r="E15" s="76" t="s">
        <v>38</v>
      </c>
      <c r="F15" s="6"/>
      <c r="G15" s="8"/>
      <c r="H15" s="8"/>
      <c r="I15" s="8"/>
      <c r="J15" s="8"/>
      <c r="K15" s="8"/>
      <c r="L15" s="8"/>
      <c r="M15" s="8"/>
      <c r="N15" s="8"/>
      <c r="O15" s="8"/>
      <c r="P15" s="8"/>
      <c r="Q15" s="8"/>
      <c r="R15" s="8"/>
      <c r="S15" s="8"/>
      <c r="T15" s="8"/>
      <c r="U15" s="8"/>
      <c r="V15" s="8"/>
      <c r="W15" s="8"/>
      <c r="X15" s="8"/>
    </row>
    <row r="16" spans="1:24" x14ac:dyDescent="0.3">
      <c r="A16" t="s">
        <v>39</v>
      </c>
      <c r="B16" s="241"/>
      <c r="C16" s="241"/>
      <c r="D16" s="248"/>
      <c r="E16" s="76" t="s">
        <v>39</v>
      </c>
      <c r="F16" s="6"/>
      <c r="G16" s="8"/>
      <c r="H16" s="8"/>
      <c r="I16" s="8"/>
      <c r="J16" s="8"/>
      <c r="K16" s="8"/>
      <c r="L16" s="8"/>
      <c r="M16" s="8"/>
      <c r="N16" s="8"/>
      <c r="O16" s="8"/>
      <c r="P16" s="8"/>
      <c r="Q16" s="8"/>
      <c r="R16" s="8"/>
      <c r="S16" s="8"/>
      <c r="T16" s="8"/>
      <c r="U16" s="8"/>
      <c r="V16" s="8"/>
      <c r="W16" s="8"/>
      <c r="X16" s="8"/>
    </row>
    <row r="17" spans="1:24" x14ac:dyDescent="0.3">
      <c r="A17" t="s">
        <v>40</v>
      </c>
      <c r="B17" s="241"/>
      <c r="C17" s="241"/>
      <c r="D17" s="248"/>
      <c r="E17" s="76" t="s">
        <v>40</v>
      </c>
      <c r="F17" s="6"/>
      <c r="G17" s="8"/>
      <c r="H17" s="8"/>
      <c r="I17" s="8"/>
      <c r="J17" s="8"/>
      <c r="K17" s="8"/>
      <c r="L17" s="8"/>
      <c r="M17" s="8"/>
      <c r="N17" s="8"/>
      <c r="O17" s="8"/>
      <c r="P17" s="8"/>
      <c r="Q17" s="8"/>
      <c r="R17" s="8"/>
      <c r="S17" s="8"/>
      <c r="T17" s="8"/>
      <c r="U17" s="8"/>
      <c r="V17" s="8"/>
      <c r="W17" s="8"/>
      <c r="X17" s="8"/>
    </row>
    <row r="18" spans="1:24" x14ac:dyDescent="0.3">
      <c r="A18" t="s">
        <v>41</v>
      </c>
      <c r="B18" s="241"/>
      <c r="C18" s="241"/>
      <c r="D18" s="248"/>
      <c r="E18" s="9" t="s">
        <v>41</v>
      </c>
      <c r="F18" s="6" t="s">
        <v>24</v>
      </c>
      <c r="G18" s="7" t="s">
        <v>27</v>
      </c>
      <c r="H18" s="7" t="s">
        <v>27</v>
      </c>
      <c r="I18" s="7" t="s">
        <v>27</v>
      </c>
      <c r="J18" s="7" t="s">
        <v>27</v>
      </c>
      <c r="K18" s="7" t="s">
        <v>27</v>
      </c>
      <c r="L18" s="7" t="s">
        <v>27</v>
      </c>
      <c r="M18" s="7" t="s">
        <v>27</v>
      </c>
      <c r="N18" s="7" t="s">
        <v>27</v>
      </c>
      <c r="O18" s="7">
        <v>3.5</v>
      </c>
      <c r="P18" s="7">
        <v>3.8</v>
      </c>
      <c r="Q18" s="7">
        <v>3.6</v>
      </c>
      <c r="R18" s="7">
        <v>3.4</v>
      </c>
      <c r="S18" s="7">
        <v>3.2</v>
      </c>
      <c r="T18" s="7">
        <v>3.1</v>
      </c>
      <c r="U18" s="7">
        <v>3.2</v>
      </c>
      <c r="V18" s="7">
        <v>3.1</v>
      </c>
      <c r="W18" s="7">
        <v>3.1</v>
      </c>
      <c r="X18" s="7">
        <v>3.1</v>
      </c>
    </row>
    <row r="19" spans="1:24" x14ac:dyDescent="0.3">
      <c r="A19" t="s">
        <v>42</v>
      </c>
      <c r="B19" s="241"/>
      <c r="C19" s="241"/>
      <c r="D19" s="248"/>
      <c r="E19" s="76" t="s">
        <v>42</v>
      </c>
      <c r="F19" s="6" t="s">
        <v>24</v>
      </c>
      <c r="G19" s="8">
        <v>5.3</v>
      </c>
      <c r="H19" s="8">
        <v>5.0999999999999996</v>
      </c>
      <c r="I19" s="8">
        <v>5.3</v>
      </c>
      <c r="J19" s="8">
        <v>5.6</v>
      </c>
      <c r="K19" s="8">
        <v>6.1</v>
      </c>
      <c r="L19" s="8">
        <v>6.4</v>
      </c>
      <c r="M19" s="8">
        <v>6.8</v>
      </c>
      <c r="N19" s="8">
        <v>6.4</v>
      </c>
      <c r="O19" s="8">
        <v>7</v>
      </c>
      <c r="P19" s="8">
        <v>7.7</v>
      </c>
      <c r="Q19" s="8">
        <v>7.8</v>
      </c>
      <c r="R19" s="8">
        <v>7.7</v>
      </c>
      <c r="S19" s="8">
        <v>8.4</v>
      </c>
      <c r="T19" s="8">
        <v>8.1</v>
      </c>
      <c r="U19" s="8">
        <v>8.6999999999999993</v>
      </c>
      <c r="V19" s="8">
        <v>8.6</v>
      </c>
      <c r="W19" s="8">
        <v>8.6</v>
      </c>
      <c r="X19" s="8">
        <v>8.3000000000000007</v>
      </c>
    </row>
    <row r="20" spans="1:24" x14ac:dyDescent="0.3">
      <c r="A20" t="s">
        <v>43</v>
      </c>
      <c r="B20" s="241"/>
      <c r="C20" s="241"/>
      <c r="D20" s="248"/>
      <c r="E20" s="76" t="s">
        <v>43</v>
      </c>
      <c r="F20" s="6"/>
      <c r="G20" s="8"/>
      <c r="H20" s="8"/>
      <c r="I20" s="8"/>
      <c r="J20" s="8"/>
      <c r="K20" s="8"/>
      <c r="L20" s="8"/>
      <c r="M20" s="8"/>
      <c r="N20" s="8"/>
      <c r="O20" s="8"/>
      <c r="P20" s="8"/>
      <c r="Q20" s="8"/>
      <c r="R20" s="8"/>
      <c r="S20" s="8"/>
      <c r="T20" s="8"/>
      <c r="U20" s="8"/>
      <c r="V20" s="8"/>
      <c r="W20" s="8"/>
      <c r="X20" s="8"/>
    </row>
    <row r="21" spans="1:24" x14ac:dyDescent="0.3">
      <c r="A21" t="s">
        <v>44</v>
      </c>
      <c r="B21" s="241"/>
      <c r="C21" s="241"/>
      <c r="D21" s="248"/>
      <c r="E21" s="9" t="s">
        <v>44</v>
      </c>
      <c r="F21" s="6" t="s">
        <v>24</v>
      </c>
      <c r="G21" s="7">
        <v>2.4</v>
      </c>
      <c r="H21" s="7">
        <v>2.5</v>
      </c>
      <c r="I21" s="7">
        <v>2.7</v>
      </c>
      <c r="J21" s="7">
        <v>3</v>
      </c>
      <c r="K21" s="7">
        <v>3.3</v>
      </c>
      <c r="L21" s="7">
        <v>3.5</v>
      </c>
      <c r="M21" s="7">
        <v>3.6</v>
      </c>
      <c r="N21" s="7">
        <v>3.6</v>
      </c>
      <c r="O21" s="7">
        <v>3.6</v>
      </c>
      <c r="P21" s="7">
        <v>3.7</v>
      </c>
      <c r="Q21" s="7">
        <v>3.6</v>
      </c>
      <c r="R21" s="7">
        <v>3.7</v>
      </c>
      <c r="S21" s="7">
        <v>4</v>
      </c>
      <c r="T21" s="7">
        <v>4</v>
      </c>
      <c r="U21" s="7">
        <v>4</v>
      </c>
      <c r="V21" s="7">
        <v>4</v>
      </c>
      <c r="W21" s="7">
        <v>4</v>
      </c>
      <c r="X21" s="7" t="s">
        <v>27</v>
      </c>
    </row>
    <row r="22" spans="1:24" x14ac:dyDescent="0.3">
      <c r="A22" t="s">
        <v>45</v>
      </c>
      <c r="B22" s="241"/>
      <c r="C22" s="241"/>
      <c r="D22" s="248"/>
      <c r="E22" s="9" t="s">
        <v>45</v>
      </c>
      <c r="F22" s="6" t="s">
        <v>24</v>
      </c>
      <c r="G22" s="8" t="s">
        <v>27</v>
      </c>
      <c r="H22" s="8" t="s">
        <v>27</v>
      </c>
      <c r="I22" s="8" t="s">
        <v>27</v>
      </c>
      <c r="J22" s="8" t="s">
        <v>27</v>
      </c>
      <c r="K22" s="8" t="s">
        <v>27</v>
      </c>
      <c r="L22" s="8" t="s">
        <v>27</v>
      </c>
      <c r="M22" s="8" t="s">
        <v>27</v>
      </c>
      <c r="N22" s="8" t="s">
        <v>27</v>
      </c>
      <c r="O22" s="8" t="s">
        <v>27</v>
      </c>
      <c r="P22" s="8">
        <v>1.7</v>
      </c>
      <c r="Q22" s="8">
        <v>2</v>
      </c>
      <c r="R22" s="8">
        <v>2</v>
      </c>
      <c r="S22" s="8">
        <v>2</v>
      </c>
      <c r="T22" s="8">
        <v>2.1</v>
      </c>
      <c r="U22" s="8">
        <v>2.1</v>
      </c>
      <c r="V22" s="8">
        <v>2.2000000000000002</v>
      </c>
      <c r="W22" s="8">
        <v>2.2999999999999998</v>
      </c>
      <c r="X22" s="8" t="s">
        <v>27</v>
      </c>
    </row>
    <row r="23" spans="1:24" x14ac:dyDescent="0.3">
      <c r="A23" t="s">
        <v>46</v>
      </c>
      <c r="B23" s="241"/>
      <c r="C23" s="241"/>
      <c r="D23" s="248"/>
      <c r="E23" s="9" t="s">
        <v>46</v>
      </c>
      <c r="F23" s="6" t="s">
        <v>24</v>
      </c>
      <c r="G23" s="7" t="s">
        <v>27</v>
      </c>
      <c r="H23" s="7" t="s">
        <v>27</v>
      </c>
      <c r="I23" s="7" t="s">
        <v>27</v>
      </c>
      <c r="J23" s="7" t="s">
        <v>27</v>
      </c>
      <c r="K23" s="7" t="s">
        <v>27</v>
      </c>
      <c r="L23" s="7" t="s">
        <v>27</v>
      </c>
      <c r="M23" s="7" t="s">
        <v>27</v>
      </c>
      <c r="N23" s="7" t="s">
        <v>27</v>
      </c>
      <c r="O23" s="7" t="s">
        <v>27</v>
      </c>
      <c r="P23" s="7" t="s">
        <v>27</v>
      </c>
      <c r="Q23" s="7" t="s">
        <v>27</v>
      </c>
      <c r="R23" s="7">
        <v>0.4</v>
      </c>
      <c r="S23" s="7">
        <v>0.4</v>
      </c>
      <c r="T23" s="7">
        <v>0.4</v>
      </c>
      <c r="U23" s="7">
        <v>0.4</v>
      </c>
      <c r="V23" s="7">
        <v>0.4</v>
      </c>
      <c r="W23" s="7">
        <v>0.4</v>
      </c>
      <c r="X23" s="7" t="s">
        <v>27</v>
      </c>
    </row>
    <row r="24" spans="1:24" x14ac:dyDescent="0.3">
      <c r="A24" t="s">
        <v>47</v>
      </c>
      <c r="B24" s="241"/>
      <c r="C24" s="241"/>
      <c r="D24" s="248"/>
      <c r="E24" s="9" t="s">
        <v>47</v>
      </c>
      <c r="F24" s="6"/>
      <c r="G24" s="7"/>
      <c r="H24" s="7"/>
      <c r="I24" s="7"/>
      <c r="J24" s="7"/>
      <c r="K24" s="7"/>
      <c r="L24" s="7"/>
      <c r="M24" s="7"/>
      <c r="N24" s="7"/>
      <c r="O24" s="7"/>
      <c r="P24" s="7"/>
      <c r="Q24" s="7"/>
      <c r="R24" s="7"/>
      <c r="S24" s="7"/>
      <c r="T24" s="7"/>
      <c r="U24" s="7"/>
      <c r="V24" s="7"/>
      <c r="W24" s="7"/>
      <c r="X24" s="7"/>
    </row>
    <row r="25" spans="1:24" x14ac:dyDescent="0.3">
      <c r="A25" t="s">
        <v>48</v>
      </c>
      <c r="B25" s="241"/>
      <c r="C25" s="241"/>
      <c r="D25" s="248"/>
      <c r="E25" s="9" t="s">
        <v>48</v>
      </c>
      <c r="F25" s="6" t="s">
        <v>24</v>
      </c>
      <c r="G25" s="8">
        <v>2.5</v>
      </c>
      <c r="H25" s="8">
        <v>3.2</v>
      </c>
      <c r="I25" s="8">
        <v>3.5</v>
      </c>
      <c r="J25" s="8">
        <v>3.8</v>
      </c>
      <c r="K25" s="8">
        <v>4.0999999999999996</v>
      </c>
      <c r="L25" s="8">
        <v>4.4000000000000004</v>
      </c>
      <c r="M25" s="8">
        <v>4.7</v>
      </c>
      <c r="N25" s="8">
        <v>5</v>
      </c>
      <c r="O25" s="8">
        <v>5.3</v>
      </c>
      <c r="P25" s="8">
        <v>5.4</v>
      </c>
      <c r="Q25" s="8">
        <v>5.8</v>
      </c>
      <c r="R25" s="8">
        <v>6.2</v>
      </c>
      <c r="S25" s="8">
        <v>6.4</v>
      </c>
      <c r="T25" s="8">
        <v>6.6</v>
      </c>
      <c r="U25" s="8">
        <v>6.8</v>
      </c>
      <c r="V25" s="8">
        <v>6.6</v>
      </c>
      <c r="W25" s="8" t="s">
        <v>27</v>
      </c>
      <c r="X25" s="8" t="s">
        <v>27</v>
      </c>
    </row>
    <row r="26" spans="1:24" x14ac:dyDescent="0.3">
      <c r="A26" t="s">
        <v>49</v>
      </c>
      <c r="B26" s="241"/>
      <c r="C26" s="241"/>
      <c r="D26" s="248"/>
      <c r="E26" s="9" t="s">
        <v>49</v>
      </c>
      <c r="F26" s="6"/>
      <c r="G26" s="8"/>
      <c r="H26" s="8"/>
      <c r="I26" s="8"/>
      <c r="J26" s="8"/>
      <c r="K26" s="8"/>
      <c r="L26" s="8"/>
      <c r="M26" s="8"/>
      <c r="N26" s="8"/>
      <c r="O26" s="8"/>
      <c r="P26" s="8"/>
      <c r="Q26" s="8"/>
      <c r="R26" s="8"/>
      <c r="S26" s="8"/>
      <c r="T26" s="8"/>
      <c r="U26" s="8"/>
      <c r="V26" s="8"/>
      <c r="W26" s="8"/>
      <c r="X26" s="8"/>
    </row>
    <row r="27" spans="1:24" x14ac:dyDescent="0.3">
      <c r="A27" t="s">
        <v>50</v>
      </c>
      <c r="B27" s="241"/>
      <c r="C27" s="241"/>
      <c r="D27" s="248"/>
      <c r="E27" s="9" t="s">
        <v>50</v>
      </c>
      <c r="F27" s="6"/>
      <c r="G27" s="8"/>
      <c r="H27" s="8"/>
      <c r="I27" s="8"/>
      <c r="J27" s="8"/>
      <c r="K27" s="8"/>
      <c r="L27" s="8"/>
      <c r="M27" s="8"/>
      <c r="N27" s="8"/>
      <c r="O27" s="8"/>
      <c r="P27" s="8"/>
      <c r="Q27" s="8"/>
      <c r="R27" s="8"/>
      <c r="S27" s="8"/>
      <c r="T27" s="8"/>
      <c r="U27" s="8"/>
      <c r="V27" s="8"/>
      <c r="W27" s="8"/>
      <c r="X27" s="8"/>
    </row>
    <row r="28" spans="1:24" x14ac:dyDescent="0.3">
      <c r="A28" t="s">
        <v>51</v>
      </c>
      <c r="B28" s="241"/>
      <c r="C28" s="241"/>
      <c r="D28" s="248"/>
      <c r="E28" s="9" t="s">
        <v>51</v>
      </c>
      <c r="F28" s="6" t="s">
        <v>24</v>
      </c>
      <c r="G28" s="7" t="s">
        <v>27</v>
      </c>
      <c r="H28" s="7" t="s">
        <v>27</v>
      </c>
      <c r="I28" s="7" t="s">
        <v>27</v>
      </c>
      <c r="J28" s="7" t="s">
        <v>27</v>
      </c>
      <c r="K28" s="7" t="s">
        <v>27</v>
      </c>
      <c r="L28" s="7" t="s">
        <v>27</v>
      </c>
      <c r="M28" s="7">
        <v>5.5</v>
      </c>
      <c r="N28" s="7" t="s">
        <v>27</v>
      </c>
      <c r="O28" s="7" t="s">
        <v>27</v>
      </c>
      <c r="P28" s="7" t="s">
        <v>27</v>
      </c>
      <c r="Q28" s="7" t="s">
        <v>27</v>
      </c>
      <c r="R28" s="7">
        <v>4.4000000000000004</v>
      </c>
      <c r="S28" s="7" t="s">
        <v>27</v>
      </c>
      <c r="T28" s="7" t="s">
        <v>27</v>
      </c>
      <c r="U28" s="7" t="s">
        <v>27</v>
      </c>
      <c r="V28" s="7" t="s">
        <v>27</v>
      </c>
      <c r="W28" s="7" t="s">
        <v>27</v>
      </c>
      <c r="X28" s="7" t="s">
        <v>27</v>
      </c>
    </row>
    <row r="29" spans="1:24" x14ac:dyDescent="0.3">
      <c r="A29" t="s">
        <v>52</v>
      </c>
      <c r="B29" s="241"/>
      <c r="C29" s="241"/>
      <c r="D29" s="248"/>
      <c r="E29" s="9" t="s">
        <v>52</v>
      </c>
      <c r="F29" s="6" t="s">
        <v>24</v>
      </c>
      <c r="G29" s="8" t="s">
        <v>27</v>
      </c>
      <c r="H29" s="8" t="s">
        <v>27</v>
      </c>
      <c r="I29" s="8" t="s">
        <v>27</v>
      </c>
      <c r="J29" s="8" t="s">
        <v>27</v>
      </c>
      <c r="K29" s="8" t="s">
        <v>27</v>
      </c>
      <c r="L29" s="8" t="s">
        <v>27</v>
      </c>
      <c r="M29" s="8" t="s">
        <v>27</v>
      </c>
      <c r="N29" s="8" t="s">
        <v>27</v>
      </c>
      <c r="O29" s="8" t="s">
        <v>27</v>
      </c>
      <c r="P29" s="8">
        <v>10.6</v>
      </c>
      <c r="Q29" s="8">
        <v>10.6</v>
      </c>
      <c r="R29" s="8">
        <v>10.6</v>
      </c>
      <c r="S29" s="8">
        <v>10.5</v>
      </c>
      <c r="T29" s="8">
        <v>10.4</v>
      </c>
      <c r="U29" s="8">
        <v>10.3</v>
      </c>
      <c r="V29" s="8">
        <v>10.3</v>
      </c>
      <c r="W29" s="8">
        <v>10.3</v>
      </c>
      <c r="X29" s="8">
        <v>10.4</v>
      </c>
    </row>
    <row r="30" spans="1:24" x14ac:dyDescent="0.3">
      <c r="A30" t="s">
        <v>53</v>
      </c>
      <c r="B30" s="241"/>
      <c r="C30" s="241"/>
      <c r="D30" s="248"/>
      <c r="E30" s="9" t="s">
        <v>53</v>
      </c>
      <c r="F30" s="6"/>
      <c r="G30" s="8"/>
      <c r="H30" s="8"/>
      <c r="I30" s="8"/>
      <c r="J30" s="8"/>
      <c r="K30" s="8"/>
      <c r="L30" s="8"/>
      <c r="M30" s="8"/>
      <c r="N30" s="8"/>
      <c r="O30" s="8"/>
      <c r="P30" s="8"/>
      <c r="Q30" s="8"/>
      <c r="R30" s="8"/>
      <c r="S30" s="8"/>
      <c r="T30" s="8"/>
      <c r="U30" s="8"/>
      <c r="V30" s="8"/>
      <c r="W30" s="8"/>
      <c r="X30" s="8"/>
    </row>
    <row r="31" spans="1:24" x14ac:dyDescent="0.3">
      <c r="A31" t="s">
        <v>54</v>
      </c>
      <c r="B31" s="241"/>
      <c r="C31" s="241"/>
      <c r="D31" s="248"/>
      <c r="E31" s="9" t="s">
        <v>54</v>
      </c>
      <c r="F31" s="6" t="s">
        <v>24</v>
      </c>
      <c r="G31" s="7" t="s">
        <v>27</v>
      </c>
      <c r="H31" s="7" t="s">
        <v>27</v>
      </c>
      <c r="I31" s="7" t="s">
        <v>27</v>
      </c>
      <c r="J31" s="7" t="s">
        <v>27</v>
      </c>
      <c r="K31" s="7" t="s">
        <v>27</v>
      </c>
      <c r="L31" s="7" t="s">
        <v>27</v>
      </c>
      <c r="M31" s="7" t="s">
        <v>27</v>
      </c>
      <c r="N31" s="7" t="s">
        <v>27</v>
      </c>
      <c r="O31" s="7" t="s">
        <v>27</v>
      </c>
      <c r="P31" s="7" t="s">
        <v>27</v>
      </c>
      <c r="Q31" s="7" t="s">
        <v>27</v>
      </c>
      <c r="R31" s="7" t="s">
        <v>27</v>
      </c>
      <c r="S31" s="7">
        <v>0.4</v>
      </c>
      <c r="T31" s="7">
        <v>0.4</v>
      </c>
      <c r="U31" s="7">
        <v>0.4</v>
      </c>
      <c r="V31" s="7">
        <v>0.5</v>
      </c>
      <c r="W31" s="7">
        <v>0.4</v>
      </c>
      <c r="X31" s="7">
        <v>0.5</v>
      </c>
    </row>
    <row r="32" spans="1:24" ht="20.399999999999999" x14ac:dyDescent="0.3">
      <c r="A32" t="s">
        <v>55</v>
      </c>
      <c r="B32" s="241"/>
      <c r="C32" s="241"/>
      <c r="D32" s="248"/>
      <c r="E32" s="9" t="s">
        <v>55</v>
      </c>
      <c r="F32" s="6" t="s">
        <v>24</v>
      </c>
      <c r="G32" s="8" t="s">
        <v>27</v>
      </c>
      <c r="H32" s="8" t="s">
        <v>27</v>
      </c>
      <c r="I32" s="8" t="s">
        <v>27</v>
      </c>
      <c r="J32" s="8" t="s">
        <v>27</v>
      </c>
      <c r="K32" s="8">
        <v>1.4</v>
      </c>
      <c r="L32" s="8">
        <v>1.1000000000000001</v>
      </c>
      <c r="M32" s="8">
        <v>0.9</v>
      </c>
      <c r="N32" s="8">
        <v>0.9</v>
      </c>
      <c r="O32" s="8">
        <v>0.9</v>
      </c>
      <c r="P32" s="8">
        <v>1</v>
      </c>
      <c r="Q32" s="8">
        <v>1</v>
      </c>
      <c r="R32" s="8">
        <v>1.1000000000000001</v>
      </c>
      <c r="S32" s="8">
        <v>1.1000000000000001</v>
      </c>
      <c r="T32" s="8">
        <v>1.1000000000000001</v>
      </c>
      <c r="U32" s="8">
        <v>1.2</v>
      </c>
      <c r="V32" s="8">
        <v>1.6</v>
      </c>
      <c r="W32" s="8">
        <v>1.5</v>
      </c>
      <c r="X32" s="8" t="s">
        <v>27</v>
      </c>
    </row>
    <row r="33" spans="1:24" x14ac:dyDescent="0.3">
      <c r="A33" t="s">
        <v>56</v>
      </c>
      <c r="B33" s="241"/>
      <c r="C33" s="241"/>
      <c r="D33" s="248"/>
      <c r="E33" s="9" t="s">
        <v>56</v>
      </c>
      <c r="F33" s="6"/>
      <c r="G33" s="8"/>
      <c r="H33" s="8"/>
      <c r="I33" s="8"/>
      <c r="J33" s="8"/>
      <c r="K33" s="8"/>
      <c r="L33" s="8"/>
      <c r="M33" s="8"/>
      <c r="N33" s="8"/>
      <c r="O33" s="8"/>
      <c r="P33" s="8"/>
      <c r="Q33" s="8"/>
      <c r="R33" s="8"/>
      <c r="S33" s="8"/>
      <c r="T33" s="8"/>
      <c r="U33" s="8"/>
      <c r="V33" s="8"/>
      <c r="W33" s="8"/>
      <c r="X33" s="8"/>
    </row>
    <row r="34" spans="1:24" x14ac:dyDescent="0.3">
      <c r="A34" t="s">
        <v>57</v>
      </c>
      <c r="B34" s="241"/>
      <c r="C34" s="241"/>
      <c r="D34" s="248"/>
      <c r="E34" s="9" t="s">
        <v>57</v>
      </c>
      <c r="F34" s="6"/>
      <c r="G34" s="8"/>
      <c r="H34" s="8"/>
      <c r="I34" s="8"/>
      <c r="J34" s="8"/>
      <c r="K34" s="8"/>
      <c r="L34" s="8"/>
      <c r="M34" s="8"/>
      <c r="N34" s="8"/>
      <c r="O34" s="8"/>
      <c r="P34" s="8"/>
      <c r="Q34" s="8"/>
      <c r="R34" s="8"/>
      <c r="S34" s="8"/>
      <c r="T34" s="8"/>
      <c r="U34" s="8"/>
      <c r="V34" s="8"/>
      <c r="W34" s="8"/>
      <c r="X34" s="8"/>
    </row>
    <row r="35" spans="1:24" x14ac:dyDescent="0.3">
      <c r="A35" t="s">
        <v>58</v>
      </c>
      <c r="B35" s="241"/>
      <c r="C35" s="241"/>
      <c r="D35" s="248"/>
      <c r="E35" s="9" t="s">
        <v>58</v>
      </c>
      <c r="F35" s="6" t="s">
        <v>24</v>
      </c>
      <c r="G35" s="7">
        <v>10</v>
      </c>
      <c r="H35" s="7">
        <v>10.199999999999999</v>
      </c>
      <c r="I35" s="7">
        <v>10.3</v>
      </c>
      <c r="J35" s="7">
        <v>10.4</v>
      </c>
      <c r="K35" s="7">
        <v>10.199999999999999</v>
      </c>
      <c r="L35" s="7">
        <v>10.5</v>
      </c>
      <c r="M35" s="7">
        <v>10.6</v>
      </c>
      <c r="N35" s="7">
        <v>10.5</v>
      </c>
      <c r="O35" s="7">
        <v>10.3</v>
      </c>
      <c r="P35" s="7">
        <v>10</v>
      </c>
      <c r="Q35" s="7">
        <v>9.6999999999999993</v>
      </c>
      <c r="R35" s="7">
        <v>9.6</v>
      </c>
      <c r="S35" s="7">
        <v>9.4</v>
      </c>
      <c r="T35" s="7">
        <v>9.3000000000000007</v>
      </c>
      <c r="U35" s="7">
        <v>9.3000000000000007</v>
      </c>
      <c r="V35" s="7">
        <v>9.3000000000000007</v>
      </c>
      <c r="W35" s="7">
        <v>9.3000000000000007</v>
      </c>
      <c r="X35" s="7" t="s">
        <v>27</v>
      </c>
    </row>
    <row r="36" spans="1:24" x14ac:dyDescent="0.3">
      <c r="A36" t="s">
        <v>59</v>
      </c>
      <c r="B36" s="241"/>
      <c r="C36" s="241"/>
      <c r="D36" s="248"/>
      <c r="E36" s="9" t="s">
        <v>59</v>
      </c>
      <c r="F36" s="6" t="s">
        <v>24</v>
      </c>
      <c r="G36" s="8" t="s">
        <v>27</v>
      </c>
      <c r="H36" s="8" t="s">
        <v>27</v>
      </c>
      <c r="I36" s="8" t="s">
        <v>27</v>
      </c>
      <c r="J36" s="8" t="s">
        <v>27</v>
      </c>
      <c r="K36" s="8" t="s">
        <v>27</v>
      </c>
      <c r="L36" s="8" t="s">
        <v>27</v>
      </c>
      <c r="M36" s="8">
        <v>3</v>
      </c>
      <c r="N36" s="8">
        <v>3.9</v>
      </c>
      <c r="O36" s="8">
        <v>4</v>
      </c>
      <c r="P36" s="8">
        <v>4</v>
      </c>
      <c r="Q36" s="8">
        <v>4.2</v>
      </c>
      <c r="R36" s="8">
        <v>4.3</v>
      </c>
      <c r="S36" s="8">
        <v>4.4000000000000004</v>
      </c>
      <c r="T36" s="8">
        <v>4.4000000000000004</v>
      </c>
      <c r="U36" s="8">
        <v>4.5</v>
      </c>
      <c r="V36" s="8">
        <v>4.5</v>
      </c>
      <c r="W36" s="8">
        <v>4.5999999999999996</v>
      </c>
      <c r="X36" s="8" t="s">
        <v>27</v>
      </c>
    </row>
    <row r="37" spans="1:24" x14ac:dyDescent="0.3">
      <c r="A37" t="s">
        <v>60</v>
      </c>
      <c r="B37" s="241"/>
      <c r="C37" s="241"/>
      <c r="D37" s="248"/>
      <c r="E37" s="9" t="s">
        <v>60</v>
      </c>
      <c r="F37" s="6"/>
      <c r="G37" s="8"/>
      <c r="H37" s="8"/>
      <c r="I37" s="8"/>
      <c r="J37" s="8"/>
      <c r="K37" s="8"/>
      <c r="L37" s="8"/>
      <c r="M37" s="8"/>
      <c r="N37" s="8"/>
      <c r="O37" s="8"/>
      <c r="P37" s="8"/>
      <c r="Q37" s="8"/>
      <c r="R37" s="8"/>
      <c r="S37" s="8"/>
      <c r="T37" s="8"/>
      <c r="U37" s="8"/>
      <c r="V37" s="8"/>
      <c r="W37" s="8"/>
      <c r="X37" s="8"/>
    </row>
    <row r="38" spans="1:24" ht="20.399999999999999" x14ac:dyDescent="0.3">
      <c r="A38" t="s">
        <v>61</v>
      </c>
      <c r="B38" s="241"/>
      <c r="C38" s="241"/>
      <c r="D38" s="248"/>
      <c r="E38" s="9" t="s">
        <v>61</v>
      </c>
      <c r="F38" s="6"/>
      <c r="G38" s="8"/>
      <c r="H38" s="8"/>
      <c r="I38" s="8"/>
      <c r="J38" s="8"/>
      <c r="K38" s="8"/>
      <c r="L38" s="8"/>
      <c r="M38" s="8"/>
      <c r="N38" s="8"/>
      <c r="O38" s="8"/>
      <c r="P38" s="8"/>
      <c r="Q38" s="8"/>
      <c r="R38" s="8"/>
      <c r="S38" s="8"/>
      <c r="T38" s="8"/>
      <c r="U38" s="8"/>
      <c r="V38" s="8"/>
      <c r="W38" s="8"/>
      <c r="X38" s="8"/>
    </row>
    <row r="39" spans="1:24" x14ac:dyDescent="0.3">
      <c r="A39" t="s">
        <v>62</v>
      </c>
      <c r="B39" s="242"/>
      <c r="C39" s="242"/>
      <c r="D39" s="249"/>
      <c r="E39" s="9" t="s">
        <v>62</v>
      </c>
      <c r="F39" s="6" t="s">
        <v>24</v>
      </c>
      <c r="G39" s="7" t="s">
        <v>27</v>
      </c>
      <c r="H39" s="7" t="s">
        <v>27</v>
      </c>
      <c r="I39" s="7" t="s">
        <v>27</v>
      </c>
      <c r="J39" s="7" t="s">
        <v>27</v>
      </c>
      <c r="K39" s="7" t="s">
        <v>27</v>
      </c>
      <c r="L39" s="7">
        <v>3.1</v>
      </c>
      <c r="M39" s="7">
        <v>3.4</v>
      </c>
      <c r="N39" s="7">
        <v>3.3</v>
      </c>
      <c r="O39" s="7">
        <v>3.2</v>
      </c>
      <c r="P39" s="7">
        <v>3.2</v>
      </c>
      <c r="Q39" s="7">
        <v>3.2</v>
      </c>
      <c r="R39" s="7">
        <v>3.1</v>
      </c>
      <c r="S39" s="7">
        <v>3.1</v>
      </c>
      <c r="T39" s="7">
        <v>3.2</v>
      </c>
      <c r="U39" s="7">
        <v>3.2</v>
      </c>
      <c r="V39" s="7">
        <v>3.2</v>
      </c>
      <c r="W39" s="7">
        <v>3.1</v>
      </c>
      <c r="X39" s="7" t="s">
        <v>27</v>
      </c>
    </row>
    <row r="40" spans="1:24" x14ac:dyDescent="0.3">
      <c r="B40" s="10" t="s">
        <v>1701</v>
      </c>
    </row>
    <row r="41" spans="1:24" x14ac:dyDescent="0.3">
      <c r="B41" s="11" t="s">
        <v>73</v>
      </c>
    </row>
    <row r="42" spans="1:24" x14ac:dyDescent="0.3">
      <c r="B42" s="12" t="s">
        <v>76</v>
      </c>
      <c r="C42" s="11" t="s">
        <v>77</v>
      </c>
    </row>
    <row r="43" spans="1:24" x14ac:dyDescent="0.3">
      <c r="B43" s="12" t="s">
        <v>74</v>
      </c>
      <c r="C43" s="11" t="s">
        <v>75</v>
      </c>
    </row>
    <row r="44" spans="1:24" x14ac:dyDescent="0.3">
      <c r="B44" s="12" t="s">
        <v>85</v>
      </c>
      <c r="C44" s="11" t="s">
        <v>84</v>
      </c>
    </row>
  </sheetData>
  <mergeCells count="5">
    <mergeCell ref="B2:F2"/>
    <mergeCell ref="B3:C3"/>
    <mergeCell ref="B4:B39"/>
    <mergeCell ref="C4:C39"/>
    <mergeCell ref="D4:D39"/>
  </mergeCells>
  <hyperlinks>
    <hyperlink ref="B1" r:id="rId1" display="http://stats.oecd.org/OECDStat_Metadata/ShowMetadata.ashx?Dataset=HEALTH_LTCR&amp;ShowOnWeb=true&amp;Lang=en"/>
    <hyperlink ref="B4" r:id="rId2" display="http://stats.oecd.org/OECDStat_Metadata/ShowMetadata.ashx?Dataset=HEALTH_LTCR&amp;Coords=[VAR].[LTWF]&amp;ShowOnWeb=true&amp;Lang=en"/>
    <hyperlink ref="C4" r:id="rId3" display="http://stats.oecd.org/OECDStat_Metadata/ShowMetadata.ashx?Dataset=HEALTH_LTCR&amp;Coords=[VAR].[LTWFFWFT]&amp;ShowOnWeb=true&amp;Lang=en"/>
    <hyperlink ref="E14" r:id="rId4" display="http://stats.oecd.org/OECDStat_Metadata/ShowMetadata.ashx?Dataset=HEALTH_LTCR&amp;Coords=[COU].[DEU]&amp;ShowOnWeb=true&amp;Lang=en"/>
    <hyperlink ref="E19" r:id="rId5" display="http://stats.oecd.org/OECDStat_Metadata/ShowMetadata.ashx?Dataset=HEALTH_LTCR&amp;Coords=[COU].[ISR]&amp;ShowOnWeb=true&amp;Lang=en"/>
    <hyperlink ref="B40" r:id="rId6" display="https://stats-2.oecd.org/index.aspx?DatasetCode=HEALTH_LTCR"/>
  </hyperlinks>
  <pageMargins left="0.7" right="0.7" top="0.78740157499999996" bottom="0.78740157499999996" header="0.3" footer="0.3"/>
  <legacyDrawing r:id="rId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0"/>
  <sheetViews>
    <sheetView showGridLines="0" topLeftCell="A2" workbookViewId="0">
      <selection activeCell="A6" sqref="A6:A41"/>
    </sheetView>
  </sheetViews>
  <sheetFormatPr baseColWidth="10" defaultColWidth="10.6640625" defaultRowHeight="13.2" x14ac:dyDescent="0.25"/>
  <cols>
    <col min="1" max="1" width="10.6640625" style="27"/>
    <col min="2" max="2" width="20.33203125" style="27" customWidth="1"/>
    <col min="3" max="3" width="16.44140625" style="27" customWidth="1"/>
    <col min="4" max="4" width="15.33203125" style="27" customWidth="1"/>
    <col min="5" max="5" width="2.44140625" style="27" customWidth="1"/>
    <col min="6" max="16384" width="10.6640625" style="27"/>
  </cols>
  <sheetData>
    <row r="1" spans="1:23" hidden="1" x14ac:dyDescent="0.25">
      <c r="B1" s="39" t="e">
        <f ca="1">DotStatQuery(C1)</f>
        <v>#NAME?</v>
      </c>
      <c r="C1" s="39" t="s">
        <v>111</v>
      </c>
    </row>
    <row r="2" spans="1:23" x14ac:dyDescent="0.25">
      <c r="B2" s="1" t="s">
        <v>112</v>
      </c>
      <c r="C2" s="40"/>
    </row>
    <row r="3" spans="1:23" ht="34.799999999999997" x14ac:dyDescent="0.25">
      <c r="B3" s="38" t="s">
        <v>0</v>
      </c>
    </row>
    <row r="4" spans="1:23" x14ac:dyDescent="0.25">
      <c r="B4" s="226" t="s">
        <v>3</v>
      </c>
      <c r="C4" s="227"/>
      <c r="D4" s="227"/>
      <c r="E4" s="228"/>
      <c r="F4" s="37" t="s">
        <v>4</v>
      </c>
      <c r="G4" s="37" t="s">
        <v>5</v>
      </c>
      <c r="H4" s="37" t="s">
        <v>6</v>
      </c>
      <c r="I4" s="37" t="s">
        <v>7</v>
      </c>
      <c r="J4" s="37" t="s">
        <v>8</v>
      </c>
      <c r="K4" s="37" t="s">
        <v>9</v>
      </c>
      <c r="L4" s="37" t="s">
        <v>10</v>
      </c>
      <c r="M4" s="37" t="s">
        <v>11</v>
      </c>
      <c r="N4" s="37" t="s">
        <v>12</v>
      </c>
      <c r="O4" s="37" t="s">
        <v>13</v>
      </c>
      <c r="P4" s="37" t="s">
        <v>14</v>
      </c>
      <c r="Q4" s="37" t="s">
        <v>15</v>
      </c>
      <c r="R4" s="37" t="s">
        <v>16</v>
      </c>
      <c r="S4" s="37" t="s">
        <v>17</v>
      </c>
      <c r="T4" s="37" t="s">
        <v>18</v>
      </c>
      <c r="U4" s="37" t="s">
        <v>19</v>
      </c>
      <c r="V4" s="37" t="s">
        <v>20</v>
      </c>
      <c r="W4" s="37" t="s">
        <v>21</v>
      </c>
    </row>
    <row r="5" spans="1:23" ht="13.8" x14ac:dyDescent="0.3">
      <c r="B5" s="36" t="s">
        <v>22</v>
      </c>
      <c r="C5" s="36" t="s">
        <v>1</v>
      </c>
      <c r="D5" s="36" t="s">
        <v>23</v>
      </c>
      <c r="E5" s="32" t="s">
        <v>24</v>
      </c>
      <c r="F5" s="32" t="s">
        <v>24</v>
      </c>
      <c r="G5" s="32" t="s">
        <v>24</v>
      </c>
      <c r="H5" s="32" t="s">
        <v>24</v>
      </c>
      <c r="I5" s="32" t="s">
        <v>24</v>
      </c>
      <c r="J5" s="32" t="s">
        <v>24</v>
      </c>
      <c r="K5" s="32" t="s">
        <v>24</v>
      </c>
      <c r="L5" s="32" t="s">
        <v>24</v>
      </c>
      <c r="M5" s="32" t="s">
        <v>24</v>
      </c>
      <c r="N5" s="32" t="s">
        <v>24</v>
      </c>
      <c r="O5" s="32" t="s">
        <v>24</v>
      </c>
      <c r="P5" s="32" t="s">
        <v>24</v>
      </c>
      <c r="Q5" s="32" t="s">
        <v>24</v>
      </c>
      <c r="R5" s="32" t="s">
        <v>24</v>
      </c>
      <c r="S5" s="32" t="s">
        <v>24</v>
      </c>
      <c r="T5" s="32" t="s">
        <v>24</v>
      </c>
      <c r="U5" s="32" t="s">
        <v>24</v>
      </c>
      <c r="V5" s="32" t="s">
        <v>24</v>
      </c>
      <c r="W5" s="32" t="s">
        <v>24</v>
      </c>
    </row>
    <row r="6" spans="1:23" ht="14.4" x14ac:dyDescent="0.3">
      <c r="A6" t="s">
        <v>26</v>
      </c>
      <c r="B6" s="250" t="s">
        <v>110</v>
      </c>
      <c r="C6" s="253" t="s">
        <v>109</v>
      </c>
      <c r="D6" s="33" t="s">
        <v>26</v>
      </c>
      <c r="E6" s="32" t="s">
        <v>24</v>
      </c>
      <c r="F6" s="41" t="s">
        <v>27</v>
      </c>
      <c r="G6" s="41" t="s">
        <v>27</v>
      </c>
      <c r="H6" s="41">
        <v>5.0999999999999996</v>
      </c>
      <c r="I6" s="41">
        <v>5</v>
      </c>
      <c r="J6" s="41">
        <v>5.5</v>
      </c>
      <c r="K6" s="41">
        <v>5.7</v>
      </c>
      <c r="L6" s="41">
        <v>6</v>
      </c>
      <c r="M6" s="41">
        <v>6.7</v>
      </c>
      <c r="N6" s="41">
        <v>6.8</v>
      </c>
      <c r="O6" s="41">
        <v>7</v>
      </c>
      <c r="P6" s="41">
        <v>7.1</v>
      </c>
      <c r="Q6" s="41">
        <v>7.3</v>
      </c>
      <c r="R6" s="41">
        <v>8.4</v>
      </c>
      <c r="S6" s="41">
        <v>8.4</v>
      </c>
      <c r="T6" s="41">
        <v>8.1</v>
      </c>
      <c r="U6" s="41" t="s">
        <v>27</v>
      </c>
      <c r="V6" s="41">
        <v>5.7</v>
      </c>
      <c r="W6" s="41" t="s">
        <v>27</v>
      </c>
    </row>
    <row r="7" spans="1:23" ht="14.4" x14ac:dyDescent="0.3">
      <c r="A7" t="s">
        <v>28</v>
      </c>
      <c r="B7" s="251"/>
      <c r="C7" s="254"/>
      <c r="D7" s="33" t="s">
        <v>28</v>
      </c>
      <c r="E7" s="32"/>
      <c r="F7" s="41"/>
      <c r="G7" s="41"/>
      <c r="H7" s="41"/>
      <c r="I7" s="41"/>
      <c r="J7" s="41"/>
      <c r="K7" s="41"/>
      <c r="L7" s="41"/>
      <c r="M7" s="41"/>
      <c r="N7" s="41"/>
      <c r="O7" s="41"/>
      <c r="P7" s="41"/>
      <c r="Q7" s="41"/>
      <c r="R7" s="41"/>
      <c r="S7" s="41"/>
      <c r="T7" s="41"/>
      <c r="U7" s="41"/>
      <c r="V7" s="41"/>
      <c r="W7" s="41"/>
    </row>
    <row r="8" spans="1:23" ht="14.4" x14ac:dyDescent="0.3">
      <c r="A8" t="s">
        <v>29</v>
      </c>
      <c r="B8" s="251"/>
      <c r="C8" s="254"/>
      <c r="D8" s="33" t="s">
        <v>29</v>
      </c>
      <c r="E8" s="32" t="s">
        <v>24</v>
      </c>
      <c r="F8" s="42">
        <v>6.7</v>
      </c>
      <c r="G8" s="42" t="s">
        <v>27</v>
      </c>
      <c r="H8" s="42" t="s">
        <v>27</v>
      </c>
      <c r="I8" s="42" t="s">
        <v>27</v>
      </c>
      <c r="J8" s="42">
        <v>7.5</v>
      </c>
      <c r="K8" s="42" t="s">
        <v>27</v>
      </c>
      <c r="L8" s="42" t="s">
        <v>27</v>
      </c>
      <c r="M8" s="42" t="s">
        <v>27</v>
      </c>
      <c r="N8" s="42" t="s">
        <v>27</v>
      </c>
      <c r="O8" s="42" t="s">
        <v>27</v>
      </c>
      <c r="P8" s="42" t="s">
        <v>27</v>
      </c>
      <c r="Q8" s="42" t="s">
        <v>27</v>
      </c>
      <c r="R8" s="42" t="s">
        <v>27</v>
      </c>
      <c r="S8" s="42" t="s">
        <v>27</v>
      </c>
      <c r="T8" s="42" t="s">
        <v>27</v>
      </c>
      <c r="U8" s="42" t="s">
        <v>27</v>
      </c>
      <c r="V8" s="42" t="s">
        <v>27</v>
      </c>
      <c r="W8" s="42" t="s">
        <v>27</v>
      </c>
    </row>
    <row r="9" spans="1:23" ht="14.4" x14ac:dyDescent="0.3">
      <c r="A9" t="s">
        <v>30</v>
      </c>
      <c r="B9" s="251"/>
      <c r="C9" s="254"/>
      <c r="D9" s="33" t="s">
        <v>30</v>
      </c>
      <c r="E9" s="32" t="s">
        <v>24</v>
      </c>
      <c r="F9" s="41" t="s">
        <v>27</v>
      </c>
      <c r="G9" s="41" t="s">
        <v>27</v>
      </c>
      <c r="H9" s="41" t="s">
        <v>27</v>
      </c>
      <c r="I9" s="41" t="s">
        <v>27</v>
      </c>
      <c r="J9" s="41" t="s">
        <v>27</v>
      </c>
      <c r="K9" s="41" t="s">
        <v>27</v>
      </c>
      <c r="L9" s="41" t="s">
        <v>27</v>
      </c>
      <c r="M9" s="41" t="s">
        <v>27</v>
      </c>
      <c r="N9" s="41" t="s">
        <v>27</v>
      </c>
      <c r="O9" s="41" t="s">
        <v>27</v>
      </c>
      <c r="P9" s="41" t="s">
        <v>27</v>
      </c>
      <c r="Q9" s="41" t="s">
        <v>27</v>
      </c>
      <c r="R9" s="41" t="s">
        <v>27</v>
      </c>
      <c r="S9" s="41" t="s">
        <v>27</v>
      </c>
      <c r="T9" s="41" t="s">
        <v>27</v>
      </c>
      <c r="U9" s="41">
        <v>8.8000000000000007</v>
      </c>
      <c r="V9" s="41">
        <v>8.6</v>
      </c>
      <c r="W9" s="41" t="s">
        <v>27</v>
      </c>
    </row>
    <row r="10" spans="1:23" ht="14.4" x14ac:dyDescent="0.3">
      <c r="A10" t="s">
        <v>31</v>
      </c>
      <c r="B10" s="251"/>
      <c r="C10" s="254"/>
      <c r="D10" s="33" t="s">
        <v>31</v>
      </c>
      <c r="E10" s="32"/>
      <c r="F10" s="41"/>
      <c r="G10" s="41"/>
      <c r="H10" s="41"/>
      <c r="I10" s="41"/>
      <c r="J10" s="41"/>
      <c r="K10" s="41"/>
      <c r="L10" s="41"/>
      <c r="M10" s="41"/>
      <c r="N10" s="41"/>
      <c r="O10" s="41"/>
      <c r="P10" s="41"/>
      <c r="Q10" s="41"/>
      <c r="R10" s="41"/>
      <c r="S10" s="41"/>
      <c r="T10" s="41"/>
      <c r="U10" s="41"/>
      <c r="V10" s="41"/>
      <c r="W10" s="41"/>
    </row>
    <row r="11" spans="1:23" ht="14.4" x14ac:dyDescent="0.3">
      <c r="A11" t="s">
        <v>32</v>
      </c>
      <c r="B11" s="251"/>
      <c r="C11" s="254"/>
      <c r="D11" s="33" t="s">
        <v>32</v>
      </c>
      <c r="E11" s="32" t="s">
        <v>24</v>
      </c>
      <c r="F11" s="42" t="s">
        <v>27</v>
      </c>
      <c r="G11" s="42" t="s">
        <v>27</v>
      </c>
      <c r="H11" s="42" t="s">
        <v>27</v>
      </c>
      <c r="I11" s="42" t="s">
        <v>27</v>
      </c>
      <c r="J11" s="42" t="s">
        <v>27</v>
      </c>
      <c r="K11" s="42" t="s">
        <v>27</v>
      </c>
      <c r="L11" s="42" t="s">
        <v>27</v>
      </c>
      <c r="M11" s="42" t="s">
        <v>27</v>
      </c>
      <c r="N11" s="42">
        <v>11.3</v>
      </c>
      <c r="O11" s="42">
        <v>11</v>
      </c>
      <c r="P11" s="42" t="s">
        <v>27</v>
      </c>
      <c r="Q11" s="42" t="s">
        <v>27</v>
      </c>
      <c r="R11" s="42" t="s">
        <v>27</v>
      </c>
      <c r="S11" s="42" t="s">
        <v>27</v>
      </c>
      <c r="T11" s="42" t="s">
        <v>27</v>
      </c>
      <c r="U11" s="42" t="s">
        <v>27</v>
      </c>
      <c r="V11" s="42" t="s">
        <v>27</v>
      </c>
      <c r="W11" s="42" t="s">
        <v>27</v>
      </c>
    </row>
    <row r="12" spans="1:23" ht="14.4" x14ac:dyDescent="0.3">
      <c r="A12" t="s">
        <v>33</v>
      </c>
      <c r="B12" s="251"/>
      <c r="C12" s="254"/>
      <c r="D12" s="33" t="s">
        <v>33</v>
      </c>
      <c r="E12" s="32" t="s">
        <v>24</v>
      </c>
      <c r="F12" s="41">
        <v>12.4</v>
      </c>
      <c r="G12" s="41">
        <v>12.8</v>
      </c>
      <c r="H12" s="41">
        <v>13.1</v>
      </c>
      <c r="I12" s="41">
        <v>13.3</v>
      </c>
      <c r="J12" s="41">
        <v>12.8</v>
      </c>
      <c r="K12" s="41">
        <v>12.8</v>
      </c>
      <c r="L12" s="41">
        <v>13</v>
      </c>
      <c r="M12" s="41">
        <v>9.6</v>
      </c>
      <c r="N12" s="41">
        <v>14.1</v>
      </c>
      <c r="O12" s="41">
        <v>13.7</v>
      </c>
      <c r="P12" s="41">
        <v>13</v>
      </c>
      <c r="Q12" s="41">
        <v>12.1</v>
      </c>
      <c r="R12" s="41">
        <v>11.6</v>
      </c>
      <c r="S12" s="41" t="s">
        <v>27</v>
      </c>
      <c r="T12" s="41" t="s">
        <v>27</v>
      </c>
      <c r="U12" s="41" t="s">
        <v>27</v>
      </c>
      <c r="V12" s="41" t="s">
        <v>27</v>
      </c>
      <c r="W12" s="41" t="s">
        <v>27</v>
      </c>
    </row>
    <row r="13" spans="1:23" ht="14.4" x14ac:dyDescent="0.3">
      <c r="A13" t="s">
        <v>34</v>
      </c>
      <c r="B13" s="251"/>
      <c r="C13" s="254"/>
      <c r="D13" s="33" t="s">
        <v>34</v>
      </c>
      <c r="E13" s="32" t="s">
        <v>24</v>
      </c>
      <c r="F13" s="42" t="s">
        <v>27</v>
      </c>
      <c r="G13" s="42" t="s">
        <v>27</v>
      </c>
      <c r="H13" s="42" t="s">
        <v>27</v>
      </c>
      <c r="I13" s="42" t="s">
        <v>27</v>
      </c>
      <c r="J13" s="42" t="s">
        <v>27</v>
      </c>
      <c r="K13" s="42" t="s">
        <v>27</v>
      </c>
      <c r="L13" s="42" t="s">
        <v>27</v>
      </c>
      <c r="M13" s="42" t="s">
        <v>27</v>
      </c>
      <c r="N13" s="42">
        <v>8.4</v>
      </c>
      <c r="O13" s="42">
        <v>7.7</v>
      </c>
      <c r="P13" s="42">
        <v>6.8</v>
      </c>
      <c r="Q13" s="42">
        <v>6.9</v>
      </c>
      <c r="R13" s="42">
        <v>6.9</v>
      </c>
      <c r="S13" s="42">
        <v>6.6</v>
      </c>
      <c r="T13" s="42">
        <v>6.5</v>
      </c>
      <c r="U13" s="42">
        <v>6</v>
      </c>
      <c r="V13" s="42">
        <v>5.7</v>
      </c>
      <c r="W13" s="42" t="s">
        <v>27</v>
      </c>
    </row>
    <row r="14" spans="1:23" ht="14.4" x14ac:dyDescent="0.3">
      <c r="A14" t="s">
        <v>35</v>
      </c>
      <c r="B14" s="251"/>
      <c r="C14" s="254"/>
      <c r="D14" s="33" t="s">
        <v>35</v>
      </c>
      <c r="E14" s="32" t="s">
        <v>24</v>
      </c>
      <c r="F14" s="41">
        <v>8.1999999999999993</v>
      </c>
      <c r="G14" s="41">
        <v>7.9</v>
      </c>
      <c r="H14" s="41">
        <v>7.9</v>
      </c>
      <c r="I14" s="41">
        <v>7.6</v>
      </c>
      <c r="J14" s="41">
        <v>7.5</v>
      </c>
      <c r="K14" s="41">
        <v>7.7</v>
      </c>
      <c r="L14" s="41">
        <v>7.4</v>
      </c>
      <c r="M14" s="41">
        <v>7.3</v>
      </c>
      <c r="N14" s="41">
        <v>7.3</v>
      </c>
      <c r="O14" s="41">
        <v>7.2</v>
      </c>
      <c r="P14" s="41">
        <v>7.4</v>
      </c>
      <c r="Q14" s="41">
        <v>7.5</v>
      </c>
      <c r="R14" s="41">
        <v>7.2</v>
      </c>
      <c r="S14" s="41">
        <v>7.1</v>
      </c>
      <c r="T14" s="41">
        <v>6.8</v>
      </c>
      <c r="U14" s="41">
        <v>6.7</v>
      </c>
      <c r="V14" s="41">
        <v>6.5</v>
      </c>
      <c r="W14" s="41" t="s">
        <v>27</v>
      </c>
    </row>
    <row r="15" spans="1:23" ht="14.4" x14ac:dyDescent="0.3">
      <c r="A15" t="s">
        <v>36</v>
      </c>
      <c r="B15" s="251"/>
      <c r="C15" s="254"/>
      <c r="D15" s="33" t="s">
        <v>36</v>
      </c>
      <c r="E15" s="32" t="s">
        <v>24</v>
      </c>
      <c r="F15" s="42" t="s">
        <v>27</v>
      </c>
      <c r="G15" s="42" t="s">
        <v>27</v>
      </c>
      <c r="H15" s="42">
        <v>3.1</v>
      </c>
      <c r="I15" s="42">
        <v>4.4000000000000004</v>
      </c>
      <c r="J15" s="42">
        <v>5</v>
      </c>
      <c r="K15" s="42">
        <v>5.5</v>
      </c>
      <c r="L15" s="42">
        <v>6</v>
      </c>
      <c r="M15" s="42">
        <v>6.5</v>
      </c>
      <c r="N15" s="42">
        <v>6.6</v>
      </c>
      <c r="O15" s="42">
        <v>6.6</v>
      </c>
      <c r="P15" s="42">
        <v>6.6</v>
      </c>
      <c r="Q15" s="42">
        <v>6.7</v>
      </c>
      <c r="R15" s="42">
        <v>6.5</v>
      </c>
      <c r="S15" s="42">
        <v>6.4</v>
      </c>
      <c r="T15" s="42">
        <v>6.2</v>
      </c>
      <c r="U15" s="42">
        <v>6.1</v>
      </c>
      <c r="V15" s="42">
        <v>6</v>
      </c>
      <c r="W15" s="42" t="s">
        <v>27</v>
      </c>
    </row>
    <row r="16" spans="1:23" ht="14.4" x14ac:dyDescent="0.3">
      <c r="A16" t="s">
        <v>37</v>
      </c>
      <c r="B16" s="251"/>
      <c r="C16" s="254"/>
      <c r="D16" s="34" t="s">
        <v>37</v>
      </c>
      <c r="E16" s="32" t="s">
        <v>24</v>
      </c>
      <c r="F16" s="41">
        <v>7.4</v>
      </c>
      <c r="G16" s="41">
        <v>7.3</v>
      </c>
      <c r="H16" s="41">
        <v>7.3</v>
      </c>
      <c r="I16" s="41">
        <v>7.1</v>
      </c>
      <c r="J16" s="41">
        <v>7</v>
      </c>
      <c r="K16" s="41">
        <v>6.9</v>
      </c>
      <c r="L16" s="41">
        <v>6.7</v>
      </c>
      <c r="M16" s="41">
        <v>6.8</v>
      </c>
      <c r="N16" s="41">
        <v>7.1</v>
      </c>
      <c r="O16" s="41">
        <v>7.5</v>
      </c>
      <c r="P16" s="41">
        <v>7.6</v>
      </c>
      <c r="Q16" s="41">
        <v>7.9</v>
      </c>
      <c r="R16" s="41">
        <v>8.1999999999999993</v>
      </c>
      <c r="S16" s="41">
        <v>8.6</v>
      </c>
      <c r="T16" s="41">
        <v>8.9</v>
      </c>
      <c r="U16" s="41">
        <v>9.3000000000000007</v>
      </c>
      <c r="V16" s="41">
        <v>9.5</v>
      </c>
      <c r="W16" s="41" t="s">
        <v>27</v>
      </c>
    </row>
    <row r="17" spans="1:23" ht="14.4" x14ac:dyDescent="0.3">
      <c r="A17" t="s">
        <v>38</v>
      </c>
      <c r="B17" s="251"/>
      <c r="C17" s="254"/>
      <c r="D17" s="34" t="s">
        <v>38</v>
      </c>
      <c r="E17" s="32"/>
      <c r="F17" s="41"/>
      <c r="G17" s="41"/>
      <c r="H17" s="41"/>
      <c r="I17" s="41"/>
      <c r="J17" s="41"/>
      <c r="K17" s="41"/>
      <c r="L17" s="41"/>
      <c r="M17" s="41"/>
      <c r="N17" s="41"/>
      <c r="O17" s="41"/>
      <c r="P17" s="41"/>
      <c r="Q17" s="41"/>
      <c r="R17" s="41"/>
      <c r="S17" s="41"/>
      <c r="T17" s="41"/>
      <c r="U17" s="41"/>
      <c r="V17" s="41"/>
      <c r="W17" s="41"/>
    </row>
    <row r="18" spans="1:23" ht="14.4" x14ac:dyDescent="0.3">
      <c r="A18" t="s">
        <v>39</v>
      </c>
      <c r="B18" s="251"/>
      <c r="C18" s="254"/>
      <c r="D18" s="33" t="s">
        <v>39</v>
      </c>
      <c r="E18" s="32" t="s">
        <v>24</v>
      </c>
      <c r="F18" s="42" t="s">
        <v>27</v>
      </c>
      <c r="G18" s="42" t="s">
        <v>27</v>
      </c>
      <c r="H18" s="42" t="s">
        <v>27</v>
      </c>
      <c r="I18" s="42" t="s">
        <v>27</v>
      </c>
      <c r="J18" s="42">
        <v>6.3</v>
      </c>
      <c r="K18" s="42">
        <v>6.5</v>
      </c>
      <c r="L18" s="42">
        <v>6.4</v>
      </c>
      <c r="M18" s="42">
        <v>6.3</v>
      </c>
      <c r="N18" s="42">
        <v>6.5</v>
      </c>
      <c r="O18" s="42">
        <v>7.1</v>
      </c>
      <c r="P18" s="42">
        <v>7.6</v>
      </c>
      <c r="Q18" s="42">
        <v>8.3000000000000007</v>
      </c>
      <c r="R18" s="42">
        <v>10.1</v>
      </c>
      <c r="S18" s="42">
        <v>10.5</v>
      </c>
      <c r="T18" s="42">
        <v>10.8</v>
      </c>
      <c r="U18" s="42">
        <v>9.8000000000000007</v>
      </c>
      <c r="V18" s="42">
        <v>9.3000000000000007</v>
      </c>
      <c r="W18" s="42" t="s">
        <v>27</v>
      </c>
    </row>
    <row r="19" spans="1:23" ht="14.4" x14ac:dyDescent="0.3">
      <c r="A19" t="s">
        <v>40</v>
      </c>
      <c r="B19" s="251"/>
      <c r="C19" s="254"/>
      <c r="D19" s="33" t="s">
        <v>40</v>
      </c>
      <c r="E19" s="32"/>
      <c r="F19" s="42"/>
      <c r="G19" s="42"/>
      <c r="H19" s="42"/>
      <c r="I19" s="42"/>
      <c r="J19" s="42"/>
      <c r="K19" s="42"/>
      <c r="L19" s="42"/>
      <c r="M19" s="42"/>
      <c r="N19" s="42"/>
      <c r="O19" s="42"/>
      <c r="P19" s="42"/>
      <c r="Q19" s="42"/>
      <c r="R19" s="42"/>
      <c r="S19" s="42"/>
      <c r="T19" s="42"/>
      <c r="U19" s="42"/>
      <c r="V19" s="42"/>
      <c r="W19" s="42"/>
    </row>
    <row r="20" spans="1:23" ht="14.4" x14ac:dyDescent="0.3">
      <c r="A20" t="s">
        <v>41</v>
      </c>
      <c r="B20" s="251"/>
      <c r="C20" s="254"/>
      <c r="D20" s="33" t="s">
        <v>41</v>
      </c>
      <c r="E20" s="32"/>
      <c r="F20" s="42"/>
      <c r="G20" s="42"/>
      <c r="H20" s="42"/>
      <c r="I20" s="42"/>
      <c r="J20" s="42"/>
      <c r="K20" s="42"/>
      <c r="L20" s="42"/>
      <c r="M20" s="42"/>
      <c r="N20" s="42"/>
      <c r="O20" s="42"/>
      <c r="P20" s="42"/>
      <c r="Q20" s="42"/>
      <c r="R20" s="42"/>
      <c r="S20" s="42"/>
      <c r="T20" s="42"/>
      <c r="U20" s="42"/>
      <c r="V20" s="42"/>
      <c r="W20" s="42"/>
    </row>
    <row r="21" spans="1:23" ht="14.4" x14ac:dyDescent="0.3">
      <c r="A21" t="s">
        <v>42</v>
      </c>
      <c r="B21" s="251"/>
      <c r="C21" s="254"/>
      <c r="D21" s="34" t="s">
        <v>42</v>
      </c>
      <c r="E21" s="32" t="s">
        <v>24</v>
      </c>
      <c r="F21" s="41">
        <v>16</v>
      </c>
      <c r="G21" s="41">
        <v>17</v>
      </c>
      <c r="H21" s="41">
        <v>17.399999999999999</v>
      </c>
      <c r="I21" s="41">
        <v>17.100000000000001</v>
      </c>
      <c r="J21" s="41">
        <v>17.100000000000001</v>
      </c>
      <c r="K21" s="41">
        <v>17.2</v>
      </c>
      <c r="L21" s="41">
        <v>18</v>
      </c>
      <c r="M21" s="41">
        <v>18.5</v>
      </c>
      <c r="N21" s="41">
        <v>19.100000000000001</v>
      </c>
      <c r="O21" s="41">
        <v>19.399999999999999</v>
      </c>
      <c r="P21" s="41">
        <v>19.7</v>
      </c>
      <c r="Q21" s="41">
        <v>19.7</v>
      </c>
      <c r="R21" s="41">
        <v>20</v>
      </c>
      <c r="S21" s="41">
        <v>19.600000000000001</v>
      </c>
      <c r="T21" s="41">
        <v>19.2</v>
      </c>
      <c r="U21" s="41">
        <v>18.8</v>
      </c>
      <c r="V21" s="41">
        <v>18.7</v>
      </c>
      <c r="W21" s="41">
        <v>18.5</v>
      </c>
    </row>
    <row r="22" spans="1:23" ht="14.4" x14ac:dyDescent="0.3">
      <c r="A22" t="s">
        <v>43</v>
      </c>
      <c r="B22" s="251"/>
      <c r="C22" s="254"/>
      <c r="D22" s="33" t="s">
        <v>43</v>
      </c>
      <c r="E22" s="32" t="s">
        <v>24</v>
      </c>
      <c r="F22" s="42">
        <v>1.9</v>
      </c>
      <c r="G22" s="42">
        <v>2</v>
      </c>
      <c r="H22" s="42">
        <v>2.5</v>
      </c>
      <c r="I22" s="42">
        <v>2.4</v>
      </c>
      <c r="J22" s="42">
        <v>2.8</v>
      </c>
      <c r="K22" s="42">
        <v>3</v>
      </c>
      <c r="L22" s="42">
        <v>3</v>
      </c>
      <c r="M22" s="42">
        <v>3.3</v>
      </c>
      <c r="N22" s="42">
        <v>3.4</v>
      </c>
      <c r="O22" s="42">
        <v>3.7</v>
      </c>
      <c r="P22" s="42">
        <v>4.0999999999999996</v>
      </c>
      <c r="Q22" s="42">
        <v>4.0999999999999996</v>
      </c>
      <c r="R22" s="42">
        <v>4.3</v>
      </c>
      <c r="S22" s="42">
        <v>4.8</v>
      </c>
      <c r="T22" s="42">
        <v>5.3</v>
      </c>
      <c r="U22" s="42">
        <v>5.5</v>
      </c>
      <c r="V22" s="42">
        <v>5.8</v>
      </c>
      <c r="W22" s="42" t="s">
        <v>27</v>
      </c>
    </row>
    <row r="23" spans="1:23" ht="14.4" x14ac:dyDescent="0.3">
      <c r="A23" t="s">
        <v>44</v>
      </c>
      <c r="B23" s="251"/>
      <c r="C23" s="254"/>
      <c r="D23" s="33" t="s">
        <v>44</v>
      </c>
      <c r="E23" s="32" t="s">
        <v>24</v>
      </c>
      <c r="F23" s="41" t="s">
        <v>27</v>
      </c>
      <c r="G23" s="41" t="s">
        <v>27</v>
      </c>
      <c r="H23" s="41">
        <v>7</v>
      </c>
      <c r="I23" s="41">
        <v>8.1</v>
      </c>
      <c r="J23" s="41">
        <v>9.1</v>
      </c>
      <c r="K23" s="41">
        <v>9.5</v>
      </c>
      <c r="L23" s="41">
        <v>9.8000000000000007</v>
      </c>
      <c r="M23" s="41" t="s">
        <v>27</v>
      </c>
      <c r="N23" s="41" t="s">
        <v>27</v>
      </c>
      <c r="O23" s="41" t="s">
        <v>27</v>
      </c>
      <c r="P23" s="41" t="s">
        <v>27</v>
      </c>
      <c r="Q23" s="41" t="s">
        <v>27</v>
      </c>
      <c r="R23" s="41" t="s">
        <v>27</v>
      </c>
      <c r="S23" s="41" t="s">
        <v>27</v>
      </c>
      <c r="T23" s="41" t="s">
        <v>27</v>
      </c>
      <c r="U23" s="41" t="s">
        <v>27</v>
      </c>
      <c r="V23" s="41" t="s">
        <v>27</v>
      </c>
      <c r="W23" s="41" t="s">
        <v>27</v>
      </c>
    </row>
    <row r="24" spans="1:23" ht="14.4" x14ac:dyDescent="0.3">
      <c r="A24" t="s">
        <v>45</v>
      </c>
      <c r="B24" s="251"/>
      <c r="C24" s="254"/>
      <c r="D24" s="33" t="s">
        <v>45</v>
      </c>
      <c r="E24" s="32" t="s">
        <v>24</v>
      </c>
      <c r="F24" s="42">
        <v>0.2</v>
      </c>
      <c r="G24" s="42">
        <v>0.4</v>
      </c>
      <c r="H24" s="42">
        <v>0.5</v>
      </c>
      <c r="I24" s="42">
        <v>0.6</v>
      </c>
      <c r="J24" s="42">
        <v>0.7</v>
      </c>
      <c r="K24" s="42" t="s">
        <v>27</v>
      </c>
      <c r="L24" s="42" t="s">
        <v>27</v>
      </c>
      <c r="M24" s="42" t="s">
        <v>27</v>
      </c>
      <c r="N24" s="42">
        <v>1.7</v>
      </c>
      <c r="O24" s="42">
        <v>2.1</v>
      </c>
      <c r="P24" s="42">
        <v>4.5999999999999996</v>
      </c>
      <c r="Q24" s="42">
        <v>4.3</v>
      </c>
      <c r="R24" s="42">
        <v>4</v>
      </c>
      <c r="S24" s="42">
        <v>4.2</v>
      </c>
      <c r="T24" s="42">
        <v>4.5</v>
      </c>
      <c r="U24" s="42">
        <v>4.8</v>
      </c>
      <c r="V24" s="42">
        <v>5.2</v>
      </c>
      <c r="W24" s="42" t="s">
        <v>27</v>
      </c>
    </row>
    <row r="25" spans="1:23" ht="14.4" x14ac:dyDescent="0.3">
      <c r="A25" t="s">
        <v>46</v>
      </c>
      <c r="B25" s="251"/>
      <c r="C25" s="254"/>
      <c r="D25" s="33" t="s">
        <v>46</v>
      </c>
      <c r="E25" s="32"/>
      <c r="F25" s="42"/>
      <c r="G25" s="42"/>
      <c r="H25" s="42"/>
      <c r="I25" s="42"/>
      <c r="J25" s="42"/>
      <c r="K25" s="42"/>
      <c r="L25" s="42"/>
      <c r="M25" s="42"/>
      <c r="N25" s="42"/>
      <c r="O25" s="42"/>
      <c r="P25" s="42"/>
      <c r="Q25" s="42"/>
      <c r="R25" s="42"/>
      <c r="S25" s="42"/>
      <c r="T25" s="42"/>
      <c r="U25" s="42"/>
      <c r="V25" s="42"/>
      <c r="W25" s="42"/>
    </row>
    <row r="26" spans="1:23" ht="14.4" x14ac:dyDescent="0.3">
      <c r="A26" t="s">
        <v>47</v>
      </c>
      <c r="B26" s="251"/>
      <c r="C26" s="254"/>
      <c r="D26" s="33" t="s">
        <v>47</v>
      </c>
      <c r="E26" s="32"/>
      <c r="F26" s="42"/>
      <c r="G26" s="42"/>
      <c r="H26" s="42"/>
      <c r="I26" s="42"/>
      <c r="J26" s="42"/>
      <c r="K26" s="42"/>
      <c r="L26" s="42"/>
      <c r="M26" s="42"/>
      <c r="N26" s="42"/>
      <c r="O26" s="42"/>
      <c r="P26" s="42"/>
      <c r="Q26" s="42"/>
      <c r="R26" s="42"/>
      <c r="S26" s="42"/>
      <c r="T26" s="42"/>
      <c r="U26" s="42"/>
      <c r="V26" s="42"/>
      <c r="W26" s="42"/>
    </row>
    <row r="27" spans="1:23" ht="14.4" x14ac:dyDescent="0.3">
      <c r="A27" t="s">
        <v>48</v>
      </c>
      <c r="B27" s="251"/>
      <c r="C27" s="254"/>
      <c r="D27" s="33" t="s">
        <v>48</v>
      </c>
      <c r="E27" s="32" t="s">
        <v>24</v>
      </c>
      <c r="F27" s="41">
        <v>3.9</v>
      </c>
      <c r="G27" s="41">
        <v>4.7</v>
      </c>
      <c r="H27" s="41">
        <v>5.4</v>
      </c>
      <c r="I27" s="41">
        <v>5.9</v>
      </c>
      <c r="J27" s="41">
        <v>6.5</v>
      </c>
      <c r="K27" s="41">
        <v>6.7</v>
      </c>
      <c r="L27" s="41">
        <v>7</v>
      </c>
      <c r="M27" s="41">
        <v>7</v>
      </c>
      <c r="N27" s="41">
        <v>7.2</v>
      </c>
      <c r="O27" s="41">
        <v>7.3</v>
      </c>
      <c r="P27" s="41">
        <v>7.5</v>
      </c>
      <c r="Q27" s="41">
        <v>7.8</v>
      </c>
      <c r="R27" s="41">
        <v>7.9</v>
      </c>
      <c r="S27" s="41">
        <v>7.9</v>
      </c>
      <c r="T27" s="41">
        <v>7.6</v>
      </c>
      <c r="U27" s="41">
        <v>7.3</v>
      </c>
      <c r="V27" s="41">
        <v>7.3</v>
      </c>
      <c r="W27" s="41" t="s">
        <v>27</v>
      </c>
    </row>
    <row r="28" spans="1:23" ht="14.4" x14ac:dyDescent="0.3">
      <c r="A28" t="s">
        <v>49</v>
      </c>
      <c r="B28" s="251"/>
      <c r="C28" s="254"/>
      <c r="D28" s="33" t="s">
        <v>49</v>
      </c>
      <c r="E28" s="32" t="s">
        <v>24</v>
      </c>
      <c r="F28" s="42" t="s">
        <v>27</v>
      </c>
      <c r="G28" s="42" t="s">
        <v>27</v>
      </c>
      <c r="H28" s="42" t="s">
        <v>27</v>
      </c>
      <c r="I28" s="42" t="s">
        <v>27</v>
      </c>
      <c r="J28" s="42" t="s">
        <v>27</v>
      </c>
      <c r="K28" s="42" t="s">
        <v>27</v>
      </c>
      <c r="L28" s="42" t="s">
        <v>27</v>
      </c>
      <c r="M28" s="42" t="s">
        <v>27</v>
      </c>
      <c r="N28" s="42" t="s">
        <v>27</v>
      </c>
      <c r="O28" s="42" t="s">
        <v>27</v>
      </c>
      <c r="P28" s="42">
        <v>13.5</v>
      </c>
      <c r="Q28" s="42" t="s">
        <v>27</v>
      </c>
      <c r="R28" s="42">
        <v>17.3</v>
      </c>
      <c r="S28" s="42" t="s">
        <v>27</v>
      </c>
      <c r="T28" s="42">
        <v>16.100000000000001</v>
      </c>
      <c r="U28" s="42" t="s">
        <v>27</v>
      </c>
      <c r="V28" s="42">
        <v>17.100000000000001</v>
      </c>
      <c r="W28" s="42" t="s">
        <v>27</v>
      </c>
    </row>
    <row r="29" spans="1:23" ht="14.4" x14ac:dyDescent="0.3">
      <c r="A29" t="s">
        <v>50</v>
      </c>
      <c r="B29" s="251"/>
      <c r="C29" s="254"/>
      <c r="D29" s="33" t="s">
        <v>50</v>
      </c>
      <c r="E29" s="32" t="s">
        <v>24</v>
      </c>
      <c r="F29" s="41" t="s">
        <v>27</v>
      </c>
      <c r="G29" s="41" t="s">
        <v>27</v>
      </c>
      <c r="H29" s="41" t="s">
        <v>27</v>
      </c>
      <c r="I29" s="41" t="s">
        <v>27</v>
      </c>
      <c r="J29" s="41">
        <v>15.4</v>
      </c>
      <c r="K29" s="41">
        <v>13.4</v>
      </c>
      <c r="L29" s="41">
        <v>13.2</v>
      </c>
      <c r="M29" s="41">
        <v>13.1</v>
      </c>
      <c r="N29" s="41">
        <v>13.1</v>
      </c>
      <c r="O29" s="41">
        <v>13</v>
      </c>
      <c r="P29" s="41">
        <v>12.9</v>
      </c>
      <c r="Q29" s="41">
        <v>13.9</v>
      </c>
      <c r="R29" s="41">
        <v>13.7</v>
      </c>
      <c r="S29" s="41">
        <v>13.4</v>
      </c>
      <c r="T29" s="41">
        <v>13.1</v>
      </c>
      <c r="U29" s="41">
        <v>8.6999999999999993</v>
      </c>
      <c r="V29" s="41" t="s">
        <v>27</v>
      </c>
      <c r="W29" s="41" t="s">
        <v>27</v>
      </c>
    </row>
    <row r="30" spans="1:23" ht="14.4" x14ac:dyDescent="0.3">
      <c r="A30" t="s">
        <v>51</v>
      </c>
      <c r="B30" s="251"/>
      <c r="C30" s="254"/>
      <c r="D30" s="33" t="s">
        <v>51</v>
      </c>
      <c r="E30" s="32" t="s">
        <v>24</v>
      </c>
      <c r="F30" s="42" t="s">
        <v>27</v>
      </c>
      <c r="G30" s="42" t="s">
        <v>27</v>
      </c>
      <c r="H30" s="42" t="s">
        <v>27</v>
      </c>
      <c r="I30" s="42" t="s">
        <v>27</v>
      </c>
      <c r="J30" s="42" t="s">
        <v>27</v>
      </c>
      <c r="K30" s="42" t="s">
        <v>27</v>
      </c>
      <c r="L30" s="42">
        <v>13.3</v>
      </c>
      <c r="M30" s="42">
        <v>13.6</v>
      </c>
      <c r="N30" s="42">
        <v>14</v>
      </c>
      <c r="O30" s="42">
        <v>14.5</v>
      </c>
      <c r="P30" s="42">
        <v>13.3</v>
      </c>
      <c r="Q30" s="42">
        <v>12.7</v>
      </c>
      <c r="R30" s="42">
        <v>13.1</v>
      </c>
      <c r="S30" s="42">
        <v>9.9</v>
      </c>
      <c r="T30" s="42">
        <v>9.6</v>
      </c>
      <c r="U30" s="42">
        <v>9</v>
      </c>
      <c r="V30" s="42">
        <v>9.5</v>
      </c>
      <c r="W30" s="42">
        <v>9.1</v>
      </c>
    </row>
    <row r="31" spans="1:23" ht="14.4" x14ac:dyDescent="0.3">
      <c r="A31" t="s">
        <v>52</v>
      </c>
      <c r="B31" s="251"/>
      <c r="C31" s="254"/>
      <c r="D31" s="33" t="s">
        <v>52</v>
      </c>
      <c r="E31" s="32" t="s">
        <v>24</v>
      </c>
      <c r="F31" s="41" t="s">
        <v>27</v>
      </c>
      <c r="G31" s="41">
        <v>11</v>
      </c>
      <c r="H31" s="41">
        <v>11.3</v>
      </c>
      <c r="I31" s="41">
        <v>11.5</v>
      </c>
      <c r="J31" s="41">
        <v>11.7</v>
      </c>
      <c r="K31" s="41">
        <v>11.9</v>
      </c>
      <c r="L31" s="41">
        <v>12.1</v>
      </c>
      <c r="M31" s="41">
        <v>12.3</v>
      </c>
      <c r="N31" s="41">
        <v>12.5</v>
      </c>
      <c r="O31" s="41">
        <v>12.7</v>
      </c>
      <c r="P31" s="41">
        <v>12.5</v>
      </c>
      <c r="Q31" s="41">
        <v>12.4</v>
      </c>
      <c r="R31" s="41">
        <v>12.1</v>
      </c>
      <c r="S31" s="41">
        <v>11.9</v>
      </c>
      <c r="T31" s="41">
        <v>11.6</v>
      </c>
      <c r="U31" s="41">
        <v>11.5</v>
      </c>
      <c r="V31" s="41">
        <v>11.4</v>
      </c>
      <c r="W31" s="41">
        <v>11.4</v>
      </c>
    </row>
    <row r="32" spans="1:23" ht="14.4" x14ac:dyDescent="0.3">
      <c r="A32" t="s">
        <v>53</v>
      </c>
      <c r="B32" s="251"/>
      <c r="C32" s="254"/>
      <c r="D32" s="33" t="s">
        <v>53</v>
      </c>
      <c r="E32" s="32" t="s">
        <v>24</v>
      </c>
      <c r="F32" s="42" t="s">
        <v>27</v>
      </c>
      <c r="G32" s="42" t="s">
        <v>27</v>
      </c>
      <c r="H32" s="42" t="s">
        <v>27</v>
      </c>
      <c r="I32" s="42" t="s">
        <v>27</v>
      </c>
      <c r="J32" s="42" t="s">
        <v>27</v>
      </c>
      <c r="K32" s="42" t="s">
        <v>27</v>
      </c>
      <c r="L32" s="42">
        <v>0</v>
      </c>
      <c r="M32" s="42" t="s">
        <v>27</v>
      </c>
      <c r="N32" s="42" t="s">
        <v>27</v>
      </c>
      <c r="O32" s="42" t="s">
        <v>27</v>
      </c>
      <c r="P32" s="42" t="s">
        <v>27</v>
      </c>
      <c r="Q32" s="42" t="s">
        <v>27</v>
      </c>
      <c r="R32" s="42" t="s">
        <v>27</v>
      </c>
      <c r="S32" s="42" t="s">
        <v>27</v>
      </c>
      <c r="T32" s="42" t="s">
        <v>27</v>
      </c>
      <c r="U32" s="42" t="s">
        <v>27</v>
      </c>
      <c r="V32" s="42" t="s">
        <v>27</v>
      </c>
      <c r="W32" s="42" t="s">
        <v>27</v>
      </c>
    </row>
    <row r="33" spans="1:23" ht="14.4" x14ac:dyDescent="0.3">
      <c r="A33" t="s">
        <v>54</v>
      </c>
      <c r="B33" s="251"/>
      <c r="C33" s="254"/>
      <c r="D33" s="33" t="s">
        <v>54</v>
      </c>
      <c r="E33" s="32" t="s">
        <v>24</v>
      </c>
      <c r="F33" s="41" t="s">
        <v>27</v>
      </c>
      <c r="G33" s="41" t="s">
        <v>27</v>
      </c>
      <c r="H33" s="41" t="s">
        <v>27</v>
      </c>
      <c r="I33" s="41" t="s">
        <v>27</v>
      </c>
      <c r="J33" s="41" t="s">
        <v>27</v>
      </c>
      <c r="K33" s="41" t="s">
        <v>27</v>
      </c>
      <c r="L33" s="41" t="s">
        <v>27</v>
      </c>
      <c r="M33" s="41" t="s">
        <v>27</v>
      </c>
      <c r="N33" s="41" t="s">
        <v>27</v>
      </c>
      <c r="O33" s="41">
        <v>0.2</v>
      </c>
      <c r="P33" s="41">
        <v>0.2</v>
      </c>
      <c r="Q33" s="41">
        <v>0.4</v>
      </c>
      <c r="R33" s="41">
        <v>0.4</v>
      </c>
      <c r="S33" s="41">
        <v>0.6</v>
      </c>
      <c r="T33" s="41">
        <v>0.7</v>
      </c>
      <c r="U33" s="41">
        <v>0.8</v>
      </c>
      <c r="V33" s="41">
        <v>0.8</v>
      </c>
      <c r="W33" s="41">
        <v>0.6</v>
      </c>
    </row>
    <row r="34" spans="1:23" ht="14.4" x14ac:dyDescent="0.3">
      <c r="A34" t="s">
        <v>55</v>
      </c>
      <c r="B34" s="251"/>
      <c r="C34" s="254"/>
      <c r="D34" s="33" t="s">
        <v>55</v>
      </c>
      <c r="E34" s="32"/>
      <c r="F34" s="41"/>
      <c r="G34" s="41"/>
      <c r="H34" s="41"/>
      <c r="I34" s="41"/>
      <c r="J34" s="41"/>
      <c r="K34" s="41"/>
      <c r="L34" s="41"/>
      <c r="M34" s="41"/>
      <c r="N34" s="41"/>
      <c r="O34" s="41"/>
      <c r="P34" s="41"/>
      <c r="Q34" s="41"/>
      <c r="R34" s="41"/>
      <c r="S34" s="41"/>
      <c r="T34" s="41"/>
      <c r="U34" s="41"/>
      <c r="V34" s="41"/>
      <c r="W34" s="41"/>
    </row>
    <row r="35" spans="1:23" ht="14.4" x14ac:dyDescent="0.3">
      <c r="A35" t="s">
        <v>56</v>
      </c>
      <c r="B35" s="251"/>
      <c r="C35" s="254"/>
      <c r="D35" s="33" t="s">
        <v>56</v>
      </c>
      <c r="E35" s="32" t="s">
        <v>24</v>
      </c>
      <c r="F35" s="42" t="s">
        <v>27</v>
      </c>
      <c r="G35" s="42" t="s">
        <v>27</v>
      </c>
      <c r="H35" s="42" t="s">
        <v>27</v>
      </c>
      <c r="I35" s="42" t="s">
        <v>27</v>
      </c>
      <c r="J35" s="42" t="s">
        <v>27</v>
      </c>
      <c r="K35" s="42" t="s">
        <v>27</v>
      </c>
      <c r="L35" s="42" t="s">
        <v>27</v>
      </c>
      <c r="M35" s="42" t="s">
        <v>27</v>
      </c>
      <c r="N35" s="42" t="s">
        <v>27</v>
      </c>
      <c r="O35" s="42" t="s">
        <v>27</v>
      </c>
      <c r="P35" s="42" t="s">
        <v>27</v>
      </c>
      <c r="Q35" s="42">
        <v>6.9</v>
      </c>
      <c r="R35" s="42">
        <v>6.4</v>
      </c>
      <c r="S35" s="42">
        <v>6.6</v>
      </c>
      <c r="T35" s="42">
        <v>6.7</v>
      </c>
      <c r="U35" s="42">
        <v>6.5</v>
      </c>
      <c r="V35" s="42" t="s">
        <v>27</v>
      </c>
      <c r="W35" s="42" t="s">
        <v>27</v>
      </c>
    </row>
    <row r="36" spans="1:23" ht="14.4" x14ac:dyDescent="0.3">
      <c r="A36" t="s">
        <v>57</v>
      </c>
      <c r="B36" s="251"/>
      <c r="C36" s="254"/>
      <c r="D36" s="33" t="s">
        <v>57</v>
      </c>
      <c r="E36" s="32" t="s">
        <v>24</v>
      </c>
      <c r="F36" s="41" t="s">
        <v>27</v>
      </c>
      <c r="G36" s="41" t="s">
        <v>27</v>
      </c>
      <c r="H36" s="41" t="s">
        <v>27</v>
      </c>
      <c r="I36" s="41" t="s">
        <v>27</v>
      </c>
      <c r="J36" s="41" t="s">
        <v>27</v>
      </c>
      <c r="K36" s="41" t="s">
        <v>27</v>
      </c>
      <c r="L36" s="41" t="s">
        <v>27</v>
      </c>
      <c r="M36" s="41" t="s">
        <v>27</v>
      </c>
      <c r="N36" s="41" t="s">
        <v>27</v>
      </c>
      <c r="O36" s="41">
        <v>3.8</v>
      </c>
      <c r="P36" s="41">
        <v>5.3</v>
      </c>
      <c r="Q36" s="41">
        <v>5.3</v>
      </c>
      <c r="R36" s="41">
        <v>5.3</v>
      </c>
      <c r="S36" s="41">
        <v>5</v>
      </c>
      <c r="T36" s="41">
        <v>6.3</v>
      </c>
      <c r="U36" s="41">
        <v>6.7</v>
      </c>
      <c r="V36" s="41">
        <v>7.1</v>
      </c>
      <c r="W36" s="41">
        <v>7.8</v>
      </c>
    </row>
    <row r="37" spans="1:23" ht="14.4" x14ac:dyDescent="0.3">
      <c r="A37" t="s">
        <v>58</v>
      </c>
      <c r="B37" s="251"/>
      <c r="C37" s="254"/>
      <c r="D37" s="33" t="s">
        <v>58</v>
      </c>
      <c r="E37" s="32" t="s">
        <v>24</v>
      </c>
      <c r="F37" s="42">
        <v>9.6</v>
      </c>
      <c r="G37" s="42">
        <v>9.6999999999999993</v>
      </c>
      <c r="H37" s="42">
        <v>9.8000000000000007</v>
      </c>
      <c r="I37" s="42">
        <v>9.9</v>
      </c>
      <c r="J37" s="42">
        <v>10.1</v>
      </c>
      <c r="K37" s="42">
        <v>10.199999999999999</v>
      </c>
      <c r="L37" s="42">
        <v>10.4</v>
      </c>
      <c r="M37" s="42">
        <v>11.5</v>
      </c>
      <c r="N37" s="42">
        <v>11.4</v>
      </c>
      <c r="O37" s="42" t="s">
        <v>27</v>
      </c>
      <c r="P37" s="42">
        <v>12.2</v>
      </c>
      <c r="Q37" s="42">
        <v>12</v>
      </c>
      <c r="R37" s="42">
        <v>11.7</v>
      </c>
      <c r="S37" s="42">
        <v>11.4</v>
      </c>
      <c r="T37" s="42">
        <v>11.8</v>
      </c>
      <c r="U37" s="42">
        <v>12.5</v>
      </c>
      <c r="V37" s="42">
        <v>10.9</v>
      </c>
      <c r="W37" s="42" t="s">
        <v>27</v>
      </c>
    </row>
    <row r="38" spans="1:23" ht="14.4" x14ac:dyDescent="0.3">
      <c r="A38" t="s">
        <v>59</v>
      </c>
      <c r="B38" s="251"/>
      <c r="C38" s="254"/>
      <c r="D38" s="33" t="s">
        <v>59</v>
      </c>
      <c r="E38" s="32" t="s">
        <v>24</v>
      </c>
      <c r="F38" s="41">
        <v>13</v>
      </c>
      <c r="G38" s="41">
        <v>12.6</v>
      </c>
      <c r="H38" s="41">
        <v>12.4</v>
      </c>
      <c r="I38" s="41">
        <v>12.4</v>
      </c>
      <c r="J38" s="41">
        <v>12.5</v>
      </c>
      <c r="K38" s="41">
        <v>12.4</v>
      </c>
      <c r="L38" s="41">
        <v>12.5</v>
      </c>
      <c r="M38" s="41">
        <v>12.5</v>
      </c>
      <c r="N38" s="41">
        <v>12.6</v>
      </c>
      <c r="O38" s="41">
        <v>12.6</v>
      </c>
      <c r="P38" s="41">
        <v>14.1</v>
      </c>
      <c r="Q38" s="41">
        <v>14.3</v>
      </c>
      <c r="R38" s="41">
        <v>14.4</v>
      </c>
      <c r="S38" s="41">
        <v>14.2</v>
      </c>
      <c r="T38" s="41">
        <v>14.2</v>
      </c>
      <c r="U38" s="41">
        <v>15.7</v>
      </c>
      <c r="V38" s="41">
        <v>16.600000000000001</v>
      </c>
      <c r="W38" s="41" t="s">
        <v>27</v>
      </c>
    </row>
    <row r="39" spans="1:23" ht="14.4" x14ac:dyDescent="0.3">
      <c r="A39" t="s">
        <v>60</v>
      </c>
      <c r="B39" s="251"/>
      <c r="C39" s="254"/>
      <c r="D39" s="33" t="s">
        <v>60</v>
      </c>
      <c r="E39" s="32"/>
      <c r="F39" s="41"/>
      <c r="G39" s="41"/>
      <c r="H39" s="41"/>
      <c r="I39" s="41"/>
      <c r="J39" s="41"/>
      <c r="K39" s="41"/>
      <c r="L39" s="41"/>
      <c r="M39" s="41"/>
      <c r="N39" s="41"/>
      <c r="O39" s="41"/>
      <c r="P39" s="41"/>
      <c r="Q39" s="41"/>
      <c r="R39" s="41"/>
      <c r="S39" s="41"/>
      <c r="T39" s="41"/>
      <c r="U39" s="41"/>
      <c r="V39" s="41"/>
      <c r="W39" s="41"/>
    </row>
    <row r="40" spans="1:23" ht="14.4" x14ac:dyDescent="0.3">
      <c r="A40" t="s">
        <v>61</v>
      </c>
      <c r="B40" s="251"/>
      <c r="C40" s="254"/>
      <c r="D40" s="33" t="s">
        <v>61</v>
      </c>
      <c r="E40" s="32" t="s">
        <v>24</v>
      </c>
      <c r="F40" s="42" t="s">
        <v>27</v>
      </c>
      <c r="G40" s="42">
        <v>7</v>
      </c>
      <c r="H40" s="42">
        <v>7</v>
      </c>
      <c r="I40" s="42">
        <v>7</v>
      </c>
      <c r="J40" s="42">
        <v>6.9</v>
      </c>
      <c r="K40" s="42" t="s">
        <v>27</v>
      </c>
      <c r="L40" s="42" t="s">
        <v>27</v>
      </c>
      <c r="M40" s="42" t="s">
        <v>27</v>
      </c>
      <c r="N40" s="42" t="s">
        <v>27</v>
      </c>
      <c r="O40" s="42" t="s">
        <v>27</v>
      </c>
      <c r="P40" s="42" t="s">
        <v>27</v>
      </c>
      <c r="Q40" s="42" t="s">
        <v>27</v>
      </c>
      <c r="R40" s="42" t="s">
        <v>27</v>
      </c>
      <c r="S40" s="42" t="s">
        <v>27</v>
      </c>
      <c r="T40" s="42" t="s">
        <v>27</v>
      </c>
      <c r="U40" s="42" t="s">
        <v>27</v>
      </c>
      <c r="V40" s="42" t="s">
        <v>27</v>
      </c>
      <c r="W40" s="42" t="s">
        <v>27</v>
      </c>
    </row>
    <row r="41" spans="1:23" ht="14.4" x14ac:dyDescent="0.3">
      <c r="A41" t="s">
        <v>62</v>
      </c>
      <c r="B41" s="252"/>
      <c r="C41" s="255"/>
      <c r="D41" s="33" t="s">
        <v>62</v>
      </c>
      <c r="E41" s="32" t="s">
        <v>24</v>
      </c>
      <c r="F41" s="41">
        <v>2.7</v>
      </c>
      <c r="G41" s="41" t="s">
        <v>27</v>
      </c>
      <c r="H41" s="41" t="s">
        <v>27</v>
      </c>
      <c r="I41" s="41" t="s">
        <v>27</v>
      </c>
      <c r="J41" s="41" t="s">
        <v>27</v>
      </c>
      <c r="K41" s="41" t="s">
        <v>27</v>
      </c>
      <c r="L41" s="41" t="s">
        <v>27</v>
      </c>
      <c r="M41" s="41">
        <v>2.7</v>
      </c>
      <c r="N41" s="41" t="s">
        <v>27</v>
      </c>
      <c r="O41" s="41" t="s">
        <v>27</v>
      </c>
      <c r="P41" s="41" t="s">
        <v>27</v>
      </c>
      <c r="Q41" s="41" t="s">
        <v>27</v>
      </c>
      <c r="R41" s="41" t="s">
        <v>27</v>
      </c>
      <c r="S41" s="41" t="s">
        <v>27</v>
      </c>
      <c r="T41" s="41">
        <v>8.8000000000000007</v>
      </c>
      <c r="U41" s="41" t="s">
        <v>27</v>
      </c>
      <c r="V41" s="41">
        <v>7.5</v>
      </c>
      <c r="W41" s="41" t="s">
        <v>27</v>
      </c>
    </row>
    <row r="42" spans="1:23" ht="14.4" x14ac:dyDescent="0.3">
      <c r="A42"/>
      <c r="B42" s="30" t="s">
        <v>108</v>
      </c>
    </row>
    <row r="43" spans="1:23" ht="14.4" x14ac:dyDescent="0.3">
      <c r="A43"/>
      <c r="B43" s="28" t="s">
        <v>73</v>
      </c>
    </row>
    <row r="44" spans="1:23" ht="14.4" x14ac:dyDescent="0.3">
      <c r="A44"/>
      <c r="B44" s="29" t="s">
        <v>85</v>
      </c>
      <c r="C44" s="28" t="s">
        <v>84</v>
      </c>
    </row>
    <row r="45" spans="1:23" ht="14.4" x14ac:dyDescent="0.3">
      <c r="A45"/>
      <c r="B45" s="29" t="s">
        <v>74</v>
      </c>
      <c r="C45" s="28" t="s">
        <v>75</v>
      </c>
    </row>
    <row r="46" spans="1:23" ht="14.4" x14ac:dyDescent="0.3">
      <c r="A46"/>
      <c r="B46" s="29" t="s">
        <v>76</v>
      </c>
      <c r="C46" s="28" t="s">
        <v>77</v>
      </c>
    </row>
    <row r="47" spans="1:23" ht="14.4" x14ac:dyDescent="0.3">
      <c r="A47"/>
      <c r="B47" s="29" t="s">
        <v>83</v>
      </c>
      <c r="C47" s="28" t="s">
        <v>82</v>
      </c>
    </row>
    <row r="48" spans="1:23" ht="14.4" x14ac:dyDescent="0.3">
      <c r="A48"/>
    </row>
    <row r="49" spans="1:1" ht="14.4" x14ac:dyDescent="0.3">
      <c r="A49"/>
    </row>
    <row r="50" spans="1:1" ht="14.4" x14ac:dyDescent="0.3">
      <c r="A50"/>
    </row>
  </sheetData>
  <mergeCells count="3">
    <mergeCell ref="B4:E4"/>
    <mergeCell ref="B6:B41"/>
    <mergeCell ref="C6:C41"/>
  </mergeCells>
  <hyperlinks>
    <hyperlink ref="B3" r:id="rId1" display="http://stats.oecd.org/OECDStat_Metadata/ShowMetadata.ashx?Dataset=HEALTH_LTCR&amp;ShowOnWeb=true&amp;Lang=en"/>
    <hyperlink ref="B6" r:id="rId2" display="http://stats.oecd.org/OECDStat_Metadata/ShowMetadata.ashx?Dataset=HEALTH_LTCR&amp;Coords=[VAR].[LTCILTHT]&amp;ShowOnWeb=true&amp;Lang=en"/>
    <hyperlink ref="D16" r:id="rId3" display="http://stats.oecd.org/OECDStat_Metadata/ShowMetadata.ashx?Dataset=HEALTH_LTCR&amp;Coords=[COU].[DEU]&amp;ShowOnWeb=true&amp;Lang=en"/>
    <hyperlink ref="D21" r:id="rId4" display="http://stats.oecd.org/OECDStat_Metadata/ShowMetadata.ashx?Dataset=HEALTH_LTCR&amp;Coords=[COU].[ISR]&amp;ShowOnWeb=true&amp;Lang=en"/>
    <hyperlink ref="B42" r:id="rId5" display="https://stats-2.oecd.org/index.aspx?DatasetCode=HEALTH_LTCR"/>
  </hyperlinks>
  <pageMargins left="0.78740157499999996" right="0.78740157499999996" top="0.984251969" bottom="0.984251969" header="0.4921259845" footer="0.4921259845"/>
  <pageSetup orientation="portrait" horizontalDpi="0" verticalDpi="0"/>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48"/>
  <sheetViews>
    <sheetView topLeftCell="A2" zoomScale="80" zoomScaleNormal="80" workbookViewId="0">
      <selection activeCell="F8" sqref="F8"/>
    </sheetView>
  </sheetViews>
  <sheetFormatPr baseColWidth="10" defaultColWidth="10.6640625" defaultRowHeight="13.2" x14ac:dyDescent="0.25"/>
  <cols>
    <col min="1" max="1" width="10.6640625" style="27"/>
    <col min="2" max="4" width="26.33203125" style="27" customWidth="1"/>
    <col min="5" max="16384" width="10.6640625" style="27"/>
  </cols>
  <sheetData>
    <row r="1" spans="1:38" hidden="1" x14ac:dyDescent="0.25">
      <c r="B1" s="39" t="e">
        <f ca="1">DotStatQuery(C1)</f>
        <v>#NAME?</v>
      </c>
      <c r="C1" s="39" t="s">
        <v>138</v>
      </c>
    </row>
    <row r="2" spans="1:38" x14ac:dyDescent="0.25">
      <c r="B2" s="1" t="s">
        <v>139</v>
      </c>
      <c r="C2" s="40"/>
    </row>
    <row r="3" spans="1:38" ht="23.4" x14ac:dyDescent="0.25">
      <c r="B3" s="38" t="s">
        <v>0</v>
      </c>
    </row>
    <row r="4" spans="1:38" ht="26.4" x14ac:dyDescent="0.25">
      <c r="B4" s="226" t="s">
        <v>3</v>
      </c>
      <c r="C4" s="227"/>
      <c r="D4" s="227"/>
      <c r="E4" s="37" t="s">
        <v>4</v>
      </c>
      <c r="F4" s="37" t="s">
        <v>5</v>
      </c>
      <c r="G4" s="37" t="s">
        <v>6</v>
      </c>
      <c r="H4" s="37" t="s">
        <v>7</v>
      </c>
      <c r="I4" s="37" t="s">
        <v>8</v>
      </c>
      <c r="J4" s="37" t="s">
        <v>9</v>
      </c>
      <c r="K4" s="37" t="s">
        <v>10</v>
      </c>
      <c r="L4" s="37" t="s">
        <v>11</v>
      </c>
      <c r="M4" s="37" t="s">
        <v>12</v>
      </c>
      <c r="N4" s="37" t="s">
        <v>13</v>
      </c>
      <c r="O4" s="37" t="s">
        <v>14</v>
      </c>
      <c r="P4" s="37" t="s">
        <v>15</v>
      </c>
      <c r="Q4" s="37" t="s">
        <v>16</v>
      </c>
      <c r="R4" s="37" t="s">
        <v>17</v>
      </c>
      <c r="S4" s="37" t="s">
        <v>18</v>
      </c>
      <c r="T4" s="37" t="s">
        <v>19</v>
      </c>
      <c r="U4" s="37" t="s">
        <v>20</v>
      </c>
      <c r="V4" s="180" t="s">
        <v>21</v>
      </c>
      <c r="W4" s="184" t="s">
        <v>2330</v>
      </c>
      <c r="X4" s="184" t="s">
        <v>2331</v>
      </c>
      <c r="Y4" s="184" t="s">
        <v>2332</v>
      </c>
      <c r="Z4" s="184" t="s">
        <v>2333</v>
      </c>
      <c r="AA4" s="184" t="s">
        <v>2316</v>
      </c>
      <c r="AB4" s="184" t="s">
        <v>2317</v>
      </c>
      <c r="AC4" s="184" t="s">
        <v>2318</v>
      </c>
      <c r="AD4" s="184" t="s">
        <v>2321</v>
      </c>
      <c r="AE4" s="184" t="s">
        <v>2322</v>
      </c>
      <c r="AF4" s="184" t="s">
        <v>2323</v>
      </c>
      <c r="AG4" s="184" t="s">
        <v>2324</v>
      </c>
      <c r="AH4" s="184" t="s">
        <v>2325</v>
      </c>
      <c r="AI4" s="184" t="s">
        <v>2326</v>
      </c>
      <c r="AJ4" s="184" t="s">
        <v>2327</v>
      </c>
      <c r="AK4" s="184" t="s">
        <v>2328</v>
      </c>
      <c r="AL4" s="184" t="s">
        <v>2329</v>
      </c>
    </row>
    <row r="5" spans="1:38" ht="13.8" x14ac:dyDescent="0.3">
      <c r="B5" s="36" t="s">
        <v>22</v>
      </c>
      <c r="C5" s="36" t="s">
        <v>1</v>
      </c>
      <c r="D5" s="36" t="s">
        <v>23</v>
      </c>
      <c r="E5" s="32" t="s">
        <v>24</v>
      </c>
      <c r="F5" s="32" t="s">
        <v>24</v>
      </c>
      <c r="G5" s="32" t="s">
        <v>24</v>
      </c>
      <c r="H5" s="32" t="s">
        <v>24</v>
      </c>
      <c r="I5" s="32" t="s">
        <v>24</v>
      </c>
      <c r="J5" s="32" t="s">
        <v>24</v>
      </c>
      <c r="K5" s="32" t="s">
        <v>24</v>
      </c>
      <c r="L5" s="32" t="s">
        <v>24</v>
      </c>
      <c r="M5" s="32" t="s">
        <v>24</v>
      </c>
      <c r="N5" s="32" t="s">
        <v>24</v>
      </c>
      <c r="O5" s="32" t="s">
        <v>24</v>
      </c>
      <c r="P5" s="32" t="s">
        <v>24</v>
      </c>
      <c r="Q5" s="32" t="s">
        <v>24</v>
      </c>
      <c r="R5" s="32" t="s">
        <v>24</v>
      </c>
      <c r="S5" s="32" t="s">
        <v>24</v>
      </c>
      <c r="T5" s="32" t="s">
        <v>24</v>
      </c>
      <c r="U5" s="32" t="s">
        <v>24</v>
      </c>
      <c r="V5" s="181" t="s">
        <v>24</v>
      </c>
      <c r="W5" s="185"/>
      <c r="X5" s="185"/>
      <c r="Y5" s="185"/>
      <c r="Z5" s="185"/>
      <c r="AA5" s="185"/>
      <c r="AB5" s="185"/>
      <c r="AC5" s="185"/>
      <c r="AD5" s="185"/>
      <c r="AE5" s="185"/>
      <c r="AF5" s="185"/>
      <c r="AG5" s="185"/>
      <c r="AH5" s="185"/>
      <c r="AI5" s="185"/>
      <c r="AJ5" s="185"/>
      <c r="AK5" s="185"/>
      <c r="AL5" s="185"/>
    </row>
    <row r="6" spans="1:38" ht="14.4" x14ac:dyDescent="0.3">
      <c r="A6" t="s">
        <v>26</v>
      </c>
      <c r="B6" s="250" t="s">
        <v>137</v>
      </c>
      <c r="C6" s="253" t="s">
        <v>109</v>
      </c>
      <c r="D6" s="33" t="s">
        <v>26</v>
      </c>
      <c r="E6" s="41">
        <v>5.2</v>
      </c>
      <c r="F6" s="41">
        <v>5.3</v>
      </c>
      <c r="G6" s="41">
        <v>5.3</v>
      </c>
      <c r="H6" s="41">
        <v>5.4</v>
      </c>
      <c r="I6" s="41">
        <v>5.5</v>
      </c>
      <c r="J6" s="41">
        <v>5.5</v>
      </c>
      <c r="K6" s="41">
        <v>5.4</v>
      </c>
      <c r="L6" s="41">
        <v>7.2</v>
      </c>
      <c r="M6" s="41">
        <v>7.1</v>
      </c>
      <c r="N6" s="41">
        <v>7</v>
      </c>
      <c r="O6" s="41">
        <v>7</v>
      </c>
      <c r="P6" s="41">
        <v>6.9</v>
      </c>
      <c r="Q6" s="41">
        <v>6.7</v>
      </c>
      <c r="R6" s="41">
        <v>6.7</v>
      </c>
      <c r="S6" s="41">
        <v>6.5</v>
      </c>
      <c r="T6" s="41">
        <v>6.4</v>
      </c>
      <c r="U6" s="41">
        <v>6.3</v>
      </c>
      <c r="V6" s="182">
        <v>-99</v>
      </c>
      <c r="W6" s="185">
        <f>1-(E6/F6)</f>
        <v>1.8867924528301772E-2</v>
      </c>
      <c r="X6" s="185">
        <f t="shared" ref="X6:AL21" si="0">1-(F6/G6)</f>
        <v>0</v>
      </c>
      <c r="Y6" s="185">
        <f t="shared" si="0"/>
        <v>1.8518518518518601E-2</v>
      </c>
      <c r="Z6" s="185">
        <f t="shared" si="0"/>
        <v>1.8181818181818077E-2</v>
      </c>
      <c r="AA6" s="185">
        <f t="shared" si="0"/>
        <v>0</v>
      </c>
      <c r="AB6" s="185">
        <f t="shared" si="0"/>
        <v>-1.8518518518518379E-2</v>
      </c>
      <c r="AC6" s="185">
        <f t="shared" si="0"/>
        <v>0.25</v>
      </c>
      <c r="AD6" s="185">
        <f t="shared" si="0"/>
        <v>-1.4084507042253502E-2</v>
      </c>
      <c r="AE6" s="185">
        <f t="shared" si="0"/>
        <v>-1.4285714285714235E-2</v>
      </c>
      <c r="AF6" s="185">
        <f t="shared" si="0"/>
        <v>0</v>
      </c>
      <c r="AG6" s="185">
        <f t="shared" si="0"/>
        <v>-1.4492753623188248E-2</v>
      </c>
      <c r="AH6" s="185">
        <f t="shared" si="0"/>
        <v>-2.9850746268656803E-2</v>
      </c>
      <c r="AI6" s="185">
        <f t="shared" si="0"/>
        <v>0</v>
      </c>
      <c r="AJ6" s="185">
        <f t="shared" si="0"/>
        <v>-3.0769230769230882E-2</v>
      </c>
      <c r="AK6" s="185">
        <f t="shared" si="0"/>
        <v>-1.5625E-2</v>
      </c>
      <c r="AL6" s="185">
        <f t="shared" si="0"/>
        <v>-1.5873015873016039E-2</v>
      </c>
    </row>
    <row r="7" spans="1:38" ht="14.4" x14ac:dyDescent="0.3">
      <c r="A7" t="s">
        <v>28</v>
      </c>
      <c r="B7" s="251"/>
      <c r="C7" s="254"/>
      <c r="D7" s="33" t="s">
        <v>28</v>
      </c>
      <c r="E7" s="41">
        <v>-99</v>
      </c>
      <c r="F7" s="41">
        <v>-99</v>
      </c>
      <c r="G7" s="41">
        <v>-99</v>
      </c>
      <c r="H7" s="41">
        <v>-99</v>
      </c>
      <c r="I7" s="41">
        <v>-99</v>
      </c>
      <c r="J7" s="41">
        <v>-99</v>
      </c>
      <c r="K7" s="41">
        <v>-99</v>
      </c>
      <c r="L7" s="41">
        <v>-99</v>
      </c>
      <c r="M7" s="41">
        <v>-99</v>
      </c>
      <c r="N7" s="41">
        <v>-99</v>
      </c>
      <c r="O7" s="41">
        <v>-99</v>
      </c>
      <c r="P7" s="41">
        <v>-99</v>
      </c>
      <c r="Q7" s="41">
        <v>-99</v>
      </c>
      <c r="R7" s="41">
        <v>-99</v>
      </c>
      <c r="S7" s="41">
        <v>-99</v>
      </c>
      <c r="T7" s="41">
        <v>-99</v>
      </c>
      <c r="U7" s="41">
        <v>-99</v>
      </c>
      <c r="V7" s="182">
        <v>-99</v>
      </c>
      <c r="W7" s="187" t="s">
        <v>2119</v>
      </c>
      <c r="X7" s="187" t="s">
        <v>2119</v>
      </c>
      <c r="Y7" s="187" t="s">
        <v>2119</v>
      </c>
      <c r="Z7" s="187" t="s">
        <v>2119</v>
      </c>
      <c r="AA7" s="187" t="s">
        <v>2119</v>
      </c>
      <c r="AB7" s="187" t="s">
        <v>2119</v>
      </c>
      <c r="AC7" s="187" t="s">
        <v>2119</v>
      </c>
      <c r="AD7" s="187" t="s">
        <v>2119</v>
      </c>
      <c r="AE7" s="187" t="s">
        <v>2119</v>
      </c>
      <c r="AF7" s="187" t="s">
        <v>2119</v>
      </c>
      <c r="AG7" s="187" t="s">
        <v>2119</v>
      </c>
      <c r="AH7" s="187" t="s">
        <v>2119</v>
      </c>
      <c r="AI7" s="187" t="s">
        <v>2119</v>
      </c>
      <c r="AJ7" s="187" t="s">
        <v>2119</v>
      </c>
      <c r="AK7" s="187" t="s">
        <v>2119</v>
      </c>
      <c r="AL7" s="187" t="s">
        <v>2119</v>
      </c>
    </row>
    <row r="8" spans="1:38" ht="14.4" x14ac:dyDescent="0.3">
      <c r="A8" t="s">
        <v>29</v>
      </c>
      <c r="B8" s="251"/>
      <c r="C8" s="254"/>
      <c r="D8" s="33" t="s">
        <v>29</v>
      </c>
      <c r="E8" s="42">
        <v>6.5</v>
      </c>
      <c r="F8" s="42">
        <v>6.6</v>
      </c>
      <c r="G8" s="42">
        <v>6.1</v>
      </c>
      <c r="H8" s="42">
        <v>6.3</v>
      </c>
      <c r="I8" s="42">
        <v>6.4</v>
      </c>
      <c r="J8" s="42">
        <v>6.4</v>
      </c>
      <c r="K8" s="42">
        <v>6.6</v>
      </c>
      <c r="L8" s="42">
        <v>6.6</v>
      </c>
      <c r="M8" s="42">
        <v>6.6</v>
      </c>
      <c r="N8" s="42">
        <v>6.7</v>
      </c>
      <c r="O8" s="42">
        <v>6.7</v>
      </c>
      <c r="P8" s="42">
        <v>-99</v>
      </c>
      <c r="Q8" s="42">
        <v>-99</v>
      </c>
      <c r="R8" s="42">
        <v>-99</v>
      </c>
      <c r="S8" s="42">
        <v>8.8000000000000007</v>
      </c>
      <c r="T8" s="42">
        <v>-99</v>
      </c>
      <c r="U8" s="42">
        <v>-99</v>
      </c>
      <c r="V8" s="183">
        <v>-99</v>
      </c>
      <c r="W8" s="185">
        <f t="shared" ref="W8:W41" si="1">1-(E8/F8)</f>
        <v>1.5151515151515138E-2</v>
      </c>
      <c r="X8" s="185">
        <f t="shared" si="0"/>
        <v>-8.1967213114754189E-2</v>
      </c>
      <c r="Y8" s="185">
        <f t="shared" si="0"/>
        <v>3.1746031746031744E-2</v>
      </c>
      <c r="Z8" s="185">
        <f t="shared" si="0"/>
        <v>1.5625000000000111E-2</v>
      </c>
      <c r="AA8" s="185">
        <f t="shared" si="0"/>
        <v>0</v>
      </c>
      <c r="AB8" s="185">
        <f t="shared" si="0"/>
        <v>3.0303030303030165E-2</v>
      </c>
      <c r="AC8" s="185">
        <f t="shared" si="0"/>
        <v>0</v>
      </c>
      <c r="AD8" s="185">
        <f t="shared" si="0"/>
        <v>0</v>
      </c>
      <c r="AE8" s="185">
        <f t="shared" si="0"/>
        <v>1.4925373134328401E-2</v>
      </c>
      <c r="AF8" s="185">
        <f t="shared" si="0"/>
        <v>0</v>
      </c>
      <c r="AG8" s="187" t="s">
        <v>2119</v>
      </c>
      <c r="AH8" s="187" t="s">
        <v>2119</v>
      </c>
      <c r="AI8" s="187" t="s">
        <v>2119</v>
      </c>
      <c r="AJ8" s="187" t="s">
        <v>2119</v>
      </c>
      <c r="AK8" s="187" t="s">
        <v>2119</v>
      </c>
      <c r="AL8" s="187" t="s">
        <v>2119</v>
      </c>
    </row>
    <row r="9" spans="1:38" ht="14.4" x14ac:dyDescent="0.3">
      <c r="A9" t="s">
        <v>30</v>
      </c>
      <c r="B9" s="251"/>
      <c r="C9" s="254"/>
      <c r="D9" s="33" t="s">
        <v>30</v>
      </c>
      <c r="E9" s="41">
        <v>4.0999999999999996</v>
      </c>
      <c r="F9" s="41">
        <v>4.0999999999999996</v>
      </c>
      <c r="G9" s="41">
        <v>4.2</v>
      </c>
      <c r="H9" s="41">
        <v>4.0999999999999996</v>
      </c>
      <c r="I9" s="41">
        <v>4.3</v>
      </c>
      <c r="J9" s="41">
        <v>4.3</v>
      </c>
      <c r="K9" s="41">
        <v>4.2</v>
      </c>
      <c r="L9" s="41">
        <v>4.2</v>
      </c>
      <c r="M9" s="41">
        <v>4.2</v>
      </c>
      <c r="N9" s="41">
        <v>4.0999999999999996</v>
      </c>
      <c r="O9" s="41">
        <v>4</v>
      </c>
      <c r="P9" s="41">
        <v>4.2</v>
      </c>
      <c r="Q9" s="41">
        <v>4.0999999999999996</v>
      </c>
      <c r="R9" s="41">
        <v>4</v>
      </c>
      <c r="S9" s="41">
        <v>3.9</v>
      </c>
      <c r="T9" s="41">
        <v>3.8</v>
      </c>
      <c r="U9" s="41">
        <v>4.2</v>
      </c>
      <c r="V9" s="182">
        <v>-99</v>
      </c>
      <c r="W9" s="185">
        <f t="shared" si="1"/>
        <v>0</v>
      </c>
      <c r="X9" s="185">
        <f t="shared" si="0"/>
        <v>2.3809523809523947E-2</v>
      </c>
      <c r="Y9" s="185">
        <f t="shared" si="0"/>
        <v>-2.4390243902439046E-2</v>
      </c>
      <c r="Z9" s="185">
        <f t="shared" si="0"/>
        <v>4.6511627906976827E-2</v>
      </c>
      <c r="AA9" s="185">
        <f t="shared" si="0"/>
        <v>0</v>
      </c>
      <c r="AB9" s="185">
        <f t="shared" si="0"/>
        <v>-2.3809523809523725E-2</v>
      </c>
      <c r="AC9" s="185">
        <f t="shared" si="0"/>
        <v>0</v>
      </c>
      <c r="AD9" s="185">
        <f t="shared" si="0"/>
        <v>0</v>
      </c>
      <c r="AE9" s="185">
        <f t="shared" si="0"/>
        <v>-2.4390243902439046E-2</v>
      </c>
      <c r="AF9" s="185">
        <f t="shared" si="0"/>
        <v>-2.4999999999999911E-2</v>
      </c>
      <c r="AG9" s="185">
        <f t="shared" si="0"/>
        <v>4.7619047619047672E-2</v>
      </c>
      <c r="AH9" s="185">
        <f t="shared" si="0"/>
        <v>-2.4390243902439046E-2</v>
      </c>
      <c r="AI9" s="185">
        <f t="shared" si="0"/>
        <v>-2.4999999999999911E-2</v>
      </c>
      <c r="AJ9" s="185">
        <f t="shared" si="0"/>
        <v>-2.5641025641025772E-2</v>
      </c>
      <c r="AK9" s="185">
        <f t="shared" si="0"/>
        <v>-2.6315789473684292E-2</v>
      </c>
      <c r="AL9" s="185">
        <f t="shared" si="0"/>
        <v>9.5238095238095344E-2</v>
      </c>
    </row>
    <row r="10" spans="1:38" ht="14.4" x14ac:dyDescent="0.3">
      <c r="A10" t="s">
        <v>31</v>
      </c>
      <c r="B10" s="251"/>
      <c r="C10" s="254"/>
      <c r="D10" s="33" t="s">
        <v>31</v>
      </c>
      <c r="E10" s="41">
        <v>-99</v>
      </c>
      <c r="F10" s="41">
        <v>-99</v>
      </c>
      <c r="G10" s="41">
        <v>-99</v>
      </c>
      <c r="H10" s="41">
        <v>-99</v>
      </c>
      <c r="I10" s="41">
        <v>-99</v>
      </c>
      <c r="J10" s="41">
        <v>-99</v>
      </c>
      <c r="K10" s="41">
        <v>-99</v>
      </c>
      <c r="L10" s="41">
        <v>-99</v>
      </c>
      <c r="M10" s="41">
        <v>-99</v>
      </c>
      <c r="N10" s="41">
        <v>-99</v>
      </c>
      <c r="O10" s="41">
        <v>-99</v>
      </c>
      <c r="P10" s="41">
        <v>-99</v>
      </c>
      <c r="Q10" s="41">
        <v>-99</v>
      </c>
      <c r="R10" s="41">
        <v>-99</v>
      </c>
      <c r="S10" s="41">
        <v>-99</v>
      </c>
      <c r="T10" s="41">
        <v>-99</v>
      </c>
      <c r="U10" s="41">
        <v>-99</v>
      </c>
      <c r="V10" s="182">
        <v>-99</v>
      </c>
      <c r="W10" s="187" t="s">
        <v>2119</v>
      </c>
      <c r="X10" s="187" t="s">
        <v>2119</v>
      </c>
      <c r="Y10" s="187" t="s">
        <v>2119</v>
      </c>
      <c r="Z10" s="187" t="s">
        <v>2119</v>
      </c>
      <c r="AA10" s="187" t="s">
        <v>2119</v>
      </c>
      <c r="AB10" s="187" t="s">
        <v>2119</v>
      </c>
      <c r="AC10" s="187" t="s">
        <v>2119</v>
      </c>
      <c r="AD10" s="187" t="s">
        <v>2119</v>
      </c>
      <c r="AE10" s="187" t="s">
        <v>2119</v>
      </c>
      <c r="AF10" s="187" t="s">
        <v>2119</v>
      </c>
      <c r="AG10" s="187" t="s">
        <v>2119</v>
      </c>
      <c r="AH10" s="187" t="s">
        <v>2119</v>
      </c>
      <c r="AI10" s="187" t="s">
        <v>2119</v>
      </c>
      <c r="AJ10" s="187" t="s">
        <v>2119</v>
      </c>
      <c r="AK10" s="187" t="s">
        <v>2119</v>
      </c>
      <c r="AL10" s="187" t="s">
        <v>2119</v>
      </c>
    </row>
    <row r="11" spans="1:38" ht="14.4" x14ac:dyDescent="0.3">
      <c r="A11" t="s">
        <v>32</v>
      </c>
      <c r="B11" s="251"/>
      <c r="C11" s="254"/>
      <c r="D11" s="33" t="s">
        <v>32</v>
      </c>
      <c r="E11" s="42">
        <v>-99</v>
      </c>
      <c r="F11" s="42">
        <v>-99</v>
      </c>
      <c r="G11" s="42">
        <v>-99</v>
      </c>
      <c r="H11" s="42">
        <v>-99</v>
      </c>
      <c r="I11" s="42">
        <v>-99</v>
      </c>
      <c r="J11" s="42">
        <v>-99</v>
      </c>
      <c r="K11" s="42">
        <v>-99</v>
      </c>
      <c r="L11" s="42">
        <v>-99</v>
      </c>
      <c r="M11" s="42">
        <v>1.9</v>
      </c>
      <c r="N11" s="42">
        <v>2.2000000000000002</v>
      </c>
      <c r="O11" s="186">
        <v>-99</v>
      </c>
      <c r="P11" s="186">
        <v>-99</v>
      </c>
      <c r="Q11" s="186">
        <v>-99</v>
      </c>
      <c r="R11" s="186">
        <v>-99</v>
      </c>
      <c r="S11" s="186">
        <v>-99</v>
      </c>
      <c r="T11" s="186">
        <v>-99</v>
      </c>
      <c r="U11" s="186">
        <v>-99</v>
      </c>
      <c r="V11" s="183">
        <v>-99</v>
      </c>
      <c r="W11" s="187" t="s">
        <v>2119</v>
      </c>
      <c r="X11" s="187" t="s">
        <v>2119</v>
      </c>
      <c r="Y11" s="187" t="s">
        <v>2119</v>
      </c>
      <c r="Z11" s="187" t="s">
        <v>2119</v>
      </c>
      <c r="AA11" s="187" t="s">
        <v>2119</v>
      </c>
      <c r="AB11" s="187" t="s">
        <v>2119</v>
      </c>
      <c r="AC11" s="187" t="s">
        <v>2119</v>
      </c>
      <c r="AD11" s="187" t="s">
        <v>2119</v>
      </c>
      <c r="AE11" s="185">
        <f t="shared" si="0"/>
        <v>0.13636363636363646</v>
      </c>
      <c r="AF11" s="187" t="s">
        <v>2119</v>
      </c>
      <c r="AG11" s="187" t="s">
        <v>2119</v>
      </c>
      <c r="AH11" s="187" t="s">
        <v>2119</v>
      </c>
      <c r="AI11" s="187" t="s">
        <v>2119</v>
      </c>
      <c r="AJ11" s="187" t="s">
        <v>2119</v>
      </c>
      <c r="AK11" s="187" t="s">
        <v>2119</v>
      </c>
      <c r="AL11" s="187" t="s">
        <v>2119</v>
      </c>
    </row>
    <row r="12" spans="1:38" ht="14.4" x14ac:dyDescent="0.3">
      <c r="A12" t="s">
        <v>33</v>
      </c>
      <c r="B12" s="251"/>
      <c r="C12" s="254"/>
      <c r="D12" s="33" t="s">
        <v>33</v>
      </c>
      <c r="E12" s="41">
        <v>-99</v>
      </c>
      <c r="F12" s="41">
        <v>-99</v>
      </c>
      <c r="G12" s="41">
        <v>-99</v>
      </c>
      <c r="H12" s="41">
        <v>-99</v>
      </c>
      <c r="I12" s="41">
        <v>-99</v>
      </c>
      <c r="J12" s="41">
        <v>-99</v>
      </c>
      <c r="K12" s="41">
        <v>5.4</v>
      </c>
      <c r="L12" s="41">
        <v>5.0999999999999996</v>
      </c>
      <c r="M12" s="41">
        <v>4.9000000000000004</v>
      </c>
      <c r="N12" s="41">
        <v>4.7</v>
      </c>
      <c r="O12" s="41">
        <v>4.5999999999999996</v>
      </c>
      <c r="P12" s="41">
        <v>4.4000000000000004</v>
      </c>
      <c r="Q12" s="41">
        <v>4.2</v>
      </c>
      <c r="R12" s="41">
        <v>4</v>
      </c>
      <c r="S12" s="41">
        <v>3.9</v>
      </c>
      <c r="T12" s="41">
        <v>-99</v>
      </c>
      <c r="U12" s="41">
        <v>-99</v>
      </c>
      <c r="V12" s="182">
        <v>-99</v>
      </c>
      <c r="W12" s="187" t="s">
        <v>2119</v>
      </c>
      <c r="X12" s="187" t="s">
        <v>2119</v>
      </c>
      <c r="Y12" s="187" t="s">
        <v>2119</v>
      </c>
      <c r="Z12" s="187" t="s">
        <v>2119</v>
      </c>
      <c r="AA12" s="187" t="s">
        <v>2119</v>
      </c>
      <c r="AB12" s="187" t="s">
        <v>2119</v>
      </c>
      <c r="AC12" s="185">
        <f t="shared" si="0"/>
        <v>-5.8823529411764941E-2</v>
      </c>
      <c r="AD12" s="185">
        <f t="shared" si="0"/>
        <v>-4.0816326530612068E-2</v>
      </c>
      <c r="AE12" s="185">
        <f t="shared" si="0"/>
        <v>-4.2553191489361764E-2</v>
      </c>
      <c r="AF12" s="185">
        <f t="shared" si="0"/>
        <v>-2.1739130434782705E-2</v>
      </c>
      <c r="AG12" s="185">
        <f t="shared" si="0"/>
        <v>-4.5454545454545192E-2</v>
      </c>
      <c r="AH12" s="185">
        <f t="shared" si="0"/>
        <v>-4.7619047619047672E-2</v>
      </c>
      <c r="AI12" s="185">
        <f t="shared" si="0"/>
        <v>-5.0000000000000044E-2</v>
      </c>
      <c r="AJ12" s="185">
        <f t="shared" si="0"/>
        <v>-2.5641025641025772E-2</v>
      </c>
      <c r="AK12" s="187" t="s">
        <v>2119</v>
      </c>
      <c r="AL12" s="187" t="s">
        <v>2119</v>
      </c>
    </row>
    <row r="13" spans="1:38" ht="14.4" x14ac:dyDescent="0.3">
      <c r="A13" t="s">
        <v>34</v>
      </c>
      <c r="B13" s="251"/>
      <c r="C13" s="254"/>
      <c r="D13" s="33" t="s">
        <v>34</v>
      </c>
      <c r="E13" s="42">
        <v>-99</v>
      </c>
      <c r="F13" s="42">
        <v>-99</v>
      </c>
      <c r="G13" s="42">
        <v>-99</v>
      </c>
      <c r="H13" s="42">
        <v>-99</v>
      </c>
      <c r="I13" s="42">
        <v>-99</v>
      </c>
      <c r="J13" s="42">
        <v>-99</v>
      </c>
      <c r="K13" s="42">
        <v>-99</v>
      </c>
      <c r="L13" s="42">
        <v>-99</v>
      </c>
      <c r="M13" s="42">
        <v>2</v>
      </c>
      <c r="N13" s="42">
        <v>2</v>
      </c>
      <c r="O13" s="42">
        <v>2.1</v>
      </c>
      <c r="P13" s="42">
        <v>2.2000000000000002</v>
      </c>
      <c r="Q13" s="42">
        <v>2.4</v>
      </c>
      <c r="R13" s="42">
        <v>4.7</v>
      </c>
      <c r="S13" s="42">
        <v>5</v>
      </c>
      <c r="T13" s="42">
        <v>5</v>
      </c>
      <c r="U13" s="42">
        <v>5</v>
      </c>
      <c r="V13" s="183">
        <v>-99</v>
      </c>
      <c r="W13" s="187" t="s">
        <v>2119</v>
      </c>
      <c r="X13" s="187" t="s">
        <v>2119</v>
      </c>
      <c r="Y13" s="187" t="s">
        <v>2119</v>
      </c>
      <c r="Z13" s="187" t="s">
        <v>2119</v>
      </c>
      <c r="AA13" s="187" t="s">
        <v>2119</v>
      </c>
      <c r="AB13" s="187" t="s">
        <v>2119</v>
      </c>
      <c r="AC13" s="187" t="s">
        <v>2119</v>
      </c>
      <c r="AD13" s="187" t="s">
        <v>2119</v>
      </c>
      <c r="AE13" s="185">
        <f t="shared" si="0"/>
        <v>0</v>
      </c>
      <c r="AF13" s="185">
        <f t="shared" si="0"/>
        <v>4.7619047619047672E-2</v>
      </c>
      <c r="AG13" s="185">
        <f t="shared" si="0"/>
        <v>4.5454545454545525E-2</v>
      </c>
      <c r="AH13" s="185">
        <f t="shared" si="0"/>
        <v>8.3333333333333259E-2</v>
      </c>
      <c r="AI13" s="185">
        <f t="shared" si="0"/>
        <v>0.48936170212765961</v>
      </c>
      <c r="AJ13" s="185">
        <f t="shared" si="0"/>
        <v>5.9999999999999942E-2</v>
      </c>
      <c r="AK13" s="185">
        <f t="shared" si="0"/>
        <v>0</v>
      </c>
      <c r="AL13" s="185">
        <f t="shared" si="0"/>
        <v>0</v>
      </c>
    </row>
    <row r="14" spans="1:38" ht="14.4" x14ac:dyDescent="0.3">
      <c r="A14" t="s">
        <v>35</v>
      </c>
      <c r="B14" s="251"/>
      <c r="C14" s="254"/>
      <c r="D14" s="33" t="s">
        <v>35</v>
      </c>
      <c r="E14" s="41">
        <v>3.6</v>
      </c>
      <c r="F14" s="41">
        <v>3.8</v>
      </c>
      <c r="G14" s="41">
        <v>4</v>
      </c>
      <c r="H14" s="41">
        <v>4</v>
      </c>
      <c r="I14" s="41">
        <v>4.0999999999999996</v>
      </c>
      <c r="J14" s="41">
        <v>4.2</v>
      </c>
      <c r="K14" s="41">
        <v>4.5</v>
      </c>
      <c r="L14" s="41">
        <v>4.5999999999999996</v>
      </c>
      <c r="M14" s="41">
        <v>4.7</v>
      </c>
      <c r="N14" s="41">
        <v>4.8</v>
      </c>
      <c r="O14" s="41">
        <v>4.9000000000000004</v>
      </c>
      <c r="P14" s="41">
        <v>5</v>
      </c>
      <c r="Q14" s="41">
        <v>4.8</v>
      </c>
      <c r="R14" s="41">
        <v>4.7</v>
      </c>
      <c r="S14" s="41">
        <v>4.7</v>
      </c>
      <c r="T14" s="41">
        <v>4.7</v>
      </c>
      <c r="U14" s="41">
        <v>4.7</v>
      </c>
      <c r="V14" s="182">
        <v>-99</v>
      </c>
      <c r="W14" s="185">
        <f t="shared" si="1"/>
        <v>5.2631578947368363E-2</v>
      </c>
      <c r="X14" s="185">
        <f t="shared" si="0"/>
        <v>5.0000000000000044E-2</v>
      </c>
      <c r="Y14" s="185">
        <f t="shared" si="0"/>
        <v>0</v>
      </c>
      <c r="Z14" s="185">
        <f t="shared" si="0"/>
        <v>2.4390243902438935E-2</v>
      </c>
      <c r="AA14" s="185">
        <f t="shared" si="0"/>
        <v>2.3809523809523947E-2</v>
      </c>
      <c r="AB14" s="185">
        <f t="shared" si="0"/>
        <v>6.6666666666666652E-2</v>
      </c>
      <c r="AC14" s="185">
        <f t="shared" si="0"/>
        <v>2.1739130434782483E-2</v>
      </c>
      <c r="AD14" s="185">
        <f t="shared" si="0"/>
        <v>2.1276595744680993E-2</v>
      </c>
      <c r="AE14" s="185">
        <f t="shared" si="0"/>
        <v>2.0833333333333259E-2</v>
      </c>
      <c r="AF14" s="185">
        <f t="shared" si="0"/>
        <v>2.0408163265306256E-2</v>
      </c>
      <c r="AG14" s="185">
        <f t="shared" si="0"/>
        <v>1.9999999999999907E-2</v>
      </c>
      <c r="AH14" s="185">
        <f t="shared" si="0"/>
        <v>-4.1666666666666741E-2</v>
      </c>
      <c r="AI14" s="185">
        <f t="shared" si="0"/>
        <v>-2.1276595744680771E-2</v>
      </c>
      <c r="AJ14" s="185">
        <f t="shared" si="0"/>
        <v>0</v>
      </c>
      <c r="AK14" s="185">
        <f t="shared" si="0"/>
        <v>0</v>
      </c>
      <c r="AL14" s="185">
        <f t="shared" si="0"/>
        <v>0</v>
      </c>
    </row>
    <row r="15" spans="1:38" ht="14.4" x14ac:dyDescent="0.3">
      <c r="A15" t="s">
        <v>36</v>
      </c>
      <c r="B15" s="251"/>
      <c r="C15" s="254"/>
      <c r="D15" s="33" t="s">
        <v>36</v>
      </c>
      <c r="E15" s="42">
        <v>-99</v>
      </c>
      <c r="F15" s="42">
        <v>-99</v>
      </c>
      <c r="G15" s="42">
        <v>3.1</v>
      </c>
      <c r="H15" s="42">
        <v>3.5</v>
      </c>
      <c r="I15" s="42">
        <v>3.7</v>
      </c>
      <c r="J15" s="42">
        <v>3.8</v>
      </c>
      <c r="K15" s="42">
        <v>4</v>
      </c>
      <c r="L15" s="42">
        <v>4</v>
      </c>
      <c r="M15" s="42">
        <v>4.2</v>
      </c>
      <c r="N15" s="42">
        <v>4.2</v>
      </c>
      <c r="O15" s="42">
        <v>4.3</v>
      </c>
      <c r="P15" s="42">
        <v>4.4000000000000004</v>
      </c>
      <c r="Q15" s="42">
        <v>4.4000000000000004</v>
      </c>
      <c r="R15" s="42">
        <v>4.4000000000000004</v>
      </c>
      <c r="S15" s="42">
        <v>4.3</v>
      </c>
      <c r="T15" s="42">
        <v>4.2</v>
      </c>
      <c r="U15" s="42">
        <v>4.0999999999999996</v>
      </c>
      <c r="V15" s="183">
        <v>-99</v>
      </c>
      <c r="W15" s="187" t="s">
        <v>2119</v>
      </c>
      <c r="X15" s="187" t="s">
        <v>2119</v>
      </c>
      <c r="Y15" s="185">
        <f t="shared" si="0"/>
        <v>0.11428571428571421</v>
      </c>
      <c r="Z15" s="185">
        <f t="shared" si="0"/>
        <v>5.4054054054054057E-2</v>
      </c>
      <c r="AA15" s="185">
        <f t="shared" si="0"/>
        <v>2.631578947368407E-2</v>
      </c>
      <c r="AB15" s="185">
        <f t="shared" si="0"/>
        <v>5.0000000000000044E-2</v>
      </c>
      <c r="AC15" s="185">
        <f t="shared" si="0"/>
        <v>0</v>
      </c>
      <c r="AD15" s="185">
        <f t="shared" si="0"/>
        <v>4.7619047619047672E-2</v>
      </c>
      <c r="AE15" s="185">
        <f t="shared" si="0"/>
        <v>0</v>
      </c>
      <c r="AF15" s="185">
        <f t="shared" si="0"/>
        <v>2.3255813953488302E-2</v>
      </c>
      <c r="AG15" s="185">
        <f t="shared" si="0"/>
        <v>2.2727272727272818E-2</v>
      </c>
      <c r="AH15" s="185">
        <f t="shared" si="0"/>
        <v>0</v>
      </c>
      <c r="AI15" s="185">
        <f t="shared" si="0"/>
        <v>0</v>
      </c>
      <c r="AJ15" s="185">
        <f t="shared" si="0"/>
        <v>-2.3255813953488413E-2</v>
      </c>
      <c r="AK15" s="185">
        <f t="shared" si="0"/>
        <v>-2.3809523809523725E-2</v>
      </c>
      <c r="AL15" s="185">
        <f t="shared" si="0"/>
        <v>-2.4390243902439046E-2</v>
      </c>
    </row>
    <row r="16" spans="1:38" ht="14.4" x14ac:dyDescent="0.3">
      <c r="A16" t="s">
        <v>37</v>
      </c>
      <c r="B16" s="251"/>
      <c r="C16" s="254"/>
      <c r="D16" s="34" t="s">
        <v>37</v>
      </c>
      <c r="E16" s="41">
        <v>3.8</v>
      </c>
      <c r="F16" s="41">
        <v>3.8</v>
      </c>
      <c r="G16" s="41">
        <v>3.9</v>
      </c>
      <c r="H16" s="41">
        <v>3.9</v>
      </c>
      <c r="I16" s="41">
        <v>3.8</v>
      </c>
      <c r="J16" s="41">
        <v>3.8</v>
      </c>
      <c r="K16" s="41">
        <v>3.8</v>
      </c>
      <c r="L16" s="41">
        <v>3.8</v>
      </c>
      <c r="M16" s="41">
        <v>3.7</v>
      </c>
      <c r="N16" s="41">
        <v>3.8</v>
      </c>
      <c r="O16" s="41">
        <v>3.8</v>
      </c>
      <c r="P16" s="41">
        <v>4</v>
      </c>
      <c r="Q16" s="41">
        <v>4</v>
      </c>
      <c r="R16" s="41">
        <v>4.0999999999999996</v>
      </c>
      <c r="S16" s="41">
        <v>4.0999999999999996</v>
      </c>
      <c r="T16" s="41">
        <v>4.0999999999999996</v>
      </c>
      <c r="U16" s="41">
        <v>4.0999999999999996</v>
      </c>
      <c r="V16" s="182">
        <v>-99</v>
      </c>
      <c r="W16" s="185">
        <f t="shared" si="1"/>
        <v>0</v>
      </c>
      <c r="X16" s="185">
        <f t="shared" si="0"/>
        <v>2.5641025641025661E-2</v>
      </c>
      <c r="Y16" s="185">
        <f t="shared" si="0"/>
        <v>0</v>
      </c>
      <c r="Z16" s="185">
        <f t="shared" si="0"/>
        <v>-2.6315789473684292E-2</v>
      </c>
      <c r="AA16" s="185">
        <f t="shared" si="0"/>
        <v>0</v>
      </c>
      <c r="AB16" s="185">
        <f t="shared" si="0"/>
        <v>0</v>
      </c>
      <c r="AC16" s="185">
        <f t="shared" si="0"/>
        <v>0</v>
      </c>
      <c r="AD16" s="185">
        <f t="shared" si="0"/>
        <v>-2.7027027027026973E-2</v>
      </c>
      <c r="AE16" s="185">
        <f t="shared" si="0"/>
        <v>2.631578947368407E-2</v>
      </c>
      <c r="AF16" s="185">
        <f t="shared" si="0"/>
        <v>0</v>
      </c>
      <c r="AG16" s="185">
        <f t="shared" si="0"/>
        <v>5.0000000000000044E-2</v>
      </c>
      <c r="AH16" s="185">
        <f t="shared" si="0"/>
        <v>0</v>
      </c>
      <c r="AI16" s="185">
        <f t="shared" si="0"/>
        <v>2.4390243902438935E-2</v>
      </c>
      <c r="AJ16" s="185">
        <f t="shared" si="0"/>
        <v>0</v>
      </c>
      <c r="AK16" s="185">
        <f t="shared" si="0"/>
        <v>0</v>
      </c>
      <c r="AL16" s="185">
        <f t="shared" si="0"/>
        <v>0</v>
      </c>
    </row>
    <row r="17" spans="1:38" ht="14.4" x14ac:dyDescent="0.3">
      <c r="A17" t="s">
        <v>38</v>
      </c>
      <c r="B17" s="251"/>
      <c r="C17" s="254"/>
      <c r="D17" s="34" t="s">
        <v>38</v>
      </c>
      <c r="E17" s="41">
        <v>-99</v>
      </c>
      <c r="F17" s="41">
        <v>-99</v>
      </c>
      <c r="G17" s="41">
        <v>-99</v>
      </c>
      <c r="H17" s="41">
        <v>-99</v>
      </c>
      <c r="I17" s="41">
        <v>-99</v>
      </c>
      <c r="J17" s="41">
        <v>-99</v>
      </c>
      <c r="K17" s="41">
        <v>-99</v>
      </c>
      <c r="L17" s="41">
        <v>-99</v>
      </c>
      <c r="M17" s="41">
        <v>-99</v>
      </c>
      <c r="N17" s="41">
        <v>-99</v>
      </c>
      <c r="O17" s="41">
        <v>-99</v>
      </c>
      <c r="P17" s="41">
        <v>-99</v>
      </c>
      <c r="Q17" s="41">
        <v>-99</v>
      </c>
      <c r="R17" s="41">
        <v>-99</v>
      </c>
      <c r="S17" s="41">
        <v>-99</v>
      </c>
      <c r="T17" s="41">
        <v>-99</v>
      </c>
      <c r="U17" s="41">
        <v>-99</v>
      </c>
      <c r="V17" s="182">
        <v>-99</v>
      </c>
      <c r="W17" s="187" t="s">
        <v>2119</v>
      </c>
      <c r="X17" s="187" t="s">
        <v>2119</v>
      </c>
      <c r="Y17" s="187" t="s">
        <v>2119</v>
      </c>
      <c r="Z17" s="187" t="s">
        <v>2119</v>
      </c>
      <c r="AA17" s="187" t="s">
        <v>2119</v>
      </c>
      <c r="AB17" s="187" t="s">
        <v>2119</v>
      </c>
      <c r="AC17" s="187" t="s">
        <v>2119</v>
      </c>
      <c r="AD17" s="187" t="s">
        <v>2119</v>
      </c>
      <c r="AE17" s="187" t="s">
        <v>2119</v>
      </c>
      <c r="AF17" s="187" t="s">
        <v>2119</v>
      </c>
      <c r="AG17" s="187" t="s">
        <v>2119</v>
      </c>
      <c r="AH17" s="187" t="s">
        <v>2119</v>
      </c>
      <c r="AI17" s="187" t="s">
        <v>2119</v>
      </c>
      <c r="AJ17" s="187" t="s">
        <v>2119</v>
      </c>
      <c r="AK17" s="187" t="s">
        <v>2119</v>
      </c>
      <c r="AL17" s="187" t="s">
        <v>2119</v>
      </c>
    </row>
    <row r="18" spans="1:38" ht="14.4" x14ac:dyDescent="0.3">
      <c r="A18" t="s">
        <v>39</v>
      </c>
      <c r="B18" s="251"/>
      <c r="C18" s="254"/>
      <c r="D18" s="33" t="s">
        <v>39</v>
      </c>
      <c r="E18" s="42">
        <v>-99</v>
      </c>
      <c r="F18" s="42">
        <v>-99</v>
      </c>
      <c r="G18" s="42">
        <v>-99</v>
      </c>
      <c r="H18" s="42">
        <v>-99</v>
      </c>
      <c r="I18" s="42">
        <v>2.8</v>
      </c>
      <c r="J18" s="42">
        <v>2.8</v>
      </c>
      <c r="K18" s="42">
        <v>3</v>
      </c>
      <c r="L18" s="42">
        <v>3</v>
      </c>
      <c r="M18" s="42">
        <v>2.9</v>
      </c>
      <c r="N18" s="42">
        <v>3</v>
      </c>
      <c r="O18" s="42">
        <v>3</v>
      </c>
      <c r="P18" s="42">
        <v>3</v>
      </c>
      <c r="Q18" s="42">
        <v>3</v>
      </c>
      <c r="R18" s="42">
        <v>3</v>
      </c>
      <c r="S18" s="42">
        <v>3</v>
      </c>
      <c r="T18" s="42">
        <v>3</v>
      </c>
      <c r="U18" s="42">
        <v>3</v>
      </c>
      <c r="V18" s="183">
        <v>-99</v>
      </c>
      <c r="W18" s="187" t="s">
        <v>2119</v>
      </c>
      <c r="X18" s="187" t="s">
        <v>2119</v>
      </c>
      <c r="Y18" s="187" t="s">
        <v>2119</v>
      </c>
      <c r="Z18" s="187" t="s">
        <v>2119</v>
      </c>
      <c r="AA18" s="185">
        <f t="shared" si="0"/>
        <v>0</v>
      </c>
      <c r="AB18" s="185">
        <f t="shared" si="0"/>
        <v>6.6666666666666763E-2</v>
      </c>
      <c r="AC18" s="185">
        <f t="shared" si="0"/>
        <v>0</v>
      </c>
      <c r="AD18" s="185">
        <f t="shared" si="0"/>
        <v>-3.4482758620689724E-2</v>
      </c>
      <c r="AE18" s="185">
        <f t="shared" si="0"/>
        <v>3.3333333333333326E-2</v>
      </c>
      <c r="AF18" s="185">
        <f t="shared" si="0"/>
        <v>0</v>
      </c>
      <c r="AG18" s="185">
        <f t="shared" si="0"/>
        <v>0</v>
      </c>
      <c r="AH18" s="185">
        <f t="shared" si="0"/>
        <v>0</v>
      </c>
      <c r="AI18" s="185">
        <f t="shared" si="0"/>
        <v>0</v>
      </c>
      <c r="AJ18" s="185">
        <f t="shared" si="0"/>
        <v>0</v>
      </c>
      <c r="AK18" s="185">
        <f t="shared" si="0"/>
        <v>0</v>
      </c>
      <c r="AL18" s="185">
        <f t="shared" si="0"/>
        <v>0</v>
      </c>
    </row>
    <row r="19" spans="1:38" ht="14.4" x14ac:dyDescent="0.3">
      <c r="A19" t="s">
        <v>40</v>
      </c>
      <c r="B19" s="251"/>
      <c r="C19" s="254"/>
      <c r="D19" s="33" t="s">
        <v>40</v>
      </c>
      <c r="E19" s="41">
        <v>4.8</v>
      </c>
      <c r="F19" s="41">
        <v>4.7</v>
      </c>
      <c r="G19" s="41">
        <v>5.0999999999999996</v>
      </c>
      <c r="H19" s="41">
        <v>5.4</v>
      </c>
      <c r="I19" s="41">
        <v>5.9</v>
      </c>
      <c r="J19" s="41">
        <v>5.8</v>
      </c>
      <c r="K19" s="41">
        <v>5.8</v>
      </c>
      <c r="L19" s="41">
        <v>6</v>
      </c>
      <c r="M19" s="41">
        <v>6.1</v>
      </c>
      <c r="N19" s="41">
        <v>5.9</v>
      </c>
      <c r="O19" s="41">
        <v>6</v>
      </c>
      <c r="P19" s="186">
        <v>-99</v>
      </c>
      <c r="Q19" s="186">
        <v>-99</v>
      </c>
      <c r="R19" s="186">
        <v>-99</v>
      </c>
      <c r="S19" s="186">
        <v>-99</v>
      </c>
      <c r="T19" s="186">
        <v>-99</v>
      </c>
      <c r="U19" s="186">
        <v>-99</v>
      </c>
      <c r="V19" s="186">
        <v>-99</v>
      </c>
      <c r="W19" s="185">
        <f t="shared" si="1"/>
        <v>-2.1276595744680771E-2</v>
      </c>
      <c r="X19" s="185">
        <f t="shared" si="0"/>
        <v>7.8431372549019551E-2</v>
      </c>
      <c r="Y19" s="185">
        <f t="shared" si="0"/>
        <v>5.5555555555555691E-2</v>
      </c>
      <c r="Z19" s="185">
        <f t="shared" si="0"/>
        <v>8.4745762711864403E-2</v>
      </c>
      <c r="AA19" s="185">
        <f t="shared" si="0"/>
        <v>-1.7241379310344973E-2</v>
      </c>
      <c r="AB19" s="185">
        <f t="shared" si="0"/>
        <v>0</v>
      </c>
      <c r="AC19" s="185">
        <f t="shared" si="0"/>
        <v>3.3333333333333326E-2</v>
      </c>
      <c r="AD19" s="185">
        <f t="shared" si="0"/>
        <v>1.6393442622950727E-2</v>
      </c>
      <c r="AE19" s="185">
        <f t="shared" si="0"/>
        <v>-3.3898305084745672E-2</v>
      </c>
      <c r="AF19" s="185">
        <f t="shared" si="0"/>
        <v>1.6666666666666607E-2</v>
      </c>
      <c r="AG19" s="187" t="s">
        <v>2119</v>
      </c>
      <c r="AH19" s="187" t="s">
        <v>2119</v>
      </c>
      <c r="AI19" s="187" t="s">
        <v>2119</v>
      </c>
      <c r="AJ19" s="187" t="s">
        <v>2119</v>
      </c>
      <c r="AK19" s="187" t="s">
        <v>2119</v>
      </c>
      <c r="AL19" s="187" t="s">
        <v>2119</v>
      </c>
    </row>
    <row r="20" spans="1:38" ht="14.4" x14ac:dyDescent="0.3">
      <c r="A20" t="s">
        <v>41</v>
      </c>
      <c r="B20" s="251"/>
      <c r="C20" s="254"/>
      <c r="D20" s="33" t="s">
        <v>41</v>
      </c>
      <c r="E20" s="42">
        <v>-99</v>
      </c>
      <c r="F20" s="42">
        <v>4.4000000000000004</v>
      </c>
      <c r="G20" s="42">
        <v>4.5999999999999996</v>
      </c>
      <c r="H20" s="42">
        <v>4.5999999999999996</v>
      </c>
      <c r="I20" s="42">
        <v>4.5</v>
      </c>
      <c r="J20" s="42">
        <v>4</v>
      </c>
      <c r="K20" s="42">
        <v>4.3</v>
      </c>
      <c r="L20" s="42">
        <v>4.2</v>
      </c>
      <c r="M20" s="42">
        <v>4.4000000000000004</v>
      </c>
      <c r="N20" s="42">
        <v>3.5</v>
      </c>
      <c r="O20" s="42">
        <v>3.9</v>
      </c>
      <c r="P20" s="42">
        <v>3.7</v>
      </c>
      <c r="Q20" s="42">
        <v>3.4</v>
      </c>
      <c r="R20" s="42">
        <v>3.7</v>
      </c>
      <c r="S20" s="42">
        <v>3.6</v>
      </c>
      <c r="T20" s="42">
        <v>3.5</v>
      </c>
      <c r="U20" s="42">
        <v>3.5</v>
      </c>
      <c r="V20" s="183">
        <v>-99</v>
      </c>
      <c r="W20" s="187" t="s">
        <v>2119</v>
      </c>
      <c r="X20" s="185">
        <f t="shared" si="0"/>
        <v>4.3478260869565077E-2</v>
      </c>
      <c r="Y20" s="185">
        <f t="shared" si="0"/>
        <v>0</v>
      </c>
      <c r="Z20" s="185">
        <f t="shared" si="0"/>
        <v>-2.2222222222222143E-2</v>
      </c>
      <c r="AA20" s="185">
        <f t="shared" si="0"/>
        <v>-0.125</v>
      </c>
      <c r="AB20" s="185">
        <f t="shared" si="0"/>
        <v>6.9767441860465129E-2</v>
      </c>
      <c r="AC20" s="185">
        <f t="shared" si="0"/>
        <v>-2.3809523809523725E-2</v>
      </c>
      <c r="AD20" s="185">
        <f t="shared" si="0"/>
        <v>4.5454545454545525E-2</v>
      </c>
      <c r="AE20" s="185">
        <f t="shared" si="0"/>
        <v>-0.25714285714285734</v>
      </c>
      <c r="AF20" s="185">
        <f t="shared" si="0"/>
        <v>0.10256410256410253</v>
      </c>
      <c r="AG20" s="185">
        <f t="shared" si="0"/>
        <v>-5.4054054054053946E-2</v>
      </c>
      <c r="AH20" s="185">
        <f t="shared" si="0"/>
        <v>-8.8235294117647189E-2</v>
      </c>
      <c r="AI20" s="185">
        <f t="shared" si="0"/>
        <v>8.1081081081081141E-2</v>
      </c>
      <c r="AJ20" s="185">
        <f t="shared" si="0"/>
        <v>-2.7777777777777901E-2</v>
      </c>
      <c r="AK20" s="185">
        <f t="shared" si="0"/>
        <v>-2.8571428571428692E-2</v>
      </c>
      <c r="AL20" s="185">
        <f t="shared" si="0"/>
        <v>0</v>
      </c>
    </row>
    <row r="21" spans="1:38" ht="14.4" x14ac:dyDescent="0.3">
      <c r="A21" t="s">
        <v>42</v>
      </c>
      <c r="B21" s="251"/>
      <c r="C21" s="254"/>
      <c r="D21" s="34" t="s">
        <v>42</v>
      </c>
      <c r="E21" s="41">
        <v>-99</v>
      </c>
      <c r="F21" s="41">
        <v>-99</v>
      </c>
      <c r="G21" s="41">
        <v>-99</v>
      </c>
      <c r="H21" s="41">
        <v>-99</v>
      </c>
      <c r="I21" s="41">
        <v>-99</v>
      </c>
      <c r="J21" s="41">
        <v>-99</v>
      </c>
      <c r="K21" s="41">
        <v>-99</v>
      </c>
      <c r="L21" s="41">
        <v>2.4</v>
      </c>
      <c r="M21" s="41">
        <v>2.2999999999999998</v>
      </c>
      <c r="N21" s="41">
        <v>2.2999999999999998</v>
      </c>
      <c r="O21" s="41">
        <v>2.2999999999999998</v>
      </c>
      <c r="P21" s="41">
        <v>2.2000000000000002</v>
      </c>
      <c r="Q21" s="41">
        <v>2.2000000000000002</v>
      </c>
      <c r="R21" s="41">
        <v>2.1</v>
      </c>
      <c r="S21" s="41">
        <v>2</v>
      </c>
      <c r="T21" s="41">
        <v>1.9</v>
      </c>
      <c r="U21" s="41">
        <v>1.8</v>
      </c>
      <c r="V21" s="182">
        <v>-99</v>
      </c>
      <c r="W21" s="187" t="s">
        <v>2119</v>
      </c>
      <c r="X21" s="187" t="s">
        <v>2119</v>
      </c>
      <c r="Y21" s="187" t="s">
        <v>2119</v>
      </c>
      <c r="Z21" s="187" t="s">
        <v>2119</v>
      </c>
      <c r="AA21" s="187" t="s">
        <v>2119</v>
      </c>
      <c r="AB21" s="187" t="s">
        <v>2119</v>
      </c>
      <c r="AC21" s="187" t="s">
        <v>2119</v>
      </c>
      <c r="AD21" s="185">
        <f t="shared" si="0"/>
        <v>-4.3478260869565188E-2</v>
      </c>
      <c r="AE21" s="185">
        <f t="shared" si="0"/>
        <v>0</v>
      </c>
      <c r="AF21" s="185">
        <f t="shared" si="0"/>
        <v>0</v>
      </c>
      <c r="AG21" s="185">
        <f t="shared" si="0"/>
        <v>-4.5454545454545192E-2</v>
      </c>
      <c r="AH21" s="185">
        <f t="shared" si="0"/>
        <v>0</v>
      </c>
      <c r="AI21" s="185">
        <f t="shared" si="0"/>
        <v>-4.7619047619047672E-2</v>
      </c>
      <c r="AJ21" s="185">
        <f t="shared" si="0"/>
        <v>-5.0000000000000044E-2</v>
      </c>
      <c r="AK21" s="185">
        <f t="shared" si="0"/>
        <v>-5.2631578947368363E-2</v>
      </c>
      <c r="AL21" s="185">
        <f t="shared" si="0"/>
        <v>-5.555555555555558E-2</v>
      </c>
    </row>
    <row r="22" spans="1:38" ht="14.4" x14ac:dyDescent="0.3">
      <c r="A22" t="s">
        <v>43</v>
      </c>
      <c r="B22" s="251"/>
      <c r="C22" s="254"/>
      <c r="D22" s="34" t="s">
        <v>43</v>
      </c>
      <c r="E22" s="41">
        <v>-99</v>
      </c>
      <c r="F22" s="41">
        <v>-99</v>
      </c>
      <c r="G22" s="41">
        <v>-99</v>
      </c>
      <c r="H22" s="41">
        <v>-99</v>
      </c>
      <c r="I22" s="41">
        <v>-99</v>
      </c>
      <c r="J22" s="41">
        <v>-99</v>
      </c>
      <c r="K22" s="41">
        <v>-99</v>
      </c>
      <c r="L22" s="41">
        <v>-99</v>
      </c>
      <c r="M22" s="41">
        <v>-99</v>
      </c>
      <c r="N22" s="41">
        <v>-99</v>
      </c>
      <c r="O22" s="41">
        <v>-99</v>
      </c>
      <c r="P22" s="41">
        <v>-99</v>
      </c>
      <c r="Q22" s="41">
        <v>-99</v>
      </c>
      <c r="R22" s="41">
        <v>-99</v>
      </c>
      <c r="S22" s="41">
        <v>-99</v>
      </c>
      <c r="T22" s="41">
        <v>-99</v>
      </c>
      <c r="U22" s="41">
        <v>-99</v>
      </c>
      <c r="V22" s="182">
        <v>-99</v>
      </c>
      <c r="W22" s="187" t="s">
        <v>2119</v>
      </c>
      <c r="X22" s="187" t="s">
        <v>2119</v>
      </c>
      <c r="Y22" s="187" t="s">
        <v>2119</v>
      </c>
      <c r="Z22" s="187" t="s">
        <v>2119</v>
      </c>
      <c r="AA22" s="187" t="s">
        <v>2119</v>
      </c>
      <c r="AB22" s="187" t="s">
        <v>2119</v>
      </c>
      <c r="AC22" s="187" t="s">
        <v>2119</v>
      </c>
      <c r="AD22" s="187" t="s">
        <v>2119</v>
      </c>
      <c r="AE22" s="187" t="s">
        <v>2119</v>
      </c>
      <c r="AF22" s="187" t="s">
        <v>2119</v>
      </c>
      <c r="AG22" s="187" t="s">
        <v>2119</v>
      </c>
      <c r="AH22" s="187" t="s">
        <v>2119</v>
      </c>
      <c r="AI22" s="187" t="s">
        <v>2119</v>
      </c>
      <c r="AJ22" s="187" t="s">
        <v>2119</v>
      </c>
      <c r="AK22" s="187" t="s">
        <v>2119</v>
      </c>
      <c r="AL22" s="187" t="s">
        <v>2119</v>
      </c>
    </row>
    <row r="23" spans="1:38" ht="14.4" x14ac:dyDescent="0.3">
      <c r="A23" t="s">
        <v>44</v>
      </c>
      <c r="B23" s="251"/>
      <c r="C23" s="254"/>
      <c r="D23" s="33" t="s">
        <v>44</v>
      </c>
      <c r="E23" s="42">
        <v>-99</v>
      </c>
      <c r="F23" s="42">
        <v>-99</v>
      </c>
      <c r="G23" s="42">
        <v>2.8</v>
      </c>
      <c r="H23" s="42">
        <v>2.9</v>
      </c>
      <c r="I23" s="42">
        <v>3</v>
      </c>
      <c r="J23" s="42">
        <v>3</v>
      </c>
      <c r="K23" s="42">
        <v>3</v>
      </c>
      <c r="L23" s="42">
        <v>3</v>
      </c>
      <c r="M23" s="42">
        <v>2.9</v>
      </c>
      <c r="N23" s="42">
        <v>2.8</v>
      </c>
      <c r="O23" s="42">
        <v>2.8</v>
      </c>
      <c r="P23" s="42">
        <v>2.8</v>
      </c>
      <c r="Q23" s="42">
        <v>2.8</v>
      </c>
      <c r="R23" s="42">
        <v>2.8</v>
      </c>
      <c r="S23" s="42">
        <v>2.7</v>
      </c>
      <c r="T23" s="42">
        <v>2.7</v>
      </c>
      <c r="U23" s="42">
        <v>2.7</v>
      </c>
      <c r="V23" s="183">
        <v>2.6</v>
      </c>
      <c r="W23" s="187" t="s">
        <v>2119</v>
      </c>
      <c r="X23" s="187" t="s">
        <v>2119</v>
      </c>
      <c r="Y23" s="185">
        <f t="shared" ref="Y23:Y41" si="2">1-(G23/H23)</f>
        <v>3.4482758620689724E-2</v>
      </c>
      <c r="Z23" s="185">
        <f t="shared" ref="Z23:Z41" si="3">1-(H23/I23)</f>
        <v>3.3333333333333326E-2</v>
      </c>
      <c r="AA23" s="185">
        <f t="shared" ref="AA23:AA41" si="4">1-(I23/J23)</f>
        <v>0</v>
      </c>
      <c r="AB23" s="185">
        <f t="shared" ref="AB23:AB41" si="5">1-(J23/K23)</f>
        <v>0</v>
      </c>
      <c r="AC23" s="185">
        <f t="shared" ref="AC23:AC41" si="6">1-(K23/L23)</f>
        <v>0</v>
      </c>
      <c r="AD23" s="185">
        <f t="shared" ref="AD23:AD41" si="7">1-(L23/M23)</f>
        <v>-3.4482758620689724E-2</v>
      </c>
      <c r="AE23" s="185">
        <f t="shared" ref="AE23:AE41" si="8">1-(M23/N23)</f>
        <v>-3.5714285714285809E-2</v>
      </c>
      <c r="AF23" s="185">
        <f t="shared" ref="AF23:AF41" si="9">1-(N23/O23)</f>
        <v>0</v>
      </c>
      <c r="AG23" s="185">
        <f t="shared" ref="AG23:AG41" si="10">1-(O23/P23)</f>
        <v>0</v>
      </c>
      <c r="AH23" s="185">
        <f t="shared" ref="AH23:AH38" si="11">1-(P23/Q23)</f>
        <v>0</v>
      </c>
      <c r="AI23" s="185">
        <f t="shared" ref="AI23:AI38" si="12">1-(Q23/R23)</f>
        <v>0</v>
      </c>
      <c r="AJ23" s="185">
        <f t="shared" ref="AJ23:AJ38" si="13">1-(R23/S23)</f>
        <v>-3.7037037037036979E-2</v>
      </c>
      <c r="AK23" s="185">
        <f t="shared" ref="AK23:AK38" si="14">1-(S23/T23)</f>
        <v>0</v>
      </c>
      <c r="AL23" s="185">
        <f t="shared" ref="AL23:AL38" si="15">1-(T23/U23)</f>
        <v>0</v>
      </c>
    </row>
    <row r="24" spans="1:38" ht="14.4" x14ac:dyDescent="0.3">
      <c r="A24" t="s">
        <v>45</v>
      </c>
      <c r="B24" s="251"/>
      <c r="C24" s="254"/>
      <c r="D24" s="33" t="s">
        <v>45</v>
      </c>
      <c r="E24" s="41">
        <v>0.2</v>
      </c>
      <c r="F24" s="41">
        <v>0.3</v>
      </c>
      <c r="G24" s="41">
        <v>0.3</v>
      </c>
      <c r="H24" s="41">
        <v>0.3</v>
      </c>
      <c r="I24" s="41">
        <v>0.4</v>
      </c>
      <c r="J24" s="41">
        <v>-99</v>
      </c>
      <c r="K24" s="41">
        <v>-99</v>
      </c>
      <c r="L24" s="41">
        <v>-99</v>
      </c>
      <c r="M24" s="41">
        <v>1.1000000000000001</v>
      </c>
      <c r="N24" s="41">
        <v>1.1000000000000001</v>
      </c>
      <c r="O24" s="41">
        <v>2.1</v>
      </c>
      <c r="P24" s="41">
        <v>2.2999999999999998</v>
      </c>
      <c r="Q24" s="41">
        <v>2.4</v>
      </c>
      <c r="R24" s="41">
        <v>2.5</v>
      </c>
      <c r="S24" s="41">
        <v>2.5</v>
      </c>
      <c r="T24" s="41">
        <v>2.6</v>
      </c>
      <c r="U24" s="41">
        <v>2.6</v>
      </c>
      <c r="V24" s="182">
        <v>-99</v>
      </c>
      <c r="W24" s="185">
        <f t="shared" si="1"/>
        <v>0.33333333333333326</v>
      </c>
      <c r="X24" s="185">
        <f t="shared" ref="X24:X41" si="16">1-(F24/G24)</f>
        <v>0</v>
      </c>
      <c r="Y24" s="185">
        <f t="shared" si="2"/>
        <v>0</v>
      </c>
      <c r="Z24" s="185">
        <f t="shared" si="3"/>
        <v>0.25000000000000011</v>
      </c>
      <c r="AA24" s="187" t="s">
        <v>2119</v>
      </c>
      <c r="AB24" s="187" t="s">
        <v>2119</v>
      </c>
      <c r="AC24" s="187" t="s">
        <v>2119</v>
      </c>
      <c r="AD24" s="187" t="s">
        <v>2119</v>
      </c>
      <c r="AE24" s="185">
        <f t="shared" si="8"/>
        <v>0</v>
      </c>
      <c r="AF24" s="185">
        <f t="shared" si="9"/>
        <v>0.47619047619047616</v>
      </c>
      <c r="AG24" s="185">
        <f t="shared" si="10"/>
        <v>8.6956521739130377E-2</v>
      </c>
      <c r="AH24" s="185">
        <f t="shared" si="11"/>
        <v>4.1666666666666741E-2</v>
      </c>
      <c r="AI24" s="185">
        <f t="shared" si="12"/>
        <v>4.0000000000000036E-2</v>
      </c>
      <c r="AJ24" s="185">
        <f t="shared" si="13"/>
        <v>0</v>
      </c>
      <c r="AK24" s="185">
        <f t="shared" si="14"/>
        <v>3.8461538461538547E-2</v>
      </c>
      <c r="AL24" s="185">
        <f t="shared" si="15"/>
        <v>0</v>
      </c>
    </row>
    <row r="25" spans="1:38" ht="14.4" x14ac:dyDescent="0.3">
      <c r="A25" t="s">
        <v>46</v>
      </c>
      <c r="B25" s="251"/>
      <c r="C25" s="254"/>
      <c r="D25" s="33" t="s">
        <v>46</v>
      </c>
      <c r="E25" s="42">
        <v>-99</v>
      </c>
      <c r="F25" s="42">
        <v>-99</v>
      </c>
      <c r="G25" s="42">
        <v>-99</v>
      </c>
      <c r="H25" s="42">
        <v>-99</v>
      </c>
      <c r="I25" s="42">
        <v>-99</v>
      </c>
      <c r="J25" s="42">
        <v>-99</v>
      </c>
      <c r="K25" s="42">
        <v>-99</v>
      </c>
      <c r="L25" s="42">
        <v>-99</v>
      </c>
      <c r="M25" s="42">
        <v>-99</v>
      </c>
      <c r="N25" s="42">
        <v>-99</v>
      </c>
      <c r="O25" s="42">
        <v>-99</v>
      </c>
      <c r="P25" s="42">
        <v>0.5</v>
      </c>
      <c r="Q25" s="42">
        <v>0.5</v>
      </c>
      <c r="R25" s="42">
        <v>0.5</v>
      </c>
      <c r="S25" s="42">
        <v>0.5</v>
      </c>
      <c r="T25" s="42">
        <v>0.4</v>
      </c>
      <c r="U25" s="42">
        <v>0.4</v>
      </c>
      <c r="V25" s="183">
        <v>-99</v>
      </c>
      <c r="W25" s="187" t="s">
        <v>2119</v>
      </c>
      <c r="X25" s="187" t="s">
        <v>2119</v>
      </c>
      <c r="Y25" s="187" t="s">
        <v>2119</v>
      </c>
      <c r="Z25" s="187" t="s">
        <v>2119</v>
      </c>
      <c r="AA25" s="187" t="s">
        <v>2119</v>
      </c>
      <c r="AB25" s="187" t="s">
        <v>2119</v>
      </c>
      <c r="AC25" s="187" t="s">
        <v>2119</v>
      </c>
      <c r="AD25" s="187" t="s">
        <v>2119</v>
      </c>
      <c r="AE25" s="187" t="s">
        <v>2119</v>
      </c>
      <c r="AF25" s="187" t="s">
        <v>2119</v>
      </c>
      <c r="AG25" s="187" t="s">
        <v>2119</v>
      </c>
      <c r="AH25" s="185">
        <f t="shared" si="11"/>
        <v>0</v>
      </c>
      <c r="AI25" s="185">
        <f t="shared" si="12"/>
        <v>0</v>
      </c>
      <c r="AJ25" s="185">
        <f t="shared" si="13"/>
        <v>0</v>
      </c>
      <c r="AK25" s="185">
        <f t="shared" si="14"/>
        <v>-0.25</v>
      </c>
      <c r="AL25" s="185">
        <f t="shared" si="15"/>
        <v>0</v>
      </c>
    </row>
    <row r="26" spans="1:38" ht="14.4" x14ac:dyDescent="0.3">
      <c r="A26" t="s">
        <v>47</v>
      </c>
      <c r="B26" s="251"/>
      <c r="C26" s="254"/>
      <c r="D26" s="33" t="s">
        <v>47</v>
      </c>
      <c r="E26" s="42">
        <v>-99</v>
      </c>
      <c r="F26" s="42">
        <v>-99</v>
      </c>
      <c r="G26" s="42">
        <v>-99</v>
      </c>
      <c r="H26" s="42">
        <v>-99</v>
      </c>
      <c r="I26" s="42">
        <v>-99</v>
      </c>
      <c r="J26" s="42">
        <v>-99</v>
      </c>
      <c r="K26" s="42">
        <v>-99</v>
      </c>
      <c r="L26" s="42">
        <v>-99</v>
      </c>
      <c r="M26" s="42">
        <v>-99</v>
      </c>
      <c r="N26" s="42">
        <v>-99</v>
      </c>
      <c r="O26" s="42">
        <v>-99</v>
      </c>
      <c r="P26" s="42">
        <v>-99</v>
      </c>
      <c r="Q26" s="42">
        <v>-99</v>
      </c>
      <c r="R26" s="42">
        <v>-99</v>
      </c>
      <c r="S26" s="42">
        <v>-99</v>
      </c>
      <c r="T26" s="42">
        <v>-99</v>
      </c>
      <c r="U26" s="42">
        <v>-99</v>
      </c>
      <c r="V26" s="183">
        <v>-99</v>
      </c>
      <c r="W26" s="187" t="s">
        <v>2119</v>
      </c>
      <c r="X26" s="187" t="s">
        <v>2119</v>
      </c>
      <c r="Y26" s="187" t="s">
        <v>2119</v>
      </c>
      <c r="Z26" s="187" t="s">
        <v>2119</v>
      </c>
      <c r="AA26" s="187" t="s">
        <v>2119</v>
      </c>
      <c r="AB26" s="187" t="s">
        <v>2119</v>
      </c>
      <c r="AC26" s="187" t="s">
        <v>2119</v>
      </c>
      <c r="AD26" s="187" t="s">
        <v>2119</v>
      </c>
      <c r="AE26" s="187" t="s">
        <v>2119</v>
      </c>
      <c r="AF26" s="187" t="s">
        <v>2119</v>
      </c>
      <c r="AG26" s="187" t="s">
        <v>2119</v>
      </c>
      <c r="AH26" s="187" t="s">
        <v>2119</v>
      </c>
      <c r="AI26" s="187" t="s">
        <v>2119</v>
      </c>
      <c r="AJ26" s="187" t="s">
        <v>2119</v>
      </c>
      <c r="AK26" s="187" t="s">
        <v>2119</v>
      </c>
      <c r="AL26" s="187" t="s">
        <v>2119</v>
      </c>
    </row>
    <row r="27" spans="1:38" ht="14.4" x14ac:dyDescent="0.3">
      <c r="A27" t="s">
        <v>48</v>
      </c>
      <c r="B27" s="251"/>
      <c r="C27" s="254"/>
      <c r="D27" s="33" t="s">
        <v>48</v>
      </c>
      <c r="E27" s="41">
        <v>3.6</v>
      </c>
      <c r="F27" s="41">
        <v>3.9</v>
      </c>
      <c r="G27" s="41">
        <v>4.0999999999999996</v>
      </c>
      <c r="H27" s="41">
        <v>4.4000000000000004</v>
      </c>
      <c r="I27" s="41">
        <v>4.5999999999999996</v>
      </c>
      <c r="J27" s="41">
        <v>4.7</v>
      </c>
      <c r="K27" s="41">
        <v>4.5</v>
      </c>
      <c r="L27" s="41">
        <v>4.8</v>
      </c>
      <c r="M27" s="41">
        <v>4.9000000000000004</v>
      </c>
      <c r="N27" s="41">
        <v>5.0999999999999996</v>
      </c>
      <c r="O27" s="41">
        <v>5.4</v>
      </c>
      <c r="P27" s="41">
        <v>5.4</v>
      </c>
      <c r="Q27" s="41">
        <v>5.5</v>
      </c>
      <c r="R27" s="41">
        <v>5.5</v>
      </c>
      <c r="S27" s="41">
        <v>5.5</v>
      </c>
      <c r="T27" s="41">
        <v>5.5</v>
      </c>
      <c r="U27" s="41">
        <v>5.4</v>
      </c>
      <c r="V27" s="182">
        <v>-99</v>
      </c>
      <c r="W27" s="185">
        <f t="shared" si="1"/>
        <v>7.6923076923076872E-2</v>
      </c>
      <c r="X27" s="185">
        <f t="shared" si="16"/>
        <v>4.8780487804877981E-2</v>
      </c>
      <c r="Y27" s="185">
        <f t="shared" si="2"/>
        <v>6.8181818181818343E-2</v>
      </c>
      <c r="Z27" s="185">
        <f t="shared" si="3"/>
        <v>4.3478260869565077E-2</v>
      </c>
      <c r="AA27" s="185">
        <f t="shared" si="4"/>
        <v>2.1276595744680993E-2</v>
      </c>
      <c r="AB27" s="185">
        <f t="shared" si="5"/>
        <v>-4.4444444444444509E-2</v>
      </c>
      <c r="AC27" s="185">
        <f t="shared" si="6"/>
        <v>6.25E-2</v>
      </c>
      <c r="AD27" s="185">
        <f t="shared" si="7"/>
        <v>2.0408163265306256E-2</v>
      </c>
      <c r="AE27" s="185">
        <f t="shared" si="8"/>
        <v>3.9215686274509665E-2</v>
      </c>
      <c r="AF27" s="185">
        <f t="shared" si="9"/>
        <v>5.5555555555555691E-2</v>
      </c>
      <c r="AG27" s="185">
        <f t="shared" si="10"/>
        <v>0</v>
      </c>
      <c r="AH27" s="185">
        <f t="shared" si="11"/>
        <v>1.8181818181818077E-2</v>
      </c>
      <c r="AI27" s="185">
        <f t="shared" si="12"/>
        <v>0</v>
      </c>
      <c r="AJ27" s="185">
        <f t="shared" si="13"/>
        <v>0</v>
      </c>
      <c r="AK27" s="185">
        <f t="shared" si="14"/>
        <v>0</v>
      </c>
      <c r="AL27" s="185">
        <f t="shared" si="15"/>
        <v>-1.8518518518518379E-2</v>
      </c>
    </row>
    <row r="28" spans="1:38" ht="14.4" x14ac:dyDescent="0.3">
      <c r="A28" t="s">
        <v>49</v>
      </c>
      <c r="B28" s="251"/>
      <c r="C28" s="254"/>
      <c r="D28" s="33" t="s">
        <v>49</v>
      </c>
      <c r="E28" s="41">
        <v>-99</v>
      </c>
      <c r="F28" s="41">
        <v>-99</v>
      </c>
      <c r="G28" s="41">
        <v>-99</v>
      </c>
      <c r="H28" s="41">
        <v>-99</v>
      </c>
      <c r="I28" s="41">
        <v>-99</v>
      </c>
      <c r="J28" s="41">
        <v>-99</v>
      </c>
      <c r="K28" s="41">
        <v>-99</v>
      </c>
      <c r="L28" s="41">
        <v>-99</v>
      </c>
      <c r="M28" s="41">
        <v>-99</v>
      </c>
      <c r="N28" s="41">
        <v>-99</v>
      </c>
      <c r="O28" s="41">
        <v>-99</v>
      </c>
      <c r="P28" s="41">
        <v>-99</v>
      </c>
      <c r="Q28" s="41">
        <v>-99</v>
      </c>
      <c r="R28" s="41">
        <v>-99</v>
      </c>
      <c r="S28" s="41">
        <v>-99</v>
      </c>
      <c r="T28" s="41">
        <v>-99</v>
      </c>
      <c r="U28" s="41">
        <v>-99</v>
      </c>
      <c r="V28" s="182">
        <v>-99</v>
      </c>
      <c r="W28" s="187" t="s">
        <v>2119</v>
      </c>
      <c r="X28" s="187" t="s">
        <v>2119</v>
      </c>
      <c r="Y28" s="187" t="s">
        <v>2119</v>
      </c>
      <c r="Z28" s="187" t="s">
        <v>2119</v>
      </c>
      <c r="AA28" s="187" t="s">
        <v>2119</v>
      </c>
      <c r="AB28" s="187" t="s">
        <v>2119</v>
      </c>
      <c r="AC28" s="187" t="s">
        <v>2119</v>
      </c>
      <c r="AD28" s="187" t="s">
        <v>2119</v>
      </c>
      <c r="AE28" s="187" t="s">
        <v>2119</v>
      </c>
      <c r="AF28" s="187" t="s">
        <v>2119</v>
      </c>
      <c r="AG28" s="187" t="s">
        <v>2119</v>
      </c>
      <c r="AH28" s="187" t="s">
        <v>2119</v>
      </c>
      <c r="AI28" s="187" t="s">
        <v>2119</v>
      </c>
      <c r="AJ28" s="187" t="s">
        <v>2119</v>
      </c>
      <c r="AK28" s="187" t="s">
        <v>2119</v>
      </c>
      <c r="AL28" s="187" t="s">
        <v>2119</v>
      </c>
    </row>
    <row r="29" spans="1:38" ht="14.4" x14ac:dyDescent="0.3">
      <c r="A29" t="s">
        <v>50</v>
      </c>
      <c r="B29" s="251"/>
      <c r="C29" s="254"/>
      <c r="D29" s="33" t="s">
        <v>50</v>
      </c>
      <c r="E29" s="42">
        <v>-99</v>
      </c>
      <c r="F29" s="42">
        <v>-99</v>
      </c>
      <c r="G29" s="42">
        <v>-99</v>
      </c>
      <c r="H29" s="42">
        <v>-99</v>
      </c>
      <c r="I29" s="42">
        <v>7.3</v>
      </c>
      <c r="J29" s="42">
        <v>7.1</v>
      </c>
      <c r="K29" s="42">
        <v>6.9</v>
      </c>
      <c r="L29" s="42">
        <v>6.9</v>
      </c>
      <c r="M29" s="42">
        <v>6.7</v>
      </c>
      <c r="N29" s="42">
        <v>6.7</v>
      </c>
      <c r="O29" s="42">
        <v>6.6</v>
      </c>
      <c r="P29" s="42">
        <v>6.5</v>
      </c>
      <c r="Q29" s="42">
        <v>6.2</v>
      </c>
      <c r="R29" s="42">
        <v>5.6</v>
      </c>
      <c r="S29" s="42">
        <v>5.3</v>
      </c>
      <c r="T29" s="42">
        <v>4.5999999999999996</v>
      </c>
      <c r="U29" s="42">
        <v>-99</v>
      </c>
      <c r="V29" s="183">
        <v>-99</v>
      </c>
      <c r="W29" s="187" t="s">
        <v>2119</v>
      </c>
      <c r="X29" s="187" t="s">
        <v>2119</v>
      </c>
      <c r="Y29" s="187" t="s">
        <v>2119</v>
      </c>
      <c r="Z29" s="187" t="s">
        <v>2119</v>
      </c>
      <c r="AA29" s="185">
        <f t="shared" si="4"/>
        <v>-2.8169014084507005E-2</v>
      </c>
      <c r="AB29" s="185">
        <f t="shared" si="5"/>
        <v>-2.8985507246376718E-2</v>
      </c>
      <c r="AC29" s="185">
        <f t="shared" si="6"/>
        <v>0</v>
      </c>
      <c r="AD29" s="185">
        <f t="shared" si="7"/>
        <v>-2.9850746268656803E-2</v>
      </c>
      <c r="AE29" s="185">
        <f t="shared" si="8"/>
        <v>0</v>
      </c>
      <c r="AF29" s="185">
        <f t="shared" si="9"/>
        <v>-1.5151515151515138E-2</v>
      </c>
      <c r="AG29" s="185">
        <f t="shared" si="10"/>
        <v>-1.538461538461533E-2</v>
      </c>
      <c r="AH29" s="185">
        <f t="shared" si="11"/>
        <v>-4.8387096774193505E-2</v>
      </c>
      <c r="AI29" s="185">
        <f t="shared" si="12"/>
        <v>-0.10714285714285721</v>
      </c>
      <c r="AJ29" s="185">
        <f t="shared" si="13"/>
        <v>-5.6603773584905648E-2</v>
      </c>
      <c r="AK29" s="185">
        <f t="shared" si="14"/>
        <v>-0.15217391304347827</v>
      </c>
      <c r="AL29" s="187" t="s">
        <v>2119</v>
      </c>
    </row>
    <row r="30" spans="1:38" ht="14.4" x14ac:dyDescent="0.3">
      <c r="A30" t="s">
        <v>51</v>
      </c>
      <c r="B30" s="251"/>
      <c r="C30" s="254"/>
      <c r="D30" s="33" t="s">
        <v>51</v>
      </c>
      <c r="E30" s="41">
        <v>-99</v>
      </c>
      <c r="F30" s="41">
        <v>-99</v>
      </c>
      <c r="G30" s="41">
        <v>-99</v>
      </c>
      <c r="H30" s="41">
        <v>-99</v>
      </c>
      <c r="I30" s="41">
        <v>-99</v>
      </c>
      <c r="J30" s="41">
        <v>-99</v>
      </c>
      <c r="K30" s="41">
        <v>5.7</v>
      </c>
      <c r="L30" s="41">
        <v>5.4</v>
      </c>
      <c r="M30" s="41">
        <v>5.3</v>
      </c>
      <c r="N30" s="41">
        <v>5.3</v>
      </c>
      <c r="O30" s="41">
        <v>5.2</v>
      </c>
      <c r="P30" s="41">
        <v>5.3</v>
      </c>
      <c r="Q30" s="41">
        <v>5</v>
      </c>
      <c r="R30" s="41">
        <v>4.8</v>
      </c>
      <c r="S30" s="41">
        <v>4.7</v>
      </c>
      <c r="T30" s="41">
        <v>4.5999999999999996</v>
      </c>
      <c r="U30" s="41">
        <v>4.5</v>
      </c>
      <c r="V30" s="182">
        <v>4.4000000000000004</v>
      </c>
      <c r="W30" s="187" t="s">
        <v>2119</v>
      </c>
      <c r="X30" s="187" t="s">
        <v>2119</v>
      </c>
      <c r="Y30" s="187" t="s">
        <v>2119</v>
      </c>
      <c r="Z30" s="187" t="s">
        <v>2119</v>
      </c>
      <c r="AA30" s="187" t="s">
        <v>2119</v>
      </c>
      <c r="AB30" s="187" t="s">
        <v>2119</v>
      </c>
      <c r="AC30" s="185">
        <f t="shared" si="6"/>
        <v>-5.555555555555558E-2</v>
      </c>
      <c r="AD30" s="185">
        <f t="shared" si="7"/>
        <v>-1.8867924528301883E-2</v>
      </c>
      <c r="AE30" s="185">
        <f t="shared" si="8"/>
        <v>0</v>
      </c>
      <c r="AF30" s="185">
        <f t="shared" si="9"/>
        <v>-1.9230769230769162E-2</v>
      </c>
      <c r="AG30" s="185">
        <f t="shared" si="10"/>
        <v>1.8867924528301772E-2</v>
      </c>
      <c r="AH30" s="185">
        <f t="shared" si="11"/>
        <v>-6.0000000000000053E-2</v>
      </c>
      <c r="AI30" s="185">
        <f t="shared" si="12"/>
        <v>-4.1666666666666741E-2</v>
      </c>
      <c r="AJ30" s="185">
        <f t="shared" si="13"/>
        <v>-2.1276595744680771E-2</v>
      </c>
      <c r="AK30" s="185">
        <f t="shared" si="14"/>
        <v>-2.1739130434782705E-2</v>
      </c>
      <c r="AL30" s="185">
        <f t="shared" si="15"/>
        <v>-2.2222222222222143E-2</v>
      </c>
    </row>
    <row r="31" spans="1:38" ht="14.4" x14ac:dyDescent="0.3">
      <c r="A31" t="s">
        <v>52</v>
      </c>
      <c r="B31" s="251"/>
      <c r="C31" s="254"/>
      <c r="D31" s="33" t="s">
        <v>52</v>
      </c>
      <c r="E31" s="42">
        <v>5.9</v>
      </c>
      <c r="F31" s="42">
        <v>5.9</v>
      </c>
      <c r="G31" s="42">
        <v>5.9</v>
      </c>
      <c r="H31" s="42">
        <v>5.8</v>
      </c>
      <c r="I31" s="42">
        <v>5.8</v>
      </c>
      <c r="J31" s="42">
        <v>5.7</v>
      </c>
      <c r="K31" s="42">
        <v>5.7</v>
      </c>
      <c r="L31" s="42">
        <v>5.6</v>
      </c>
      <c r="M31" s="42">
        <v>5.5</v>
      </c>
      <c r="N31" s="42">
        <v>5.7</v>
      </c>
      <c r="O31" s="42">
        <v>5.6</v>
      </c>
      <c r="P31" s="42">
        <v>5.3</v>
      </c>
      <c r="Q31" s="42">
        <v>5.2</v>
      </c>
      <c r="R31" s="42">
        <v>4.9000000000000004</v>
      </c>
      <c r="S31" s="42">
        <v>4.8</v>
      </c>
      <c r="T31" s="42">
        <v>4.5999999999999996</v>
      </c>
      <c r="U31" s="42">
        <v>4.5</v>
      </c>
      <c r="V31" s="183">
        <v>4.3</v>
      </c>
      <c r="W31" s="185">
        <f t="shared" si="1"/>
        <v>0</v>
      </c>
      <c r="X31" s="185">
        <f t="shared" si="16"/>
        <v>0</v>
      </c>
      <c r="Y31" s="185">
        <f t="shared" si="2"/>
        <v>-1.7241379310344973E-2</v>
      </c>
      <c r="Z31" s="185">
        <f t="shared" si="3"/>
        <v>0</v>
      </c>
      <c r="AA31" s="185">
        <f t="shared" si="4"/>
        <v>-1.754385964912264E-2</v>
      </c>
      <c r="AB31" s="185">
        <f t="shared" si="5"/>
        <v>0</v>
      </c>
      <c r="AC31" s="185">
        <f t="shared" si="6"/>
        <v>-1.7857142857143016E-2</v>
      </c>
      <c r="AD31" s="185">
        <f t="shared" si="7"/>
        <v>-1.8181818181818077E-2</v>
      </c>
      <c r="AE31" s="185">
        <f t="shared" si="8"/>
        <v>3.5087719298245612E-2</v>
      </c>
      <c r="AF31" s="185">
        <f t="shared" si="9"/>
        <v>-1.7857142857143016E-2</v>
      </c>
      <c r="AG31" s="185">
        <f t="shared" si="10"/>
        <v>-5.6603773584905648E-2</v>
      </c>
      <c r="AH31" s="185">
        <f t="shared" si="11"/>
        <v>-1.9230769230769162E-2</v>
      </c>
      <c r="AI31" s="185">
        <f t="shared" si="12"/>
        <v>-6.1224489795918435E-2</v>
      </c>
      <c r="AJ31" s="185">
        <f t="shared" si="13"/>
        <v>-2.0833333333333481E-2</v>
      </c>
      <c r="AK31" s="185">
        <f t="shared" si="14"/>
        <v>-4.3478260869565188E-2</v>
      </c>
      <c r="AL31" s="185">
        <f t="shared" si="15"/>
        <v>-2.2222222222222143E-2</v>
      </c>
    </row>
    <row r="32" spans="1:38" ht="14.4" x14ac:dyDescent="0.3">
      <c r="A32" t="s">
        <v>53</v>
      </c>
      <c r="B32" s="251"/>
      <c r="C32" s="254"/>
      <c r="D32" s="33" t="s">
        <v>53</v>
      </c>
      <c r="E32" s="41">
        <v>-99</v>
      </c>
      <c r="F32" s="41">
        <v>-99</v>
      </c>
      <c r="G32" s="41">
        <v>-99</v>
      </c>
      <c r="H32" s="41">
        <v>-99</v>
      </c>
      <c r="I32" s="41">
        <v>-99</v>
      </c>
      <c r="J32" s="41">
        <v>-99</v>
      </c>
      <c r="K32" s="41">
        <v>0.9</v>
      </c>
      <c r="L32" s="41">
        <v>0.9</v>
      </c>
      <c r="M32" s="41">
        <v>0.9</v>
      </c>
      <c r="N32" s="41">
        <v>0.9</v>
      </c>
      <c r="O32" s="41">
        <v>0.9</v>
      </c>
      <c r="P32" s="41">
        <v>0.8</v>
      </c>
      <c r="Q32" s="41">
        <v>0.8</v>
      </c>
      <c r="R32" s="41">
        <v>0.8</v>
      </c>
      <c r="S32" s="41">
        <v>0.8</v>
      </c>
      <c r="T32" s="41">
        <v>0.9</v>
      </c>
      <c r="U32" s="41">
        <v>0.9</v>
      </c>
      <c r="V32" s="182">
        <v>-99</v>
      </c>
      <c r="W32" s="187" t="s">
        <v>2119</v>
      </c>
      <c r="X32" s="187" t="s">
        <v>2119</v>
      </c>
      <c r="Y32" s="187" t="s">
        <v>2119</v>
      </c>
      <c r="Z32" s="187" t="s">
        <v>2119</v>
      </c>
      <c r="AA32" s="187" t="s">
        <v>2119</v>
      </c>
      <c r="AB32" s="187" t="s">
        <v>2119</v>
      </c>
      <c r="AC32" s="185">
        <f t="shared" si="6"/>
        <v>0</v>
      </c>
      <c r="AD32" s="185">
        <f t="shared" si="7"/>
        <v>0</v>
      </c>
      <c r="AE32" s="185">
        <f t="shared" si="8"/>
        <v>0</v>
      </c>
      <c r="AF32" s="185">
        <f t="shared" si="9"/>
        <v>0</v>
      </c>
      <c r="AG32" s="185">
        <f t="shared" si="10"/>
        <v>-0.125</v>
      </c>
      <c r="AH32" s="185">
        <f t="shared" si="11"/>
        <v>0</v>
      </c>
      <c r="AI32" s="185">
        <f t="shared" si="12"/>
        <v>0</v>
      </c>
      <c r="AJ32" s="185">
        <f t="shared" si="13"/>
        <v>0</v>
      </c>
      <c r="AK32" s="185">
        <f t="shared" si="14"/>
        <v>0.11111111111111105</v>
      </c>
      <c r="AL32" s="185">
        <f t="shared" si="15"/>
        <v>0</v>
      </c>
    </row>
    <row r="33" spans="1:38" ht="14.4" x14ac:dyDescent="0.3">
      <c r="A33" t="s">
        <v>54</v>
      </c>
      <c r="B33" s="251"/>
      <c r="C33" s="254"/>
      <c r="D33" s="33" t="s">
        <v>54</v>
      </c>
      <c r="E33" s="42">
        <v>-99</v>
      </c>
      <c r="F33" s="42">
        <v>-99</v>
      </c>
      <c r="G33" s="42">
        <v>-99</v>
      </c>
      <c r="H33" s="42">
        <v>-99</v>
      </c>
      <c r="I33" s="42">
        <v>-99</v>
      </c>
      <c r="J33" s="42">
        <v>-99</v>
      </c>
      <c r="K33" s="42">
        <v>-99</v>
      </c>
      <c r="L33" s="42">
        <v>-99</v>
      </c>
      <c r="M33" s="42">
        <v>-99</v>
      </c>
      <c r="N33" s="42">
        <v>0.9</v>
      </c>
      <c r="O33" s="42">
        <v>0.9</v>
      </c>
      <c r="P33" s="42">
        <v>1</v>
      </c>
      <c r="Q33" s="42">
        <v>0.9</v>
      </c>
      <c r="R33" s="42">
        <v>1.1000000000000001</v>
      </c>
      <c r="S33" s="42">
        <v>1.3</v>
      </c>
      <c r="T33" s="42">
        <v>1.3</v>
      </c>
      <c r="U33" s="42">
        <v>1.2</v>
      </c>
      <c r="V33" s="183">
        <v>1.3</v>
      </c>
      <c r="W33" s="187" t="s">
        <v>2119</v>
      </c>
      <c r="X33" s="187" t="s">
        <v>2119</v>
      </c>
      <c r="Y33" s="187" t="s">
        <v>2119</v>
      </c>
      <c r="Z33" s="187" t="s">
        <v>2119</v>
      </c>
      <c r="AA33" s="187" t="s">
        <v>2119</v>
      </c>
      <c r="AB33" s="187" t="s">
        <v>2119</v>
      </c>
      <c r="AC33" s="187" t="s">
        <v>2119</v>
      </c>
      <c r="AD33" s="187" t="s">
        <v>2119</v>
      </c>
      <c r="AE33" s="187" t="s">
        <v>2119</v>
      </c>
      <c r="AF33" s="185">
        <f t="shared" si="9"/>
        <v>0</v>
      </c>
      <c r="AG33" s="185">
        <f t="shared" si="10"/>
        <v>9.9999999999999978E-2</v>
      </c>
      <c r="AH33" s="185">
        <f t="shared" si="11"/>
        <v>-0.11111111111111116</v>
      </c>
      <c r="AI33" s="185">
        <f t="shared" si="12"/>
        <v>0.18181818181818188</v>
      </c>
      <c r="AJ33" s="185">
        <f t="shared" si="13"/>
        <v>0.15384615384615385</v>
      </c>
      <c r="AK33" s="185">
        <f t="shared" si="14"/>
        <v>0</v>
      </c>
      <c r="AL33" s="185">
        <f t="shared" si="15"/>
        <v>-8.3333333333333481E-2</v>
      </c>
    </row>
    <row r="34" spans="1:38" ht="14.4" x14ac:dyDescent="0.3">
      <c r="A34" t="s">
        <v>55</v>
      </c>
      <c r="B34" s="251"/>
      <c r="C34" s="254"/>
      <c r="D34" s="33" t="s">
        <v>55</v>
      </c>
      <c r="E34" s="41">
        <v>-99</v>
      </c>
      <c r="F34" s="41">
        <v>-99</v>
      </c>
      <c r="G34" s="41">
        <v>-99</v>
      </c>
      <c r="H34" s="41">
        <v>-99</v>
      </c>
      <c r="I34" s="41">
        <v>3.2</v>
      </c>
      <c r="J34" s="41">
        <v>3.3</v>
      </c>
      <c r="K34" s="41">
        <v>3.3</v>
      </c>
      <c r="L34" s="41">
        <v>3.3</v>
      </c>
      <c r="M34" s="41">
        <v>3.2</v>
      </c>
      <c r="N34" s="41">
        <v>3.3</v>
      </c>
      <c r="O34" s="41">
        <v>3.3</v>
      </c>
      <c r="P34" s="41">
        <v>3.2</v>
      </c>
      <c r="Q34" s="41">
        <v>3.4</v>
      </c>
      <c r="R34" s="41">
        <v>3.5</v>
      </c>
      <c r="S34" s="41">
        <v>3.6</v>
      </c>
      <c r="T34" s="41">
        <v>3.9</v>
      </c>
      <c r="U34" s="41">
        <v>4.3</v>
      </c>
      <c r="V34" s="182">
        <v>-99</v>
      </c>
      <c r="W34" s="187" t="s">
        <v>2119</v>
      </c>
      <c r="X34" s="187" t="s">
        <v>2119</v>
      </c>
      <c r="Y34" s="187" t="s">
        <v>2119</v>
      </c>
      <c r="Z34" s="187" t="s">
        <v>2119</v>
      </c>
      <c r="AA34" s="185">
        <f t="shared" si="4"/>
        <v>3.0303030303030165E-2</v>
      </c>
      <c r="AB34" s="185">
        <f t="shared" si="5"/>
        <v>0</v>
      </c>
      <c r="AC34" s="185">
        <f t="shared" si="6"/>
        <v>0</v>
      </c>
      <c r="AD34" s="185">
        <f t="shared" si="7"/>
        <v>-3.1249999999999778E-2</v>
      </c>
      <c r="AE34" s="185">
        <f t="shared" si="8"/>
        <v>3.0303030303030165E-2</v>
      </c>
      <c r="AF34" s="185">
        <f t="shared" si="9"/>
        <v>0</v>
      </c>
      <c r="AG34" s="185">
        <f t="shared" si="10"/>
        <v>-3.1249999999999778E-2</v>
      </c>
      <c r="AH34" s="185">
        <f t="shared" si="11"/>
        <v>5.8823529411764608E-2</v>
      </c>
      <c r="AI34" s="185">
        <f t="shared" si="12"/>
        <v>2.8571428571428581E-2</v>
      </c>
      <c r="AJ34" s="185">
        <f t="shared" si="13"/>
        <v>2.777777777777779E-2</v>
      </c>
      <c r="AK34" s="185">
        <f t="shared" si="14"/>
        <v>7.6923076923076872E-2</v>
      </c>
      <c r="AL34" s="185">
        <f t="shared" si="15"/>
        <v>9.3023255813953432E-2</v>
      </c>
    </row>
    <row r="35" spans="1:38" ht="14.4" x14ac:dyDescent="0.3">
      <c r="A35" t="s">
        <v>56</v>
      </c>
      <c r="B35" s="251"/>
      <c r="C35" s="254"/>
      <c r="D35" s="33" t="s">
        <v>56</v>
      </c>
      <c r="E35" s="42">
        <v>-99</v>
      </c>
      <c r="F35" s="42">
        <v>-99</v>
      </c>
      <c r="G35" s="42">
        <v>-99</v>
      </c>
      <c r="H35" s="42">
        <v>-99</v>
      </c>
      <c r="I35" s="42">
        <v>-99</v>
      </c>
      <c r="J35" s="42">
        <v>-99</v>
      </c>
      <c r="K35" s="42">
        <v>-99</v>
      </c>
      <c r="L35" s="42">
        <v>-99</v>
      </c>
      <c r="M35" s="42">
        <v>-99</v>
      </c>
      <c r="N35" s="42">
        <v>-99</v>
      </c>
      <c r="O35" s="42">
        <v>-99</v>
      </c>
      <c r="P35" s="42">
        <v>5</v>
      </c>
      <c r="Q35" s="42">
        <v>4.9000000000000004</v>
      </c>
      <c r="R35" s="42">
        <v>4.9000000000000004</v>
      </c>
      <c r="S35" s="42">
        <v>4.9000000000000004</v>
      </c>
      <c r="T35" s="42">
        <v>4.9000000000000004</v>
      </c>
      <c r="U35" s="42">
        <v>-99</v>
      </c>
      <c r="V35" s="183">
        <v>-99</v>
      </c>
      <c r="W35" s="187" t="s">
        <v>2119</v>
      </c>
      <c r="X35" s="187" t="s">
        <v>2119</v>
      </c>
      <c r="Y35" s="187" t="s">
        <v>2119</v>
      </c>
      <c r="Z35" s="187" t="s">
        <v>2119</v>
      </c>
      <c r="AA35" s="187" t="s">
        <v>2119</v>
      </c>
      <c r="AB35" s="187" t="s">
        <v>2119</v>
      </c>
      <c r="AC35" s="187" t="s">
        <v>2119</v>
      </c>
      <c r="AD35" s="187" t="s">
        <v>2119</v>
      </c>
      <c r="AE35" s="187" t="s">
        <v>2119</v>
      </c>
      <c r="AF35" s="187" t="s">
        <v>2119</v>
      </c>
      <c r="AG35" s="187" t="s">
        <v>2119</v>
      </c>
      <c r="AH35" s="185">
        <f t="shared" si="11"/>
        <v>-2.0408163265306145E-2</v>
      </c>
      <c r="AI35" s="185">
        <f t="shared" si="12"/>
        <v>0</v>
      </c>
      <c r="AJ35" s="185">
        <f t="shared" si="13"/>
        <v>0</v>
      </c>
      <c r="AK35" s="185">
        <f t="shared" si="14"/>
        <v>0</v>
      </c>
      <c r="AL35" s="187" t="s">
        <v>2119</v>
      </c>
    </row>
    <row r="36" spans="1:38" ht="14.4" x14ac:dyDescent="0.3">
      <c r="A36" t="s">
        <v>57</v>
      </c>
      <c r="B36" s="251"/>
      <c r="C36" s="254"/>
      <c r="D36" s="33" t="s">
        <v>57</v>
      </c>
      <c r="E36" s="41">
        <v>-99</v>
      </c>
      <c r="F36" s="41">
        <v>-99</v>
      </c>
      <c r="G36" s="41">
        <v>-99</v>
      </c>
      <c r="H36" s="41">
        <v>-99</v>
      </c>
      <c r="I36" s="41">
        <v>-99</v>
      </c>
      <c r="J36" s="41">
        <v>-99</v>
      </c>
      <c r="K36" s="41">
        <v>-99</v>
      </c>
      <c r="L36" s="41">
        <v>-99</v>
      </c>
      <c r="M36" s="41">
        <v>-99</v>
      </c>
      <c r="N36" s="41">
        <v>1.3</v>
      </c>
      <c r="O36" s="41">
        <v>1.5</v>
      </c>
      <c r="P36" s="41">
        <v>1.7</v>
      </c>
      <c r="Q36" s="41">
        <v>1.7</v>
      </c>
      <c r="R36" s="41">
        <v>1.8</v>
      </c>
      <c r="S36" s="41">
        <v>1.8</v>
      </c>
      <c r="T36" s="41">
        <v>1.8</v>
      </c>
      <c r="U36" s="41">
        <v>1.9</v>
      </c>
      <c r="V36" s="182">
        <v>2</v>
      </c>
      <c r="W36" s="187" t="s">
        <v>2119</v>
      </c>
      <c r="X36" s="187" t="s">
        <v>2119</v>
      </c>
      <c r="Y36" s="187" t="s">
        <v>2119</v>
      </c>
      <c r="Z36" s="187" t="s">
        <v>2119</v>
      </c>
      <c r="AA36" s="187" t="s">
        <v>2119</v>
      </c>
      <c r="AB36" s="187" t="s">
        <v>2119</v>
      </c>
      <c r="AC36" s="187" t="s">
        <v>2119</v>
      </c>
      <c r="AD36" s="187" t="s">
        <v>2119</v>
      </c>
      <c r="AE36" s="187" t="s">
        <v>2119</v>
      </c>
      <c r="AF36" s="185">
        <f t="shared" si="9"/>
        <v>0.1333333333333333</v>
      </c>
      <c r="AG36" s="185">
        <f t="shared" si="10"/>
        <v>0.11764705882352944</v>
      </c>
      <c r="AH36" s="185">
        <f t="shared" si="11"/>
        <v>0</v>
      </c>
      <c r="AI36" s="185">
        <f t="shared" si="12"/>
        <v>5.555555555555558E-2</v>
      </c>
      <c r="AJ36" s="185">
        <f t="shared" si="13"/>
        <v>0</v>
      </c>
      <c r="AK36" s="185">
        <f t="shared" si="14"/>
        <v>0</v>
      </c>
      <c r="AL36" s="185">
        <f t="shared" si="15"/>
        <v>5.2631578947368363E-2</v>
      </c>
    </row>
    <row r="37" spans="1:38" ht="14.4" x14ac:dyDescent="0.3">
      <c r="A37" t="s">
        <v>58</v>
      </c>
      <c r="B37" s="251"/>
      <c r="C37" s="254"/>
      <c r="D37" s="33" t="s">
        <v>58</v>
      </c>
      <c r="E37" s="42">
        <v>7.7</v>
      </c>
      <c r="F37" s="42">
        <v>7.7</v>
      </c>
      <c r="G37" s="42">
        <v>7.5</v>
      </c>
      <c r="H37" s="42">
        <v>7.2</v>
      </c>
      <c r="I37" s="42">
        <v>6.8</v>
      </c>
      <c r="J37" s="42">
        <v>6.5</v>
      </c>
      <c r="K37" s="42">
        <v>6.3</v>
      </c>
      <c r="L37" s="42">
        <v>6</v>
      </c>
      <c r="M37" s="42">
        <v>6</v>
      </c>
      <c r="N37" s="42">
        <v>5.8</v>
      </c>
      <c r="O37" s="42">
        <v>5.4</v>
      </c>
      <c r="P37" s="42">
        <v>5.2</v>
      </c>
      <c r="Q37" s="42">
        <v>4.9000000000000004</v>
      </c>
      <c r="R37" s="42">
        <v>4.9000000000000004</v>
      </c>
      <c r="S37" s="42">
        <v>4.5</v>
      </c>
      <c r="T37" s="42">
        <v>4.5</v>
      </c>
      <c r="U37" s="42">
        <v>4.5</v>
      </c>
      <c r="V37" s="183">
        <v>-99</v>
      </c>
      <c r="W37" s="185">
        <f t="shared" si="1"/>
        <v>0</v>
      </c>
      <c r="X37" s="185">
        <f t="shared" si="16"/>
        <v>-2.6666666666666616E-2</v>
      </c>
      <c r="Y37" s="185">
        <f t="shared" si="2"/>
        <v>-4.1666666666666741E-2</v>
      </c>
      <c r="Z37" s="185">
        <f t="shared" si="3"/>
        <v>-5.8823529411764719E-2</v>
      </c>
      <c r="AA37" s="185">
        <f t="shared" si="4"/>
        <v>-4.6153846153846212E-2</v>
      </c>
      <c r="AB37" s="185">
        <f t="shared" si="5"/>
        <v>-3.1746031746031855E-2</v>
      </c>
      <c r="AC37" s="185">
        <f t="shared" si="6"/>
        <v>-5.0000000000000044E-2</v>
      </c>
      <c r="AD37" s="185">
        <f t="shared" si="7"/>
        <v>0</v>
      </c>
      <c r="AE37" s="185">
        <f t="shared" si="8"/>
        <v>-3.4482758620689724E-2</v>
      </c>
      <c r="AF37" s="185">
        <f t="shared" si="9"/>
        <v>-7.4074074074073959E-2</v>
      </c>
      <c r="AG37" s="185">
        <f t="shared" si="10"/>
        <v>-3.8461538461538547E-2</v>
      </c>
      <c r="AH37" s="185">
        <f t="shared" si="11"/>
        <v>-6.1224489795918435E-2</v>
      </c>
      <c r="AI37" s="185">
        <f t="shared" si="12"/>
        <v>0</v>
      </c>
      <c r="AJ37" s="185">
        <f t="shared" si="13"/>
        <v>-8.8888888888889017E-2</v>
      </c>
      <c r="AK37" s="185">
        <f t="shared" si="14"/>
        <v>0</v>
      </c>
      <c r="AL37" s="185">
        <f t="shared" si="15"/>
        <v>0</v>
      </c>
    </row>
    <row r="38" spans="1:38" ht="14.4" x14ac:dyDescent="0.3">
      <c r="A38" t="s">
        <v>59</v>
      </c>
      <c r="B38" s="251"/>
      <c r="C38" s="254"/>
      <c r="D38" s="33" t="s">
        <v>59</v>
      </c>
      <c r="E38" s="41">
        <v>6.8</v>
      </c>
      <c r="F38" s="41">
        <v>6.8</v>
      </c>
      <c r="G38" s="41">
        <v>6.7</v>
      </c>
      <c r="H38" s="41">
        <v>6.6</v>
      </c>
      <c r="I38" s="41">
        <v>6.7</v>
      </c>
      <c r="J38" s="41">
        <v>6.6</v>
      </c>
      <c r="K38" s="41">
        <v>6.5</v>
      </c>
      <c r="L38" s="41">
        <v>6.5</v>
      </c>
      <c r="M38" s="41">
        <v>6.5</v>
      </c>
      <c r="N38" s="41">
        <v>6.4</v>
      </c>
      <c r="O38" s="41">
        <v>6.2</v>
      </c>
      <c r="P38" s="41">
        <v>6.2</v>
      </c>
      <c r="Q38" s="41">
        <v>6.2</v>
      </c>
      <c r="R38" s="41">
        <v>6.1</v>
      </c>
      <c r="S38" s="41">
        <v>6</v>
      </c>
      <c r="T38" s="41">
        <v>5.9</v>
      </c>
      <c r="U38" s="41">
        <v>5.8</v>
      </c>
      <c r="V38" s="182">
        <v>-99</v>
      </c>
      <c r="W38" s="185">
        <f t="shared" si="1"/>
        <v>0</v>
      </c>
      <c r="X38" s="185">
        <f t="shared" si="16"/>
        <v>-1.4925373134328401E-2</v>
      </c>
      <c r="Y38" s="185">
        <f t="shared" si="2"/>
        <v>-1.5151515151515138E-2</v>
      </c>
      <c r="Z38" s="185">
        <f t="shared" si="3"/>
        <v>1.4925373134328401E-2</v>
      </c>
      <c r="AA38" s="185">
        <f t="shared" si="4"/>
        <v>-1.5151515151515138E-2</v>
      </c>
      <c r="AB38" s="185">
        <f t="shared" si="5"/>
        <v>-1.538461538461533E-2</v>
      </c>
      <c r="AC38" s="185">
        <f t="shared" si="6"/>
        <v>0</v>
      </c>
      <c r="AD38" s="185">
        <f t="shared" si="7"/>
        <v>0</v>
      </c>
      <c r="AE38" s="185">
        <f t="shared" si="8"/>
        <v>-1.5625E-2</v>
      </c>
      <c r="AF38" s="185">
        <f t="shared" si="9"/>
        <v>-3.2258064516129004E-2</v>
      </c>
      <c r="AG38" s="185">
        <f t="shared" si="10"/>
        <v>0</v>
      </c>
      <c r="AH38" s="185">
        <f t="shared" si="11"/>
        <v>0</v>
      </c>
      <c r="AI38" s="185">
        <f t="shared" si="12"/>
        <v>-1.6393442622950838E-2</v>
      </c>
      <c r="AJ38" s="185">
        <f t="shared" si="13"/>
        <v>-1.6666666666666607E-2</v>
      </c>
      <c r="AK38" s="185">
        <f t="shared" si="14"/>
        <v>-1.6949152542372836E-2</v>
      </c>
      <c r="AL38" s="185">
        <f t="shared" si="15"/>
        <v>-1.7241379310344973E-2</v>
      </c>
    </row>
    <row r="39" spans="1:38" ht="14.4" x14ac:dyDescent="0.3">
      <c r="A39" t="s">
        <v>60</v>
      </c>
      <c r="B39" s="251"/>
      <c r="C39" s="254"/>
      <c r="D39" s="33" t="s">
        <v>60</v>
      </c>
      <c r="E39" s="41">
        <v>-99</v>
      </c>
      <c r="F39" s="41">
        <v>-99</v>
      </c>
      <c r="G39" s="41">
        <v>-99</v>
      </c>
      <c r="H39" s="41">
        <v>-99</v>
      </c>
      <c r="I39" s="41">
        <v>-99</v>
      </c>
      <c r="J39" s="41">
        <v>-99</v>
      </c>
      <c r="K39" s="41">
        <v>-99</v>
      </c>
      <c r="L39" s="41">
        <v>-99</v>
      </c>
      <c r="M39" s="41">
        <v>-99</v>
      </c>
      <c r="N39" s="41">
        <v>-99</v>
      </c>
      <c r="O39" s="41">
        <v>-99</v>
      </c>
      <c r="P39" s="41">
        <v>-99</v>
      </c>
      <c r="Q39" s="41">
        <v>-99</v>
      </c>
      <c r="R39" s="41">
        <v>-99</v>
      </c>
      <c r="S39" s="41">
        <v>-99</v>
      </c>
      <c r="T39" s="41">
        <v>-99</v>
      </c>
      <c r="U39" s="41">
        <v>-99</v>
      </c>
      <c r="V39" s="182">
        <v>-99</v>
      </c>
      <c r="W39" s="187" t="s">
        <v>2119</v>
      </c>
      <c r="X39" s="187" t="s">
        <v>2119</v>
      </c>
      <c r="Y39" s="187" t="s">
        <v>2119</v>
      </c>
      <c r="Z39" s="187" t="s">
        <v>2119</v>
      </c>
      <c r="AA39" s="187" t="s">
        <v>2119</v>
      </c>
      <c r="AB39" s="187" t="s">
        <v>2119</v>
      </c>
      <c r="AC39" s="187" t="s">
        <v>2119</v>
      </c>
      <c r="AD39" s="187" t="s">
        <v>2119</v>
      </c>
      <c r="AE39" s="187" t="s">
        <v>2119</v>
      </c>
      <c r="AF39" s="187" t="s">
        <v>2119</v>
      </c>
      <c r="AG39" s="187" t="s">
        <v>2119</v>
      </c>
      <c r="AH39" s="187" t="s">
        <v>2119</v>
      </c>
      <c r="AI39" s="187" t="s">
        <v>2119</v>
      </c>
      <c r="AJ39" s="187" t="s">
        <v>2119</v>
      </c>
      <c r="AK39" s="187" t="s">
        <v>2119</v>
      </c>
      <c r="AL39" s="187" t="s">
        <v>2119</v>
      </c>
    </row>
    <row r="40" spans="1:38" ht="14.4" x14ac:dyDescent="0.3">
      <c r="A40" t="s">
        <v>61</v>
      </c>
      <c r="B40" s="251"/>
      <c r="C40" s="254"/>
      <c r="D40" s="33" t="s">
        <v>61</v>
      </c>
      <c r="E40" s="42">
        <v>4.2</v>
      </c>
      <c r="F40" s="42">
        <v>4.2</v>
      </c>
      <c r="G40" s="42">
        <v>4.0999999999999996</v>
      </c>
      <c r="H40" s="42">
        <v>4.3</v>
      </c>
      <c r="I40" s="42">
        <v>4.2</v>
      </c>
      <c r="J40" s="186">
        <v>-99</v>
      </c>
      <c r="K40" s="186">
        <v>-99</v>
      </c>
      <c r="L40" s="186">
        <v>-99</v>
      </c>
      <c r="M40" s="186">
        <v>-99</v>
      </c>
      <c r="N40" s="186">
        <v>-99</v>
      </c>
      <c r="O40" s="186">
        <v>-99</v>
      </c>
      <c r="P40" s="186">
        <v>-99</v>
      </c>
      <c r="Q40" s="186">
        <v>-99</v>
      </c>
      <c r="R40" s="186">
        <v>-99</v>
      </c>
      <c r="S40" s="186">
        <v>-99</v>
      </c>
      <c r="T40" s="186">
        <v>-99</v>
      </c>
      <c r="U40" s="186">
        <v>-99</v>
      </c>
      <c r="V40" s="186">
        <v>-99</v>
      </c>
      <c r="W40" s="185">
        <f t="shared" si="1"/>
        <v>0</v>
      </c>
      <c r="X40" s="185">
        <f t="shared" si="16"/>
        <v>-2.4390243902439046E-2</v>
      </c>
      <c r="Y40" s="185">
        <f t="shared" si="2"/>
        <v>4.6511627906976827E-2</v>
      </c>
      <c r="Z40" s="185">
        <f t="shared" si="3"/>
        <v>-2.3809523809523725E-2</v>
      </c>
      <c r="AA40" s="187" t="s">
        <v>2119</v>
      </c>
      <c r="AB40" s="187" t="s">
        <v>2119</v>
      </c>
      <c r="AC40" s="187" t="s">
        <v>2119</v>
      </c>
      <c r="AD40" s="187" t="s">
        <v>2119</v>
      </c>
      <c r="AE40" s="187" t="s">
        <v>2119</v>
      </c>
      <c r="AF40" s="187" t="s">
        <v>2119</v>
      </c>
      <c r="AG40" s="187" t="s">
        <v>2119</v>
      </c>
      <c r="AH40" s="187" t="s">
        <v>2119</v>
      </c>
      <c r="AI40" s="187" t="s">
        <v>2119</v>
      </c>
      <c r="AJ40" s="187" t="s">
        <v>2119</v>
      </c>
      <c r="AK40" s="187" t="s">
        <v>2119</v>
      </c>
      <c r="AL40" s="187" t="s">
        <v>2119</v>
      </c>
    </row>
    <row r="41" spans="1:38" ht="14.4" x14ac:dyDescent="0.3">
      <c r="A41" t="s">
        <v>62</v>
      </c>
      <c r="B41" s="252"/>
      <c r="C41" s="255"/>
      <c r="D41" s="33" t="s">
        <v>62</v>
      </c>
      <c r="E41" s="41">
        <v>4.0999999999999996</v>
      </c>
      <c r="F41" s="41">
        <v>4</v>
      </c>
      <c r="G41" s="41">
        <v>4</v>
      </c>
      <c r="H41" s="41">
        <v>3.9</v>
      </c>
      <c r="I41" s="41">
        <v>3.9</v>
      </c>
      <c r="J41" s="41">
        <v>3.8</v>
      </c>
      <c r="K41" s="41">
        <v>3.8</v>
      </c>
      <c r="L41" s="41">
        <v>3.7</v>
      </c>
      <c r="M41" s="41">
        <v>3.5</v>
      </c>
      <c r="N41" s="41">
        <v>3.4</v>
      </c>
      <c r="O41" s="41">
        <v>3.3</v>
      </c>
      <c r="P41" s="41">
        <v>3.3</v>
      </c>
      <c r="Q41" s="41">
        <v>-99</v>
      </c>
      <c r="R41" s="41">
        <v>-99</v>
      </c>
      <c r="S41" s="41">
        <v>2.5</v>
      </c>
      <c r="T41" s="41">
        <v>-99</v>
      </c>
      <c r="U41" s="41">
        <v>2.4</v>
      </c>
      <c r="V41" s="182">
        <v>-99</v>
      </c>
      <c r="W41" s="185">
        <f t="shared" si="1"/>
        <v>-2.4999999999999911E-2</v>
      </c>
      <c r="X41" s="185">
        <f t="shared" si="16"/>
        <v>0</v>
      </c>
      <c r="Y41" s="185">
        <f t="shared" si="2"/>
        <v>-2.5641025641025772E-2</v>
      </c>
      <c r="Z41" s="185">
        <f t="shared" si="3"/>
        <v>0</v>
      </c>
      <c r="AA41" s="185">
        <f t="shared" si="4"/>
        <v>-2.6315789473684292E-2</v>
      </c>
      <c r="AB41" s="185">
        <f t="shared" si="5"/>
        <v>0</v>
      </c>
      <c r="AC41" s="185">
        <f t="shared" si="6"/>
        <v>-2.7027027027026973E-2</v>
      </c>
      <c r="AD41" s="185">
        <f t="shared" si="7"/>
        <v>-5.7142857142857162E-2</v>
      </c>
      <c r="AE41" s="185">
        <f t="shared" si="8"/>
        <v>-2.941176470588247E-2</v>
      </c>
      <c r="AF41" s="185">
        <f t="shared" si="9"/>
        <v>-3.0303030303030276E-2</v>
      </c>
      <c r="AG41" s="185">
        <f t="shared" si="10"/>
        <v>0</v>
      </c>
      <c r="AH41" s="187" t="s">
        <v>2119</v>
      </c>
      <c r="AI41" s="187" t="s">
        <v>2119</v>
      </c>
      <c r="AJ41" s="187" t="s">
        <v>2119</v>
      </c>
      <c r="AK41" s="187" t="s">
        <v>2119</v>
      </c>
      <c r="AL41" s="187" t="s">
        <v>2119</v>
      </c>
    </row>
    <row r="42" spans="1:38" ht="14.4" x14ac:dyDescent="0.3">
      <c r="A42"/>
      <c r="B42" s="30" t="s">
        <v>136</v>
      </c>
      <c r="W42" s="185">
        <f>AVERAGE(W6:W41)</f>
        <v>3.466391024145498E-2</v>
      </c>
      <c r="X42" s="185">
        <f t="shared" ref="X42:AL42" si="17">AVERAGE(X6:X41)</f>
        <v>8.7279409897017147E-3</v>
      </c>
      <c r="Y42" s="185">
        <f t="shared" si="17"/>
        <v>1.5324449633957092E-2</v>
      </c>
      <c r="Z42" s="185">
        <f t="shared" si="17"/>
        <v>2.8379650573574028E-2</v>
      </c>
      <c r="AA42" s="185">
        <f t="shared" si="17"/>
        <v>-1.02276743818883E-2</v>
      </c>
      <c r="AB42" s="185">
        <f t="shared" si="17"/>
        <v>7.0891273145481312E-3</v>
      </c>
      <c r="AC42" s="185">
        <f t="shared" si="17"/>
        <v>6.7249842553550763E-3</v>
      </c>
      <c r="AD42" s="185">
        <f t="shared" si="17"/>
        <v>-9.4530090536161758E-3</v>
      </c>
      <c r="AE42" s="185">
        <f t="shared" si="17"/>
        <v>-6.2969258096614621E-3</v>
      </c>
      <c r="AF42" s="185">
        <f t="shared" si="17"/>
        <v>2.5599177303221334E-2</v>
      </c>
      <c r="AG42" s="185">
        <f t="shared" si="17"/>
        <v>3.613762820627637E-3</v>
      </c>
      <c r="AH42" s="185">
        <f t="shared" si="17"/>
        <v>-1.4588261714923884E-2</v>
      </c>
      <c r="AI42" s="185">
        <f t="shared" si="17"/>
        <v>2.2102295561009341E-2</v>
      </c>
      <c r="AJ42" s="185">
        <f t="shared" si="17"/>
        <v>-7.6153015589220706E-3</v>
      </c>
      <c r="AK42" s="185">
        <f t="shared" si="17"/>
        <v>-1.759991526941207E-2</v>
      </c>
      <c r="AL42" s="185">
        <f t="shared" si="17"/>
        <v>-8.7921718753498316E-4</v>
      </c>
    </row>
    <row r="43" spans="1:38" ht="14.4" x14ac:dyDescent="0.3">
      <c r="A43"/>
      <c r="B43" s="28" t="s">
        <v>73</v>
      </c>
      <c r="W43" s="185"/>
      <c r="X43" s="185"/>
      <c r="Y43" s="185"/>
      <c r="Z43" s="185"/>
      <c r="AA43" s="185"/>
      <c r="AB43" s="185"/>
      <c r="AC43" s="185"/>
      <c r="AD43" s="185"/>
      <c r="AE43" s="185"/>
      <c r="AF43" s="185"/>
      <c r="AG43" s="185"/>
      <c r="AH43" s="185"/>
      <c r="AI43" s="185"/>
      <c r="AJ43" s="185"/>
      <c r="AK43" s="185"/>
      <c r="AL43" s="185"/>
    </row>
    <row r="44" spans="1:38" ht="14.4" x14ac:dyDescent="0.3">
      <c r="A44"/>
      <c r="B44" s="29" t="s">
        <v>76</v>
      </c>
      <c r="C44" s="28" t="s">
        <v>77</v>
      </c>
      <c r="W44" s="185"/>
      <c r="X44" s="185"/>
      <c r="Y44" s="185"/>
      <c r="Z44" s="185"/>
      <c r="AA44" s="185"/>
      <c r="AB44" s="185"/>
      <c r="AC44" s="185"/>
      <c r="AD44" s="185"/>
      <c r="AE44" s="185"/>
      <c r="AF44" s="185"/>
      <c r="AG44" s="185"/>
      <c r="AH44" s="185"/>
      <c r="AI44" s="185"/>
      <c r="AJ44" s="185"/>
      <c r="AK44" s="185"/>
      <c r="AL44" s="185"/>
    </row>
    <row r="45" spans="1:38" ht="14.4" x14ac:dyDescent="0.3">
      <c r="A45"/>
      <c r="B45" s="29" t="s">
        <v>85</v>
      </c>
      <c r="C45" s="28" t="s">
        <v>84</v>
      </c>
      <c r="W45" s="185"/>
      <c r="X45" s="185"/>
      <c r="Y45" s="185"/>
      <c r="Z45" s="185"/>
      <c r="AA45" s="185"/>
      <c r="AB45" s="185"/>
      <c r="AC45" s="185"/>
      <c r="AD45" s="185"/>
      <c r="AE45" s="185"/>
      <c r="AF45" s="185"/>
      <c r="AG45" s="185"/>
      <c r="AH45" s="185"/>
      <c r="AI45" s="185"/>
      <c r="AJ45" s="185"/>
      <c r="AK45" s="185"/>
      <c r="AL45" s="185"/>
    </row>
    <row r="46" spans="1:38" ht="14.4" x14ac:dyDescent="0.3">
      <c r="A46"/>
      <c r="B46" s="29" t="s">
        <v>74</v>
      </c>
      <c r="C46" s="28" t="s">
        <v>75</v>
      </c>
      <c r="W46" s="185"/>
      <c r="X46" s="185"/>
      <c r="Y46" s="185"/>
      <c r="Z46" s="185"/>
      <c r="AA46" s="185"/>
      <c r="AB46" s="185"/>
      <c r="AC46" s="185"/>
      <c r="AD46" s="185"/>
      <c r="AE46" s="185"/>
      <c r="AF46" s="185"/>
      <c r="AG46" s="185"/>
      <c r="AH46" s="185"/>
      <c r="AI46" s="185"/>
      <c r="AJ46" s="185"/>
      <c r="AK46" s="185"/>
      <c r="AL46" s="185"/>
    </row>
    <row r="47" spans="1:38" ht="14.4" x14ac:dyDescent="0.3">
      <c r="A47"/>
      <c r="B47" s="29" t="s">
        <v>83</v>
      </c>
      <c r="C47" s="28" t="s">
        <v>82</v>
      </c>
    </row>
    <row r="48" spans="1:38" ht="14.4" x14ac:dyDescent="0.3">
      <c r="A48"/>
    </row>
  </sheetData>
  <mergeCells count="3">
    <mergeCell ref="B4:D4"/>
    <mergeCell ref="B6:B41"/>
    <mergeCell ref="C6:C41"/>
  </mergeCells>
  <hyperlinks>
    <hyperlink ref="B3" r:id="rId1" display="http://stats.oecd.org/OECDStat_Metadata/ShowMetadata.ashx?Dataset=HEALTH_LTCR&amp;ShowOnWeb=true&amp;Lang=en"/>
    <hyperlink ref="B6" r:id="rId2" display="http://stats.oecd.org/OECDStat_Metadata/ShowMetadata.ashx?Dataset=HEALTH_LTCR&amp;Coords=[VAR].[LTCILTIT]&amp;ShowOnWeb=true&amp;Lang=en"/>
    <hyperlink ref="D16" r:id="rId3" display="http://stats.oecd.org/OECDStat_Metadata/ShowMetadata.ashx?Dataset=HEALTH_LTCR&amp;Coords=[COU].[DEU]&amp;ShowOnWeb=true&amp;Lang=en"/>
    <hyperlink ref="D21" r:id="rId4" display="http://stats.oecd.org/OECDStat_Metadata/ShowMetadata.ashx?Dataset=HEALTH_LTCR&amp;Coords=[COU].[ISR]&amp;ShowOnWeb=true&amp;Lang=en"/>
    <hyperlink ref="B42" r:id="rId5" display="https://stats-1.oecd.org/index.aspx?DatasetCode=HEALTH_LTCR"/>
  </hyperlinks>
  <pageMargins left="0.78740157499999996" right="0.78740157499999996" top="0.984251969" bottom="0.984251969" header="0.4921259845" footer="0.4921259845"/>
  <pageSetup orientation="portrait" horizontalDpi="0" verticalDpi="0"/>
  <legacyDrawing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47"/>
  <sheetViews>
    <sheetView topLeftCell="C2" zoomScale="90" zoomScaleNormal="90" workbookViewId="0">
      <selection activeCell="E2" sqref="E1:E1048576"/>
    </sheetView>
  </sheetViews>
  <sheetFormatPr baseColWidth="10" defaultColWidth="10.6640625" defaultRowHeight="13.2" x14ac:dyDescent="0.25"/>
  <cols>
    <col min="1" max="1" width="10.6640625" style="27"/>
    <col min="2" max="2" width="21.44140625" style="27" customWidth="1"/>
    <col min="3" max="3" width="16.33203125" style="27" customWidth="1"/>
    <col min="4" max="4" width="15.44140625" style="27" customWidth="1"/>
    <col min="5" max="16384" width="10.6640625" style="27"/>
  </cols>
  <sheetData>
    <row r="1" spans="1:39" hidden="1" x14ac:dyDescent="0.25">
      <c r="B1" s="39" t="e">
        <f ca="1">DotStatQuery(C1)</f>
        <v>#NAME?</v>
      </c>
      <c r="C1" s="39" t="s">
        <v>106</v>
      </c>
    </row>
    <row r="2" spans="1:39" x14ac:dyDescent="0.25">
      <c r="B2" s="1" t="s">
        <v>107</v>
      </c>
      <c r="C2" s="40"/>
    </row>
    <row r="3" spans="1:39" ht="34.799999999999997" x14ac:dyDescent="0.25">
      <c r="B3" s="38" t="s">
        <v>0</v>
      </c>
    </row>
    <row r="4" spans="1:39" ht="26.4" x14ac:dyDescent="0.25">
      <c r="B4" s="226" t="s">
        <v>3</v>
      </c>
      <c r="C4" s="227"/>
      <c r="D4" s="227"/>
      <c r="E4" s="37" t="s">
        <v>4</v>
      </c>
      <c r="F4" s="37" t="s">
        <v>5</v>
      </c>
      <c r="G4" s="37" t="s">
        <v>6</v>
      </c>
      <c r="H4" s="37" t="s">
        <v>7</v>
      </c>
      <c r="I4" s="37" t="s">
        <v>8</v>
      </c>
      <c r="J4" s="37" t="s">
        <v>9</v>
      </c>
      <c r="K4" s="37" t="s">
        <v>10</v>
      </c>
      <c r="L4" s="37" t="s">
        <v>11</v>
      </c>
      <c r="M4" s="37" t="s">
        <v>12</v>
      </c>
      <c r="N4" s="37" t="s">
        <v>13</v>
      </c>
      <c r="O4" s="37" t="s">
        <v>14</v>
      </c>
      <c r="P4" s="37" t="s">
        <v>15</v>
      </c>
      <c r="Q4" s="37" t="s">
        <v>16</v>
      </c>
      <c r="R4" s="37" t="s">
        <v>17</v>
      </c>
      <c r="S4" s="37" t="s">
        <v>18</v>
      </c>
      <c r="T4" s="37" t="s">
        <v>19</v>
      </c>
      <c r="U4" s="37" t="s">
        <v>20</v>
      </c>
      <c r="V4" s="37" t="s">
        <v>21</v>
      </c>
      <c r="W4" s="184" t="s">
        <v>2330</v>
      </c>
      <c r="X4" s="184" t="s">
        <v>2331</v>
      </c>
      <c r="Y4" s="184" t="s">
        <v>2332</v>
      </c>
      <c r="Z4" s="184" t="s">
        <v>2333</v>
      </c>
      <c r="AA4" s="184" t="s">
        <v>2316</v>
      </c>
      <c r="AB4" s="184" t="s">
        <v>2317</v>
      </c>
      <c r="AC4" s="184" t="s">
        <v>2318</v>
      </c>
      <c r="AD4" s="184" t="s">
        <v>2321</v>
      </c>
      <c r="AE4" s="184" t="s">
        <v>2322</v>
      </c>
      <c r="AF4" s="184" t="s">
        <v>2323</v>
      </c>
      <c r="AG4" s="184" t="s">
        <v>2324</v>
      </c>
      <c r="AH4" s="184" t="s">
        <v>2325</v>
      </c>
      <c r="AI4" s="184" t="s">
        <v>2326</v>
      </c>
      <c r="AJ4" s="184" t="s">
        <v>2327</v>
      </c>
      <c r="AK4" s="184" t="s">
        <v>2328</v>
      </c>
      <c r="AL4" s="184" t="s">
        <v>2329</v>
      </c>
      <c r="AM4" s="178" t="s">
        <v>2338</v>
      </c>
    </row>
    <row r="5" spans="1:39" ht="13.8" x14ac:dyDescent="0.3">
      <c r="B5" s="36" t="s">
        <v>22</v>
      </c>
      <c r="C5" s="36" t="s">
        <v>1</v>
      </c>
      <c r="D5" s="36" t="s">
        <v>23</v>
      </c>
      <c r="E5" s="32" t="s">
        <v>24</v>
      </c>
      <c r="F5" s="32" t="s">
        <v>24</v>
      </c>
      <c r="G5" s="32" t="s">
        <v>24</v>
      </c>
      <c r="H5" s="32" t="s">
        <v>24</v>
      </c>
      <c r="I5" s="32" t="s">
        <v>24</v>
      </c>
      <c r="J5" s="32" t="s">
        <v>24</v>
      </c>
      <c r="K5" s="32" t="s">
        <v>24</v>
      </c>
      <c r="L5" s="32" t="s">
        <v>24</v>
      </c>
      <c r="M5" s="32" t="s">
        <v>24</v>
      </c>
      <c r="N5" s="32" t="s">
        <v>24</v>
      </c>
      <c r="O5" s="32" t="s">
        <v>24</v>
      </c>
      <c r="P5" s="32" t="s">
        <v>24</v>
      </c>
      <c r="Q5" s="32" t="s">
        <v>24</v>
      </c>
      <c r="R5" s="32" t="s">
        <v>24</v>
      </c>
      <c r="S5" s="32" t="s">
        <v>24</v>
      </c>
      <c r="T5" s="32" t="s">
        <v>24</v>
      </c>
      <c r="U5" s="32" t="s">
        <v>24</v>
      </c>
      <c r="V5" s="32" t="s">
        <v>24</v>
      </c>
    </row>
    <row r="6" spans="1:39" ht="14.4" x14ac:dyDescent="0.3">
      <c r="A6" t="s">
        <v>26</v>
      </c>
      <c r="B6" s="250" t="s">
        <v>105</v>
      </c>
      <c r="C6" s="253" t="s">
        <v>104</v>
      </c>
      <c r="D6" s="33" t="s">
        <v>26</v>
      </c>
      <c r="E6" s="41">
        <v>36.200000000000003</v>
      </c>
      <c r="F6" s="41">
        <v>36.200000000000003</v>
      </c>
      <c r="G6" s="41">
        <v>36.4</v>
      </c>
      <c r="H6" s="41">
        <v>37.6</v>
      </c>
      <c r="I6" s="41">
        <v>38.200000000000003</v>
      </c>
      <c r="J6" s="41">
        <v>40.4</v>
      </c>
      <c r="K6" s="41">
        <v>41.3</v>
      </c>
      <c r="L6" s="41">
        <v>59.8</v>
      </c>
      <c r="M6" s="41">
        <v>58.4</v>
      </c>
      <c r="N6" s="41">
        <v>57.6</v>
      </c>
      <c r="O6" s="41">
        <v>57.6</v>
      </c>
      <c r="P6" s="41">
        <v>56.9</v>
      </c>
      <c r="Q6" s="41">
        <v>55.5</v>
      </c>
      <c r="R6" s="41">
        <v>54.1</v>
      </c>
      <c r="S6" s="41">
        <v>53.7</v>
      </c>
      <c r="T6" s="41">
        <v>52.3</v>
      </c>
      <c r="U6" s="41">
        <v>51.6</v>
      </c>
      <c r="V6" s="41">
        <v>51.1</v>
      </c>
      <c r="W6" s="27">
        <f>1-(E6/F6)</f>
        <v>0</v>
      </c>
      <c r="X6" s="27">
        <f t="shared" ref="X6:AL6" si="0">1-(F6/G6)</f>
        <v>5.494505494505364E-3</v>
      </c>
      <c r="Y6" s="27">
        <f t="shared" si="0"/>
        <v>3.1914893617021378E-2</v>
      </c>
      <c r="Z6" s="27">
        <f t="shared" si="0"/>
        <v>1.5706806282722585E-2</v>
      </c>
      <c r="AA6" s="27">
        <f t="shared" si="0"/>
        <v>5.4455445544554393E-2</v>
      </c>
      <c r="AB6" s="27">
        <f t="shared" si="0"/>
        <v>2.1791767554479424E-2</v>
      </c>
      <c r="AC6" s="27">
        <f t="shared" si="0"/>
        <v>0.30936454849498329</v>
      </c>
      <c r="AD6" s="27">
        <f t="shared" si="0"/>
        <v>-2.3972602739726012E-2</v>
      </c>
      <c r="AE6" s="27">
        <f t="shared" si="0"/>
        <v>-1.388888888888884E-2</v>
      </c>
      <c r="AF6" s="27">
        <f t="shared" si="0"/>
        <v>0</v>
      </c>
      <c r="AG6" s="27">
        <f t="shared" si="0"/>
        <v>-1.2302284710017597E-2</v>
      </c>
      <c r="AH6" s="27">
        <f t="shared" si="0"/>
        <v>-2.522522522522519E-2</v>
      </c>
      <c r="AI6" s="27">
        <f t="shared" si="0"/>
        <v>-2.5878003696857554E-2</v>
      </c>
      <c r="AJ6" s="27">
        <f t="shared" si="0"/>
        <v>-7.4487895716945918E-3</v>
      </c>
      <c r="AK6" s="27">
        <f t="shared" si="0"/>
        <v>-2.6768642447418944E-2</v>
      </c>
      <c r="AL6" s="27">
        <f t="shared" si="0"/>
        <v>-1.3565891472868241E-2</v>
      </c>
    </row>
    <row r="7" spans="1:39" ht="14.4" x14ac:dyDescent="0.3">
      <c r="A7" t="s">
        <v>28</v>
      </c>
      <c r="B7" s="251"/>
      <c r="C7" s="254"/>
      <c r="D7" s="33" t="s">
        <v>28</v>
      </c>
      <c r="E7" s="42">
        <v>-99</v>
      </c>
      <c r="F7" s="42">
        <v>-99</v>
      </c>
      <c r="G7" s="42">
        <v>-99</v>
      </c>
      <c r="H7" s="42">
        <v>-99</v>
      </c>
      <c r="I7" s="42">
        <v>42.2</v>
      </c>
      <c r="J7" s="42">
        <v>-99</v>
      </c>
      <c r="K7" s="42">
        <v>-99</v>
      </c>
      <c r="L7" s="42">
        <v>39.9</v>
      </c>
      <c r="M7" s="42">
        <v>-99</v>
      </c>
      <c r="N7" s="42">
        <v>39.1</v>
      </c>
      <c r="O7" s="42">
        <v>-99</v>
      </c>
      <c r="P7" s="42">
        <v>42.3</v>
      </c>
      <c r="Q7" s="42">
        <v>43.8</v>
      </c>
      <c r="R7" s="42">
        <v>43.2</v>
      </c>
      <c r="S7" s="42">
        <v>42.7</v>
      </c>
      <c r="T7" s="42">
        <v>42.1</v>
      </c>
      <c r="U7" s="42">
        <v>41.9</v>
      </c>
      <c r="V7" s="42">
        <v>-99</v>
      </c>
      <c r="W7" s="178" t="s">
        <v>2119</v>
      </c>
      <c r="X7" s="178" t="s">
        <v>2119</v>
      </c>
      <c r="Y7" s="178" t="s">
        <v>2119</v>
      </c>
      <c r="Z7" s="178" t="s">
        <v>2119</v>
      </c>
      <c r="AA7" s="178" t="s">
        <v>2119</v>
      </c>
      <c r="AB7" s="178" t="s">
        <v>2119</v>
      </c>
      <c r="AC7" s="178" t="s">
        <v>2119</v>
      </c>
      <c r="AD7" s="178" t="s">
        <v>2119</v>
      </c>
      <c r="AE7" s="178" t="s">
        <v>2119</v>
      </c>
      <c r="AF7" s="178" t="s">
        <v>2119</v>
      </c>
      <c r="AG7" s="178" t="s">
        <v>2119</v>
      </c>
      <c r="AH7" s="27">
        <f t="shared" ref="AH7:AH41" si="1">1-(P7/Q7)</f>
        <v>3.4246575342465779E-2</v>
      </c>
      <c r="AI7" s="27">
        <f t="shared" ref="AI7:AI41" si="2">1-(Q7/R7)</f>
        <v>-1.388888888888884E-2</v>
      </c>
      <c r="AJ7" s="27">
        <f t="shared" ref="AJ7:AJ41" si="3">1-(R7/S7)</f>
        <v>-1.1709601873536313E-2</v>
      </c>
      <c r="AK7" s="27">
        <f t="shared" ref="AK7:AK41" si="4">1-(S7/T7)</f>
        <v>-1.4251781472684133E-2</v>
      </c>
      <c r="AL7" s="27">
        <f t="shared" ref="AL7:AL40" si="5">1-(T7/U7)</f>
        <v>-4.7732696897375693E-3</v>
      </c>
    </row>
    <row r="8" spans="1:39" ht="14.4" x14ac:dyDescent="0.3">
      <c r="A8" t="s">
        <v>29</v>
      </c>
      <c r="B8" s="251"/>
      <c r="C8" s="254"/>
      <c r="D8" s="33" t="s">
        <v>29</v>
      </c>
      <c r="E8" s="41">
        <v>72.099999999999994</v>
      </c>
      <c r="F8" s="41">
        <v>72.8</v>
      </c>
      <c r="G8" s="41">
        <v>72.099999999999994</v>
      </c>
      <c r="H8" s="41">
        <v>71.900000000000006</v>
      </c>
      <c r="I8" s="41">
        <v>71.599999999999994</v>
      </c>
      <c r="J8" s="41">
        <v>70.900000000000006</v>
      </c>
      <c r="K8" s="41">
        <v>70.900000000000006</v>
      </c>
      <c r="L8" s="41">
        <v>71.7</v>
      </c>
      <c r="M8" s="41">
        <v>72.3</v>
      </c>
      <c r="N8" s="41">
        <v>72.3</v>
      </c>
      <c r="O8" s="41">
        <v>71.7</v>
      </c>
      <c r="P8" s="41">
        <v>71.900000000000006</v>
      </c>
      <c r="Q8" s="41">
        <v>71.2</v>
      </c>
      <c r="R8" s="186">
        <v>-99</v>
      </c>
      <c r="S8" s="186">
        <v>-99</v>
      </c>
      <c r="T8" s="186">
        <v>-99</v>
      </c>
      <c r="U8" s="186">
        <v>-99</v>
      </c>
      <c r="V8" s="41">
        <v>-99</v>
      </c>
      <c r="W8" s="27">
        <f t="shared" ref="W8:W41" si="6">1-(E8/F8)</f>
        <v>9.6153846153846922E-3</v>
      </c>
      <c r="X8" s="27">
        <f t="shared" ref="X8:X41" si="7">1-(F8/G8)</f>
        <v>-9.7087378640776656E-3</v>
      </c>
      <c r="Y8" s="27">
        <f t="shared" ref="Y8:Y41" si="8">1-(G8/H8)</f>
        <v>-2.7816411682890507E-3</v>
      </c>
      <c r="Z8" s="27">
        <f t="shared" ref="Z8:Z41" si="9">1-(H8/I8)</f>
        <v>-4.1899441340784715E-3</v>
      </c>
      <c r="AA8" s="27">
        <f t="shared" ref="AA8:AA41" si="10">1-(I8/J8)</f>
        <v>-9.873060648800891E-3</v>
      </c>
      <c r="AB8" s="27">
        <f t="shared" ref="AB8:AB41" si="11">1-(J8/K8)</f>
        <v>0</v>
      </c>
      <c r="AC8" s="27">
        <f t="shared" ref="AC8:AC41" si="12">1-(K8/L8)</f>
        <v>1.115760111576003E-2</v>
      </c>
      <c r="AD8" s="27">
        <f t="shared" ref="AD8:AD41" si="13">1-(L8/M8)</f>
        <v>8.2987551867219622E-3</v>
      </c>
      <c r="AE8" s="27">
        <f t="shared" ref="AE8:AE41" si="14">1-(M8/N8)</f>
        <v>0</v>
      </c>
      <c r="AF8" s="27">
        <f t="shared" ref="AF8:AF41" si="15">1-(N8/O8)</f>
        <v>-8.3682008368199945E-3</v>
      </c>
      <c r="AG8" s="27">
        <f t="shared" ref="AG8:AG41" si="16">1-(O8/P8)</f>
        <v>2.7816411682893838E-3</v>
      </c>
      <c r="AH8" s="27">
        <f t="shared" si="1"/>
        <v>-9.8314606741574107E-3</v>
      </c>
      <c r="AI8" s="178" t="s">
        <v>2119</v>
      </c>
      <c r="AJ8" s="178" t="s">
        <v>2119</v>
      </c>
      <c r="AK8" s="178" t="s">
        <v>2119</v>
      </c>
      <c r="AL8" s="178" t="s">
        <v>2119</v>
      </c>
      <c r="AM8" s="27">
        <f>AVERAGE(W8:AH8)</f>
        <v>-1.0749719366722847E-3</v>
      </c>
    </row>
    <row r="9" spans="1:39" ht="14.4" x14ac:dyDescent="0.3">
      <c r="A9" t="s">
        <v>30</v>
      </c>
      <c r="B9" s="251"/>
      <c r="C9" s="254"/>
      <c r="D9" s="33" t="s">
        <v>30</v>
      </c>
      <c r="E9" s="42">
        <v>-99</v>
      </c>
      <c r="F9" s="42">
        <v>-99</v>
      </c>
      <c r="G9" s="42">
        <v>-99</v>
      </c>
      <c r="H9" s="42">
        <v>56.5</v>
      </c>
      <c r="I9" s="42">
        <v>58.1</v>
      </c>
      <c r="J9" s="42">
        <v>59.1</v>
      </c>
      <c r="K9" s="42">
        <v>58.6</v>
      </c>
      <c r="L9" s="42">
        <v>58.6</v>
      </c>
      <c r="M9" s="42">
        <v>58.6</v>
      </c>
      <c r="N9" s="42">
        <v>56.2</v>
      </c>
      <c r="O9" s="42">
        <v>54.1</v>
      </c>
      <c r="P9" s="42">
        <v>53.1</v>
      </c>
      <c r="Q9" s="42">
        <v>50.7</v>
      </c>
      <c r="R9" s="42">
        <v>49.8</v>
      </c>
      <c r="S9" s="42">
        <v>49.1</v>
      </c>
      <c r="T9" s="42">
        <v>48.5</v>
      </c>
      <c r="U9" s="42">
        <v>56.9</v>
      </c>
      <c r="V9" s="42">
        <v>-99</v>
      </c>
      <c r="W9" s="178" t="s">
        <v>2119</v>
      </c>
      <c r="X9" s="178" t="s">
        <v>2119</v>
      </c>
      <c r="Y9" s="178" t="s">
        <v>2119</v>
      </c>
      <c r="Z9" s="27">
        <f t="shared" si="9"/>
        <v>2.7538726333907082E-2</v>
      </c>
      <c r="AA9" s="27">
        <f t="shared" si="10"/>
        <v>1.6920473773265665E-2</v>
      </c>
      <c r="AB9" s="27">
        <f t="shared" si="11"/>
        <v>-8.5324232081911422E-3</v>
      </c>
      <c r="AC9" s="27">
        <f t="shared" si="12"/>
        <v>0</v>
      </c>
      <c r="AD9" s="27">
        <f t="shared" si="13"/>
        <v>0</v>
      </c>
      <c r="AE9" s="27">
        <f t="shared" si="14"/>
        <v>-4.2704626334519435E-2</v>
      </c>
      <c r="AF9" s="27">
        <f t="shared" si="15"/>
        <v>-3.8817005545286554E-2</v>
      </c>
      <c r="AG9" s="27">
        <f t="shared" si="16"/>
        <v>-1.883239171374762E-2</v>
      </c>
      <c r="AH9" s="27">
        <f t="shared" si="1"/>
        <v>-4.7337278106508895E-2</v>
      </c>
      <c r="AI9" s="27">
        <f t="shared" si="2"/>
        <v>-1.8072289156626731E-2</v>
      </c>
      <c r="AJ9" s="27">
        <f t="shared" si="3"/>
        <v>-1.4256619144602745E-2</v>
      </c>
      <c r="AK9" s="27">
        <f t="shared" si="4"/>
        <v>-1.2371134020618513E-2</v>
      </c>
      <c r="AL9" s="27">
        <f t="shared" si="5"/>
        <v>0.14762741652021083</v>
      </c>
    </row>
    <row r="10" spans="1:39" ht="14.4" x14ac:dyDescent="0.3">
      <c r="A10" t="s">
        <v>31</v>
      </c>
      <c r="B10" s="251"/>
      <c r="C10" s="254"/>
      <c r="D10" s="33" t="s">
        <v>31</v>
      </c>
      <c r="E10" s="42">
        <v>-99</v>
      </c>
      <c r="F10" s="42">
        <v>-99</v>
      </c>
      <c r="G10" s="42">
        <v>-99</v>
      </c>
      <c r="H10" s="42">
        <v>-99</v>
      </c>
      <c r="I10" s="42">
        <v>-99</v>
      </c>
      <c r="J10" s="42">
        <v>-99</v>
      </c>
      <c r="K10" s="42">
        <v>-99</v>
      </c>
      <c r="L10" s="42">
        <v>-99</v>
      </c>
      <c r="M10" s="42">
        <v>-99</v>
      </c>
      <c r="N10" s="42">
        <v>-99</v>
      </c>
      <c r="O10" s="42">
        <v>-99</v>
      </c>
      <c r="P10" s="42">
        <v>-99</v>
      </c>
      <c r="Q10" s="42">
        <v>-99</v>
      </c>
      <c r="R10" s="42">
        <v>-99</v>
      </c>
      <c r="S10" s="42">
        <v>-99</v>
      </c>
      <c r="T10" s="42">
        <v>-99</v>
      </c>
      <c r="U10" s="42">
        <v>-99</v>
      </c>
      <c r="V10" s="42">
        <v>-99</v>
      </c>
      <c r="W10" s="178" t="s">
        <v>2119</v>
      </c>
      <c r="X10" s="178" t="s">
        <v>2119</v>
      </c>
      <c r="Y10" s="178" t="s">
        <v>2119</v>
      </c>
      <c r="Z10" s="178" t="s">
        <v>2119</v>
      </c>
      <c r="AA10" s="178" t="s">
        <v>2119</v>
      </c>
      <c r="AB10" s="178" t="s">
        <v>2119</v>
      </c>
      <c r="AC10" s="178" t="s">
        <v>2119</v>
      </c>
      <c r="AD10" s="178" t="s">
        <v>2119</v>
      </c>
      <c r="AE10" s="178" t="s">
        <v>2119</v>
      </c>
      <c r="AF10" s="178" t="s">
        <v>2119</v>
      </c>
      <c r="AG10" s="178" t="s">
        <v>2119</v>
      </c>
      <c r="AH10" s="178" t="s">
        <v>2119</v>
      </c>
      <c r="AI10" s="178" t="s">
        <v>2119</v>
      </c>
      <c r="AJ10" s="178" t="s">
        <v>2119</v>
      </c>
      <c r="AK10" s="178" t="s">
        <v>2119</v>
      </c>
      <c r="AL10" s="178" t="s">
        <v>2119</v>
      </c>
    </row>
    <row r="11" spans="1:39" ht="14.4" x14ac:dyDescent="0.3">
      <c r="A11" t="s">
        <v>32</v>
      </c>
      <c r="B11" s="251"/>
      <c r="C11" s="254"/>
      <c r="D11" s="33" t="s">
        <v>32</v>
      </c>
      <c r="E11" s="41">
        <v>45.9</v>
      </c>
      <c r="F11" s="41">
        <v>-99</v>
      </c>
      <c r="G11" s="41">
        <v>-99</v>
      </c>
      <c r="H11" s="41">
        <v>-99</v>
      </c>
      <c r="I11" s="41">
        <v>-99</v>
      </c>
      <c r="J11" s="41">
        <v>48</v>
      </c>
      <c r="K11" s="41">
        <v>47.7</v>
      </c>
      <c r="L11" s="41">
        <v>47.2</v>
      </c>
      <c r="M11" s="41">
        <v>45.5</v>
      </c>
      <c r="N11" s="41">
        <v>43.9</v>
      </c>
      <c r="O11" s="41">
        <v>43.4</v>
      </c>
      <c r="P11" s="41">
        <v>42.7</v>
      </c>
      <c r="Q11" s="41">
        <v>41.5</v>
      </c>
      <c r="R11" s="41">
        <v>40.799999999999997</v>
      </c>
      <c r="S11" s="41">
        <v>40</v>
      </c>
      <c r="T11" s="41">
        <v>39.200000000000003</v>
      </c>
      <c r="U11" s="41">
        <v>37.4</v>
      </c>
      <c r="V11" s="41">
        <v>-99</v>
      </c>
      <c r="W11" s="178" t="s">
        <v>2119</v>
      </c>
      <c r="X11" s="178" t="s">
        <v>2119</v>
      </c>
      <c r="Y11" s="178" t="s">
        <v>2119</v>
      </c>
      <c r="Z11" s="178" t="s">
        <v>2119</v>
      </c>
      <c r="AA11" s="178" t="s">
        <v>2119</v>
      </c>
      <c r="AB11" s="27">
        <f t="shared" si="11"/>
        <v>-6.2893081761006275E-3</v>
      </c>
      <c r="AC11" s="27">
        <f t="shared" si="12"/>
        <v>-1.0593220338983134E-2</v>
      </c>
      <c r="AD11" s="27">
        <f t="shared" si="13"/>
        <v>-3.7362637362637452E-2</v>
      </c>
      <c r="AE11" s="27">
        <f t="shared" si="14"/>
        <v>-3.6446469248291535E-2</v>
      </c>
      <c r="AF11" s="27">
        <f t="shared" si="15"/>
        <v>-1.1520737327188835E-2</v>
      </c>
      <c r="AG11" s="27">
        <f t="shared" si="16"/>
        <v>-1.6393442622950616E-2</v>
      </c>
      <c r="AH11" s="27">
        <f t="shared" si="1"/>
        <v>-2.8915662650602414E-2</v>
      </c>
      <c r="AI11" s="27">
        <f t="shared" si="2"/>
        <v>-1.71568627450982E-2</v>
      </c>
      <c r="AJ11" s="27">
        <f t="shared" si="3"/>
        <v>-2.0000000000000018E-2</v>
      </c>
      <c r="AK11" s="27">
        <f t="shared" si="4"/>
        <v>-2.0408163265306145E-2</v>
      </c>
      <c r="AL11" s="27">
        <f t="shared" si="5"/>
        <v>-4.8128342245989497E-2</v>
      </c>
    </row>
    <row r="12" spans="1:39" ht="14.4" x14ac:dyDescent="0.3">
      <c r="A12" t="s">
        <v>33</v>
      </c>
      <c r="B12" s="251"/>
      <c r="C12" s="254"/>
      <c r="D12" s="33" t="s">
        <v>33</v>
      </c>
      <c r="E12" s="42">
        <v>58.3</v>
      </c>
      <c r="F12" s="42">
        <v>58.5</v>
      </c>
      <c r="G12" s="42">
        <v>58</v>
      </c>
      <c r="H12" s="42">
        <v>55.2</v>
      </c>
      <c r="I12" s="42">
        <v>55</v>
      </c>
      <c r="J12" s="42">
        <v>54.5</v>
      </c>
      <c r="K12" s="42">
        <v>54.7</v>
      </c>
      <c r="L12" s="42">
        <v>55.4</v>
      </c>
      <c r="M12" s="42">
        <v>54</v>
      </c>
      <c r="N12" s="42">
        <v>53.1</v>
      </c>
      <c r="O12" s="42">
        <v>51.9</v>
      </c>
      <c r="P12" s="42">
        <v>48.7</v>
      </c>
      <c r="Q12" s="186">
        <v>-99</v>
      </c>
      <c r="R12" s="186">
        <v>-99</v>
      </c>
      <c r="S12" s="186">
        <v>-99</v>
      </c>
      <c r="T12" s="186">
        <v>-99</v>
      </c>
      <c r="U12" s="186">
        <v>-99</v>
      </c>
      <c r="V12" s="42">
        <v>-99</v>
      </c>
      <c r="W12" s="27">
        <f t="shared" si="6"/>
        <v>3.4188034188035177E-3</v>
      </c>
      <c r="X12" s="27">
        <f t="shared" si="7"/>
        <v>-8.6206896551723755E-3</v>
      </c>
      <c r="Y12" s="27">
        <f t="shared" si="8"/>
        <v>-5.0724637681159424E-2</v>
      </c>
      <c r="Z12" s="27">
        <f t="shared" si="9"/>
        <v>-3.6363636363636598E-3</v>
      </c>
      <c r="AA12" s="27">
        <f t="shared" si="10"/>
        <v>-9.1743119266054496E-3</v>
      </c>
      <c r="AB12" s="27">
        <f t="shared" si="11"/>
        <v>3.6563071297989191E-3</v>
      </c>
      <c r="AC12" s="27">
        <f t="shared" si="12"/>
        <v>1.2635379061371799E-2</v>
      </c>
      <c r="AD12" s="27">
        <f t="shared" si="13"/>
        <v>-2.5925925925925908E-2</v>
      </c>
      <c r="AE12" s="27">
        <f t="shared" si="14"/>
        <v>-1.6949152542372836E-2</v>
      </c>
      <c r="AF12" s="27">
        <f t="shared" si="15"/>
        <v>-2.3121387283236983E-2</v>
      </c>
      <c r="AG12" s="27">
        <f t="shared" si="16"/>
        <v>-6.5708418891170295E-2</v>
      </c>
      <c r="AH12" s="178" t="s">
        <v>2119</v>
      </c>
      <c r="AI12" s="178" t="s">
        <v>2119</v>
      </c>
      <c r="AJ12" s="178" t="s">
        <v>2119</v>
      </c>
      <c r="AK12" s="178" t="s">
        <v>2119</v>
      </c>
      <c r="AL12" s="178" t="s">
        <v>2119</v>
      </c>
      <c r="AM12" s="27">
        <f>AVERAGE(W12:AG12)</f>
        <v>-1.6740945266548426E-2</v>
      </c>
    </row>
    <row r="13" spans="1:39" ht="14.4" x14ac:dyDescent="0.3">
      <c r="A13" t="s">
        <v>34</v>
      </c>
      <c r="B13" s="251"/>
      <c r="C13" s="254"/>
      <c r="D13" s="33" t="s">
        <v>34</v>
      </c>
      <c r="E13" s="41">
        <v>29</v>
      </c>
      <c r="F13" s="41">
        <v>28.7</v>
      </c>
      <c r="G13" s="41">
        <v>29.1</v>
      </c>
      <c r="H13" s="41">
        <v>28.8</v>
      </c>
      <c r="I13" s="41">
        <v>29.1</v>
      </c>
      <c r="J13" s="41">
        <v>30.1</v>
      </c>
      <c r="K13" s="41">
        <v>31.1</v>
      </c>
      <c r="L13" s="41">
        <v>31.8</v>
      </c>
      <c r="M13" s="41">
        <v>33.299999999999997</v>
      </c>
      <c r="N13" s="41">
        <v>35</v>
      </c>
      <c r="O13" s="41">
        <v>36.4</v>
      </c>
      <c r="P13" s="41">
        <v>37.6</v>
      </c>
      <c r="Q13" s="41">
        <v>39.4</v>
      </c>
      <c r="R13" s="41">
        <v>43.6</v>
      </c>
      <c r="S13" s="41">
        <v>45</v>
      </c>
      <c r="T13" s="41">
        <v>46.1</v>
      </c>
      <c r="U13" s="41">
        <v>45.7</v>
      </c>
      <c r="V13" s="41">
        <v>-99</v>
      </c>
      <c r="W13" s="27">
        <f t="shared" si="6"/>
        <v>-1.0452961672473782E-2</v>
      </c>
      <c r="X13" s="27">
        <f t="shared" si="7"/>
        <v>1.3745704467354014E-2</v>
      </c>
      <c r="Y13" s="27">
        <f t="shared" si="8"/>
        <v>-1.0416666666666741E-2</v>
      </c>
      <c r="Z13" s="27">
        <f t="shared" si="9"/>
        <v>1.0309278350515538E-2</v>
      </c>
      <c r="AA13" s="27">
        <f t="shared" si="10"/>
        <v>3.3222591362126241E-2</v>
      </c>
      <c r="AB13" s="27">
        <f t="shared" si="11"/>
        <v>3.2154340836012874E-2</v>
      </c>
      <c r="AC13" s="27">
        <f t="shared" si="12"/>
        <v>2.2012578616352196E-2</v>
      </c>
      <c r="AD13" s="27">
        <f t="shared" si="13"/>
        <v>4.5045045045044918E-2</v>
      </c>
      <c r="AE13" s="27">
        <f t="shared" si="14"/>
        <v>4.8571428571428599E-2</v>
      </c>
      <c r="AF13" s="27">
        <f t="shared" si="15"/>
        <v>3.8461538461538436E-2</v>
      </c>
      <c r="AG13" s="27">
        <f t="shared" si="16"/>
        <v>3.1914893617021378E-2</v>
      </c>
      <c r="AH13" s="27">
        <f t="shared" si="1"/>
        <v>4.5685279187817174E-2</v>
      </c>
      <c r="AI13" s="27">
        <f t="shared" si="2"/>
        <v>9.6330275229357887E-2</v>
      </c>
      <c r="AJ13" s="27">
        <f t="shared" si="3"/>
        <v>3.1111111111111089E-2</v>
      </c>
      <c r="AK13" s="27">
        <f t="shared" si="4"/>
        <v>2.386117136659438E-2</v>
      </c>
      <c r="AL13" s="27">
        <f t="shared" si="5"/>
        <v>-8.7527352297591676E-3</v>
      </c>
    </row>
    <row r="14" spans="1:39" ht="14.4" x14ac:dyDescent="0.3">
      <c r="A14" t="s">
        <v>35</v>
      </c>
      <c r="B14" s="251"/>
      <c r="C14" s="254"/>
      <c r="D14" s="33" t="s">
        <v>35</v>
      </c>
      <c r="E14" s="42">
        <v>44.5</v>
      </c>
      <c r="F14" s="42">
        <v>46.5</v>
      </c>
      <c r="G14" s="42">
        <v>48.7</v>
      </c>
      <c r="H14" s="42">
        <v>49.1</v>
      </c>
      <c r="I14" s="42">
        <v>50.2</v>
      </c>
      <c r="J14" s="42">
        <v>51.6</v>
      </c>
      <c r="K14" s="42">
        <v>57.6</v>
      </c>
      <c r="L14" s="42">
        <v>59.3</v>
      </c>
      <c r="M14" s="42">
        <v>61.6</v>
      </c>
      <c r="N14" s="42">
        <v>62.7</v>
      </c>
      <c r="O14" s="42">
        <v>64.099999999999994</v>
      </c>
      <c r="P14" s="42">
        <v>64.3</v>
      </c>
      <c r="Q14" s="42">
        <v>61.7</v>
      </c>
      <c r="R14" s="42">
        <v>60.5</v>
      </c>
      <c r="S14" s="42">
        <v>59.7</v>
      </c>
      <c r="T14" s="42">
        <v>59.3</v>
      </c>
      <c r="U14" s="42">
        <v>58.9</v>
      </c>
      <c r="V14" s="42">
        <v>-99</v>
      </c>
      <c r="W14" s="27">
        <f t="shared" si="6"/>
        <v>4.3010752688172005E-2</v>
      </c>
      <c r="X14" s="27">
        <f t="shared" si="7"/>
        <v>4.5174537987679675E-2</v>
      </c>
      <c r="Y14" s="27">
        <f t="shared" si="8"/>
        <v>8.1466395112016476E-3</v>
      </c>
      <c r="Z14" s="27">
        <f t="shared" si="9"/>
        <v>2.1912350597609542E-2</v>
      </c>
      <c r="AA14" s="27">
        <f t="shared" si="10"/>
        <v>2.7131782945736371E-2</v>
      </c>
      <c r="AB14" s="27">
        <f t="shared" si="11"/>
        <v>0.10416666666666663</v>
      </c>
      <c r="AC14" s="27">
        <f t="shared" si="12"/>
        <v>2.8667790893760481E-2</v>
      </c>
      <c r="AD14" s="27">
        <f t="shared" si="13"/>
        <v>3.7337662337662447E-2</v>
      </c>
      <c r="AE14" s="27">
        <f t="shared" si="14"/>
        <v>1.7543859649122862E-2</v>
      </c>
      <c r="AF14" s="27">
        <f t="shared" si="15"/>
        <v>2.1840873634945246E-2</v>
      </c>
      <c r="AG14" s="27">
        <f t="shared" si="16"/>
        <v>3.1104199066874783E-3</v>
      </c>
      <c r="AH14" s="27">
        <f t="shared" si="1"/>
        <v>-4.213938411669349E-2</v>
      </c>
      <c r="AI14" s="27">
        <f t="shared" si="2"/>
        <v>-1.983471074380172E-2</v>
      </c>
      <c r="AJ14" s="27">
        <f t="shared" si="3"/>
        <v>-1.3400335008375119E-2</v>
      </c>
      <c r="AK14" s="27">
        <f t="shared" si="4"/>
        <v>-6.7453625632378778E-3</v>
      </c>
      <c r="AL14" s="27">
        <f t="shared" si="5"/>
        <v>-6.7911714770798604E-3</v>
      </c>
    </row>
    <row r="15" spans="1:39" ht="14.4" x14ac:dyDescent="0.3">
      <c r="A15" t="s">
        <v>36</v>
      </c>
      <c r="B15" s="251"/>
      <c r="C15" s="254"/>
      <c r="D15" s="33" t="s">
        <v>36</v>
      </c>
      <c r="E15" s="41">
        <v>46.9</v>
      </c>
      <c r="F15" s="41">
        <v>46.3</v>
      </c>
      <c r="G15" s="41">
        <v>46.1</v>
      </c>
      <c r="H15" s="41">
        <v>46.3</v>
      </c>
      <c r="I15" s="41">
        <v>46.9</v>
      </c>
      <c r="J15" s="41">
        <v>47.3</v>
      </c>
      <c r="K15" s="41">
        <v>47.8</v>
      </c>
      <c r="L15" s="41">
        <v>48.2</v>
      </c>
      <c r="M15" s="41">
        <v>49.3</v>
      </c>
      <c r="N15" s="41">
        <v>51.2</v>
      </c>
      <c r="O15" s="41">
        <v>54.4</v>
      </c>
      <c r="P15" s="41">
        <v>56.2</v>
      </c>
      <c r="Q15" s="41">
        <v>55.7</v>
      </c>
      <c r="R15" s="41">
        <v>55.1</v>
      </c>
      <c r="S15" s="41">
        <v>54.1</v>
      </c>
      <c r="T15" s="41">
        <v>53.1</v>
      </c>
      <c r="U15" s="41">
        <v>52</v>
      </c>
      <c r="V15" s="41">
        <v>-99</v>
      </c>
      <c r="W15" s="27">
        <f t="shared" si="6"/>
        <v>-1.2958963282937441E-2</v>
      </c>
      <c r="X15" s="27">
        <f t="shared" si="7"/>
        <v>-4.3383947939261702E-3</v>
      </c>
      <c r="Y15" s="27">
        <f t="shared" si="8"/>
        <v>4.3196544276457027E-3</v>
      </c>
      <c r="Z15" s="27">
        <f t="shared" si="9"/>
        <v>1.2793176972281439E-2</v>
      </c>
      <c r="AA15" s="27">
        <f t="shared" si="10"/>
        <v>8.4566596194503019E-3</v>
      </c>
      <c r="AB15" s="27">
        <f t="shared" si="11"/>
        <v>1.0460251046025104E-2</v>
      </c>
      <c r="AC15" s="27">
        <f t="shared" si="12"/>
        <v>8.2987551867220732E-3</v>
      </c>
      <c r="AD15" s="27">
        <f t="shared" si="13"/>
        <v>2.2312373225152005E-2</v>
      </c>
      <c r="AE15" s="27">
        <f t="shared" si="14"/>
        <v>3.7109375000000111E-2</v>
      </c>
      <c r="AF15" s="27">
        <f t="shared" si="15"/>
        <v>5.8823529411764608E-2</v>
      </c>
      <c r="AG15" s="27">
        <f t="shared" si="16"/>
        <v>3.2028469750889799E-2</v>
      </c>
      <c r="AH15" s="27">
        <f t="shared" si="1"/>
        <v>-8.9766606822261341E-3</v>
      </c>
      <c r="AI15" s="27">
        <f t="shared" si="2"/>
        <v>-1.0889292196007316E-2</v>
      </c>
      <c r="AJ15" s="27">
        <f t="shared" si="3"/>
        <v>-1.8484288354898348E-2</v>
      </c>
      <c r="AK15" s="27">
        <f t="shared" si="4"/>
        <v>-1.883239171374762E-2</v>
      </c>
      <c r="AL15" s="27">
        <f t="shared" si="5"/>
        <v>-2.1153846153846079E-2</v>
      </c>
    </row>
    <row r="16" spans="1:39" ht="14.4" x14ac:dyDescent="0.3">
      <c r="A16" t="s">
        <v>37</v>
      </c>
      <c r="B16" s="251"/>
      <c r="C16" s="254"/>
      <c r="D16" s="34" t="s">
        <v>37</v>
      </c>
      <c r="E16" s="42">
        <v>-99</v>
      </c>
      <c r="F16" s="42">
        <v>49.2</v>
      </c>
      <c r="G16" s="42">
        <v>-99</v>
      </c>
      <c r="H16" s="42">
        <v>49.4</v>
      </c>
      <c r="I16" s="42">
        <v>-99</v>
      </c>
      <c r="J16" s="42">
        <v>49.3</v>
      </c>
      <c r="K16" s="42">
        <v>-99</v>
      </c>
      <c r="L16" s="42">
        <v>49</v>
      </c>
      <c r="M16" s="42">
        <v>-99</v>
      </c>
      <c r="N16" s="42">
        <v>50.5</v>
      </c>
      <c r="O16" s="42">
        <v>-99</v>
      </c>
      <c r="P16" s="42">
        <v>52.8</v>
      </c>
      <c r="Q16" s="42">
        <v>-99</v>
      </c>
      <c r="R16" s="42">
        <v>54</v>
      </c>
      <c r="S16" s="42">
        <v>-99</v>
      </c>
      <c r="T16" s="42">
        <v>54.4</v>
      </c>
      <c r="U16" s="42">
        <v>-99</v>
      </c>
      <c r="V16" s="42">
        <v>-99</v>
      </c>
      <c r="W16" s="178" t="s">
        <v>2119</v>
      </c>
      <c r="X16" s="178" t="s">
        <v>2119</v>
      </c>
      <c r="Y16" s="178" t="s">
        <v>2119</v>
      </c>
      <c r="Z16" s="178" t="s">
        <v>2119</v>
      </c>
      <c r="AA16" s="178" t="s">
        <v>2119</v>
      </c>
      <c r="AB16" s="178" t="s">
        <v>2119</v>
      </c>
      <c r="AC16" s="178" t="s">
        <v>2119</v>
      </c>
      <c r="AD16" s="178" t="s">
        <v>2119</v>
      </c>
      <c r="AE16" s="178" t="s">
        <v>2119</v>
      </c>
      <c r="AF16" s="178" t="s">
        <v>2119</v>
      </c>
      <c r="AG16" s="178" t="s">
        <v>2119</v>
      </c>
      <c r="AH16" s="178" t="s">
        <v>2119</v>
      </c>
      <c r="AI16" s="178" t="s">
        <v>2119</v>
      </c>
      <c r="AJ16" s="178" t="s">
        <v>2119</v>
      </c>
      <c r="AK16" s="178" t="s">
        <v>2119</v>
      </c>
      <c r="AL16" s="178" t="s">
        <v>2119</v>
      </c>
    </row>
    <row r="17" spans="1:38" ht="14.4" x14ac:dyDescent="0.3">
      <c r="A17" t="s">
        <v>38</v>
      </c>
      <c r="B17" s="251"/>
      <c r="C17" s="254"/>
      <c r="D17" s="33" t="s">
        <v>38</v>
      </c>
      <c r="E17" s="41">
        <v>1.3</v>
      </c>
      <c r="F17" s="186">
        <v>-99</v>
      </c>
      <c r="G17" s="186">
        <v>-99</v>
      </c>
      <c r="H17" s="186">
        <v>-99</v>
      </c>
      <c r="I17" s="186">
        <v>-99</v>
      </c>
      <c r="J17" s="186">
        <v>-99</v>
      </c>
      <c r="K17" s="186">
        <v>-99</v>
      </c>
      <c r="L17" s="186">
        <v>-99</v>
      </c>
      <c r="M17" s="186">
        <v>-99</v>
      </c>
      <c r="N17" s="186">
        <v>-99</v>
      </c>
      <c r="O17" s="186">
        <v>-99</v>
      </c>
      <c r="P17" s="186">
        <v>-99</v>
      </c>
      <c r="Q17" s="186">
        <v>-99</v>
      </c>
      <c r="R17" s="186">
        <v>-99</v>
      </c>
      <c r="S17" s="186">
        <v>-99</v>
      </c>
      <c r="T17" s="186">
        <v>-99</v>
      </c>
      <c r="U17" s="186">
        <v>-99</v>
      </c>
      <c r="V17" s="41">
        <v>-99</v>
      </c>
      <c r="W17" s="178" t="s">
        <v>2119</v>
      </c>
      <c r="X17" s="178" t="s">
        <v>2119</v>
      </c>
      <c r="Y17" s="178" t="s">
        <v>2119</v>
      </c>
      <c r="Z17" s="178" t="s">
        <v>2119</v>
      </c>
      <c r="AA17" s="178" t="s">
        <v>2119</v>
      </c>
      <c r="AB17" s="178" t="s">
        <v>2119</v>
      </c>
      <c r="AC17" s="178" t="s">
        <v>2119</v>
      </c>
      <c r="AD17" s="178" t="s">
        <v>2119</v>
      </c>
      <c r="AE17" s="178" t="s">
        <v>2119</v>
      </c>
      <c r="AF17" s="178" t="s">
        <v>2119</v>
      </c>
      <c r="AG17" s="178" t="s">
        <v>2119</v>
      </c>
      <c r="AH17" s="178" t="s">
        <v>2119</v>
      </c>
      <c r="AI17" s="178" t="s">
        <v>2119</v>
      </c>
      <c r="AJ17" s="178" t="s">
        <v>2119</v>
      </c>
      <c r="AK17" s="178" t="s">
        <v>2119</v>
      </c>
      <c r="AL17" s="178" t="s">
        <v>2119</v>
      </c>
    </row>
    <row r="18" spans="1:38" ht="14.4" x14ac:dyDescent="0.3">
      <c r="A18" t="s">
        <v>39</v>
      </c>
      <c r="B18" s="251"/>
      <c r="C18" s="254"/>
      <c r="D18" s="33" t="s">
        <v>39</v>
      </c>
      <c r="E18" s="42">
        <v>43.1</v>
      </c>
      <c r="F18" s="42">
        <v>43.8</v>
      </c>
      <c r="G18" s="42">
        <v>45</v>
      </c>
      <c r="H18" s="42">
        <v>46</v>
      </c>
      <c r="I18" s="42">
        <v>46.9</v>
      </c>
      <c r="J18" s="42">
        <v>48.1</v>
      </c>
      <c r="K18" s="42">
        <v>48.2</v>
      </c>
      <c r="L18" s="42">
        <v>50.1</v>
      </c>
      <c r="M18" s="42">
        <v>49.8</v>
      </c>
      <c r="N18" s="42">
        <v>50.2</v>
      </c>
      <c r="O18" s="42">
        <v>49.6</v>
      </c>
      <c r="P18" s="42">
        <v>49.5</v>
      </c>
      <c r="Q18" s="42">
        <v>49.5</v>
      </c>
      <c r="R18" s="42">
        <v>48.9</v>
      </c>
      <c r="S18" s="42">
        <v>48.1</v>
      </c>
      <c r="T18" s="42">
        <v>47.5</v>
      </c>
      <c r="U18" s="42">
        <v>46.5</v>
      </c>
      <c r="V18" s="42">
        <v>-99</v>
      </c>
      <c r="W18" s="27">
        <f t="shared" si="6"/>
        <v>1.5981735159817267E-2</v>
      </c>
      <c r="X18" s="27">
        <f t="shared" si="7"/>
        <v>2.6666666666666727E-2</v>
      </c>
      <c r="Y18" s="27">
        <f t="shared" si="8"/>
        <v>2.1739130434782594E-2</v>
      </c>
      <c r="Z18" s="27">
        <f t="shared" si="9"/>
        <v>1.9189765458422103E-2</v>
      </c>
      <c r="AA18" s="27">
        <f t="shared" si="10"/>
        <v>2.494802494802506E-2</v>
      </c>
      <c r="AB18" s="27">
        <f t="shared" si="11"/>
        <v>2.0746887966804906E-3</v>
      </c>
      <c r="AC18" s="27">
        <f t="shared" si="12"/>
        <v>3.7924151696606789E-2</v>
      </c>
      <c r="AD18" s="27">
        <f t="shared" si="13"/>
        <v>-6.0240963855422436E-3</v>
      </c>
      <c r="AE18" s="27">
        <f t="shared" si="14"/>
        <v>7.9681274900399446E-3</v>
      </c>
      <c r="AF18" s="27">
        <f t="shared" si="15"/>
        <v>-1.2096774193548487E-2</v>
      </c>
      <c r="AG18" s="27">
        <f t="shared" si="16"/>
        <v>-2.0202020202020332E-3</v>
      </c>
      <c r="AH18" s="27">
        <f t="shared" si="1"/>
        <v>0</v>
      </c>
      <c r="AI18" s="27">
        <f t="shared" si="2"/>
        <v>-1.2269938650306678E-2</v>
      </c>
      <c r="AJ18" s="27">
        <f t="shared" si="3"/>
        <v>-1.6632016632016633E-2</v>
      </c>
      <c r="AK18" s="27">
        <f t="shared" si="4"/>
        <v>-1.2631578947368549E-2</v>
      </c>
      <c r="AL18" s="27">
        <f t="shared" si="5"/>
        <v>-2.1505376344086002E-2</v>
      </c>
    </row>
    <row r="19" spans="1:38" ht="14.4" x14ac:dyDescent="0.3">
      <c r="A19" t="s">
        <v>40</v>
      </c>
      <c r="B19" s="251"/>
      <c r="C19" s="254"/>
      <c r="D19" s="33" t="s">
        <v>40</v>
      </c>
      <c r="E19" s="41">
        <v>51.2</v>
      </c>
      <c r="F19" s="41">
        <v>50.8</v>
      </c>
      <c r="G19" s="41">
        <v>53.7</v>
      </c>
      <c r="H19" s="41">
        <v>56.1</v>
      </c>
      <c r="I19" s="41">
        <v>58.8</v>
      </c>
      <c r="J19" s="41">
        <v>59.1</v>
      </c>
      <c r="K19" s="41">
        <v>61</v>
      </c>
      <c r="L19" s="41">
        <v>71.400000000000006</v>
      </c>
      <c r="M19" s="41">
        <v>70.3</v>
      </c>
      <c r="N19" s="41">
        <v>68.599999999999994</v>
      </c>
      <c r="O19" s="41">
        <v>66.7</v>
      </c>
      <c r="P19" s="41">
        <v>62.9</v>
      </c>
      <c r="Q19" s="41">
        <v>61</v>
      </c>
      <c r="R19" s="41">
        <v>60.1</v>
      </c>
      <c r="S19" s="41">
        <v>60.1</v>
      </c>
      <c r="T19" s="41">
        <v>58.3</v>
      </c>
      <c r="U19" s="41">
        <v>57</v>
      </c>
      <c r="V19" s="41">
        <v>55.5</v>
      </c>
      <c r="W19" s="27">
        <f t="shared" si="6"/>
        <v>-7.8740157480317041E-3</v>
      </c>
      <c r="X19" s="27">
        <f t="shared" si="7"/>
        <v>5.4003724394785957E-2</v>
      </c>
      <c r="Y19" s="27">
        <f t="shared" si="8"/>
        <v>4.2780748663101553E-2</v>
      </c>
      <c r="Z19" s="27">
        <f t="shared" si="9"/>
        <v>4.591836734693866E-2</v>
      </c>
      <c r="AA19" s="27">
        <f t="shared" si="10"/>
        <v>5.0761421319798217E-3</v>
      </c>
      <c r="AB19" s="27">
        <f t="shared" si="11"/>
        <v>3.1147540983606503E-2</v>
      </c>
      <c r="AC19" s="27">
        <f t="shared" si="12"/>
        <v>0.14565826330532217</v>
      </c>
      <c r="AD19" s="27">
        <f t="shared" si="13"/>
        <v>-1.5647226173542084E-2</v>
      </c>
      <c r="AE19" s="27">
        <f t="shared" si="14"/>
        <v>-2.4781341107871668E-2</v>
      </c>
      <c r="AF19" s="27">
        <f t="shared" si="15"/>
        <v>-2.8485757121439192E-2</v>
      </c>
      <c r="AG19" s="27">
        <f t="shared" si="16"/>
        <v>-6.0413354531001717E-2</v>
      </c>
      <c r="AH19" s="27">
        <f t="shared" si="1"/>
        <v>-3.1147540983606614E-2</v>
      </c>
      <c r="AI19" s="27">
        <f t="shared" si="2"/>
        <v>-1.4975041597337757E-2</v>
      </c>
      <c r="AJ19" s="27">
        <f t="shared" si="3"/>
        <v>0</v>
      </c>
      <c r="AK19" s="27">
        <f t="shared" si="4"/>
        <v>-3.0874785591766818E-2</v>
      </c>
      <c r="AL19" s="27">
        <f t="shared" si="5"/>
        <v>-2.2807017543859498E-2</v>
      </c>
    </row>
    <row r="20" spans="1:38" ht="14.4" x14ac:dyDescent="0.3">
      <c r="A20" t="s">
        <v>41</v>
      </c>
      <c r="B20" s="251"/>
      <c r="C20" s="254"/>
      <c r="D20" s="33" t="s">
        <v>41</v>
      </c>
      <c r="E20" s="42">
        <v>37.9</v>
      </c>
      <c r="F20" s="42">
        <v>39.4</v>
      </c>
      <c r="G20" s="42">
        <v>40.6</v>
      </c>
      <c r="H20" s="42">
        <v>42.7</v>
      </c>
      <c r="I20" s="42">
        <v>43.1</v>
      </c>
      <c r="J20" s="42">
        <v>42.8</v>
      </c>
      <c r="K20" s="42">
        <v>46.5</v>
      </c>
      <c r="L20" s="42">
        <v>48.1</v>
      </c>
      <c r="M20" s="42">
        <v>47.9</v>
      </c>
      <c r="N20" s="42">
        <v>58.1</v>
      </c>
      <c r="O20" s="42">
        <v>51.1</v>
      </c>
      <c r="P20" s="42">
        <v>52.6</v>
      </c>
      <c r="Q20" s="42">
        <v>52.2</v>
      </c>
      <c r="R20" s="42">
        <v>49.3</v>
      </c>
      <c r="S20" s="42">
        <v>49.1</v>
      </c>
      <c r="T20" s="42">
        <v>49.8</v>
      </c>
      <c r="U20" s="42">
        <v>48.7</v>
      </c>
      <c r="V20" s="42">
        <v>47.5</v>
      </c>
      <c r="W20" s="27">
        <f t="shared" si="6"/>
        <v>3.8071065989847663E-2</v>
      </c>
      <c r="X20" s="27">
        <f t="shared" si="7"/>
        <v>2.9556650246305494E-2</v>
      </c>
      <c r="Y20" s="27">
        <f t="shared" si="8"/>
        <v>4.9180327868852514E-2</v>
      </c>
      <c r="Z20" s="27">
        <f t="shared" si="9"/>
        <v>9.2807424593966958E-3</v>
      </c>
      <c r="AA20" s="27">
        <f t="shared" si="10"/>
        <v>-7.0093457943927184E-3</v>
      </c>
      <c r="AB20" s="27">
        <f t="shared" si="11"/>
        <v>7.9569892473118298E-2</v>
      </c>
      <c r="AC20" s="27">
        <f t="shared" si="12"/>
        <v>3.3264033264033266E-2</v>
      </c>
      <c r="AD20" s="27">
        <f t="shared" si="13"/>
        <v>-4.1753653444676075E-3</v>
      </c>
      <c r="AE20" s="27">
        <f t="shared" si="14"/>
        <v>0.17555938037865748</v>
      </c>
      <c r="AF20" s="27">
        <f t="shared" si="15"/>
        <v>-0.13698630136986312</v>
      </c>
      <c r="AG20" s="27">
        <f t="shared" si="16"/>
        <v>2.8517110266159662E-2</v>
      </c>
      <c r="AH20" s="27">
        <f t="shared" si="1"/>
        <v>-7.6628352490422103E-3</v>
      </c>
      <c r="AI20" s="27">
        <f t="shared" si="2"/>
        <v>-5.8823529411764719E-2</v>
      </c>
      <c r="AJ20" s="27">
        <f t="shared" si="3"/>
        <v>-4.0733197556006573E-3</v>
      </c>
      <c r="AK20" s="27">
        <f t="shared" si="4"/>
        <v>1.4056224899598346E-2</v>
      </c>
      <c r="AL20" s="27">
        <f t="shared" si="5"/>
        <v>-2.2587268993839782E-2</v>
      </c>
    </row>
    <row r="21" spans="1:38" ht="14.4" x14ac:dyDescent="0.3">
      <c r="A21" t="s">
        <v>42</v>
      </c>
      <c r="B21" s="251"/>
      <c r="C21" s="254"/>
      <c r="D21" s="34" t="s">
        <v>42</v>
      </c>
      <c r="E21" s="41">
        <v>24</v>
      </c>
      <c r="F21" s="41">
        <v>24</v>
      </c>
      <c r="G21" s="41">
        <v>23.9</v>
      </c>
      <c r="H21" s="41">
        <v>23</v>
      </c>
      <c r="I21" s="41">
        <v>23.3</v>
      </c>
      <c r="J21" s="41">
        <v>24.5</v>
      </c>
      <c r="K21" s="41">
        <v>24.9</v>
      </c>
      <c r="L21" s="41">
        <v>25.3</v>
      </c>
      <c r="M21" s="41">
        <v>25.4</v>
      </c>
      <c r="N21" s="41">
        <v>24.8</v>
      </c>
      <c r="O21" s="41">
        <v>24.6</v>
      </c>
      <c r="P21" s="41">
        <v>23.8</v>
      </c>
      <c r="Q21" s="41">
        <v>23.4</v>
      </c>
      <c r="R21" s="41">
        <v>22.7</v>
      </c>
      <c r="S21" s="41">
        <v>21.9</v>
      </c>
      <c r="T21" s="41">
        <v>21.1</v>
      </c>
      <c r="U21" s="41">
        <v>20</v>
      </c>
      <c r="V21" s="41">
        <v>19.3</v>
      </c>
      <c r="W21" s="27">
        <f t="shared" si="6"/>
        <v>0</v>
      </c>
      <c r="X21" s="27">
        <f t="shared" si="7"/>
        <v>-4.1841004184099972E-3</v>
      </c>
      <c r="Y21" s="27">
        <f t="shared" si="8"/>
        <v>-3.9130434782608692E-2</v>
      </c>
      <c r="Z21" s="27">
        <f t="shared" si="9"/>
        <v>1.2875536480686733E-2</v>
      </c>
      <c r="AA21" s="27">
        <f t="shared" si="10"/>
        <v>4.8979591836734615E-2</v>
      </c>
      <c r="AB21" s="27">
        <f t="shared" si="11"/>
        <v>1.6064257028112428E-2</v>
      </c>
      <c r="AC21" s="27">
        <f t="shared" si="12"/>
        <v>1.5810276679842028E-2</v>
      </c>
      <c r="AD21" s="27">
        <f t="shared" si="13"/>
        <v>3.93700787401563E-3</v>
      </c>
      <c r="AE21" s="27">
        <f t="shared" si="14"/>
        <v>-2.4193548387096753E-2</v>
      </c>
      <c r="AF21" s="27">
        <f t="shared" si="15"/>
        <v>-8.1300813008129413E-3</v>
      </c>
      <c r="AG21" s="27">
        <f t="shared" si="16"/>
        <v>-3.3613445378151363E-2</v>
      </c>
      <c r="AH21" s="27">
        <f t="shared" si="1"/>
        <v>-1.7094017094017255E-2</v>
      </c>
      <c r="AI21" s="27">
        <f t="shared" si="2"/>
        <v>-3.0837004405286361E-2</v>
      </c>
      <c r="AJ21" s="27">
        <f t="shared" si="3"/>
        <v>-3.6529680365296802E-2</v>
      </c>
      <c r="AK21" s="27">
        <f t="shared" si="4"/>
        <v>-3.7914691943127909E-2</v>
      </c>
      <c r="AL21" s="27">
        <f t="shared" si="5"/>
        <v>-5.500000000000016E-2</v>
      </c>
    </row>
    <row r="22" spans="1:38" ht="14.4" x14ac:dyDescent="0.3">
      <c r="A22" t="s">
        <v>43</v>
      </c>
      <c r="B22" s="251"/>
      <c r="C22" s="254"/>
      <c r="D22" s="33" t="s">
        <v>43</v>
      </c>
      <c r="E22" s="42">
        <v>12.2</v>
      </c>
      <c r="F22" s="42">
        <v>12.8</v>
      </c>
      <c r="G22" s="42">
        <v>13.8</v>
      </c>
      <c r="H22" s="42">
        <v>14.3</v>
      </c>
      <c r="I22" s="42">
        <v>14.5</v>
      </c>
      <c r="J22" s="42">
        <v>15</v>
      </c>
      <c r="K22" s="42">
        <v>15.7</v>
      </c>
      <c r="L22" s="42">
        <v>16.100000000000001</v>
      </c>
      <c r="M22" s="42">
        <v>16.2</v>
      </c>
      <c r="N22" s="42">
        <v>16.8</v>
      </c>
      <c r="O22" s="42">
        <v>17.600000000000001</v>
      </c>
      <c r="P22" s="42">
        <v>18.100000000000001</v>
      </c>
      <c r="Q22" s="42">
        <v>18.100000000000001</v>
      </c>
      <c r="R22" s="42">
        <v>18.5</v>
      </c>
      <c r="S22" s="42">
        <v>18.399999999999999</v>
      </c>
      <c r="T22" s="42">
        <v>18.5</v>
      </c>
      <c r="U22" s="42">
        <v>18.3</v>
      </c>
      <c r="V22" s="42">
        <v>-99</v>
      </c>
      <c r="W22" s="27">
        <f t="shared" si="6"/>
        <v>4.6875000000000111E-2</v>
      </c>
      <c r="X22" s="27">
        <f t="shared" si="7"/>
        <v>7.2463768115942018E-2</v>
      </c>
      <c r="Y22" s="27">
        <f t="shared" si="8"/>
        <v>3.4965034965035002E-2</v>
      </c>
      <c r="Z22" s="27">
        <f t="shared" si="9"/>
        <v>1.3793103448275779E-2</v>
      </c>
      <c r="AA22" s="27">
        <f t="shared" si="10"/>
        <v>3.3333333333333326E-2</v>
      </c>
      <c r="AB22" s="27">
        <f t="shared" si="11"/>
        <v>4.4585987261146487E-2</v>
      </c>
      <c r="AC22" s="27">
        <f t="shared" si="12"/>
        <v>2.4844720496894568E-2</v>
      </c>
      <c r="AD22" s="27">
        <f t="shared" si="13"/>
        <v>6.1728395061727559E-3</v>
      </c>
      <c r="AE22" s="27">
        <f t="shared" si="14"/>
        <v>3.5714285714285809E-2</v>
      </c>
      <c r="AF22" s="27">
        <f t="shared" si="15"/>
        <v>4.5454545454545525E-2</v>
      </c>
      <c r="AG22" s="27">
        <f t="shared" si="16"/>
        <v>2.7624309392265234E-2</v>
      </c>
      <c r="AH22" s="27">
        <f t="shared" si="1"/>
        <v>0</v>
      </c>
      <c r="AI22" s="27">
        <f t="shared" si="2"/>
        <v>2.1621621621621512E-2</v>
      </c>
      <c r="AJ22" s="27">
        <f t="shared" si="3"/>
        <v>-5.4347826086957873E-3</v>
      </c>
      <c r="AK22" s="27">
        <f t="shared" si="4"/>
        <v>5.4054054054054612E-3</v>
      </c>
      <c r="AL22" s="27">
        <f t="shared" si="5"/>
        <v>-1.0928961748633892E-2</v>
      </c>
    </row>
    <row r="23" spans="1:38" ht="14.4" x14ac:dyDescent="0.3">
      <c r="A23" t="s">
        <v>44</v>
      </c>
      <c r="B23" s="251"/>
      <c r="C23" s="254"/>
      <c r="D23" s="33" t="s">
        <v>44</v>
      </c>
      <c r="E23" s="41">
        <v>24.2</v>
      </c>
      <c r="F23" s="41">
        <v>24.4</v>
      </c>
      <c r="G23" s="41">
        <v>24.8</v>
      </c>
      <c r="H23" s="41">
        <v>25.3</v>
      </c>
      <c r="I23" s="41">
        <v>26</v>
      </c>
      <c r="J23" s="41">
        <v>26.4</v>
      </c>
      <c r="K23" s="41">
        <v>26.6</v>
      </c>
      <c r="L23" s="41">
        <v>26.4</v>
      </c>
      <c r="M23" s="41">
        <v>26.2</v>
      </c>
      <c r="N23" s="41">
        <v>25.1</v>
      </c>
      <c r="O23" s="41">
        <v>24.1</v>
      </c>
      <c r="P23" s="41">
        <v>25.1</v>
      </c>
      <c r="Q23" s="41">
        <v>25</v>
      </c>
      <c r="R23" s="41">
        <v>24.4</v>
      </c>
      <c r="S23" s="41">
        <v>24</v>
      </c>
      <c r="T23" s="41">
        <v>24.3</v>
      </c>
      <c r="U23" s="41">
        <v>24</v>
      </c>
      <c r="V23" s="41">
        <v>-99</v>
      </c>
      <c r="W23" s="27">
        <f t="shared" si="6"/>
        <v>8.1967213114754189E-3</v>
      </c>
      <c r="X23" s="27">
        <f t="shared" si="7"/>
        <v>1.6129032258064613E-2</v>
      </c>
      <c r="Y23" s="27">
        <f t="shared" si="8"/>
        <v>1.9762845849802368E-2</v>
      </c>
      <c r="Z23" s="27">
        <f t="shared" si="9"/>
        <v>2.6923076923076938E-2</v>
      </c>
      <c r="AA23" s="27">
        <f t="shared" si="10"/>
        <v>1.5151515151515138E-2</v>
      </c>
      <c r="AB23" s="27">
        <f t="shared" si="11"/>
        <v>7.5187969924812581E-3</v>
      </c>
      <c r="AC23" s="27">
        <f t="shared" si="12"/>
        <v>-7.5757575757577911E-3</v>
      </c>
      <c r="AD23" s="27">
        <f t="shared" si="13"/>
        <v>-7.6335877862594437E-3</v>
      </c>
      <c r="AE23" s="27">
        <f t="shared" si="14"/>
        <v>-4.3824701195219085E-2</v>
      </c>
      <c r="AF23" s="27">
        <f t="shared" si="15"/>
        <v>-4.1493775933610033E-2</v>
      </c>
      <c r="AG23" s="27">
        <f t="shared" si="16"/>
        <v>3.9840637450199168E-2</v>
      </c>
      <c r="AH23" s="27">
        <f t="shared" si="1"/>
        <v>-4.0000000000000036E-3</v>
      </c>
      <c r="AI23" s="27">
        <f t="shared" si="2"/>
        <v>-2.4590163934426368E-2</v>
      </c>
      <c r="AJ23" s="27">
        <f t="shared" si="3"/>
        <v>-1.6666666666666607E-2</v>
      </c>
      <c r="AK23" s="27">
        <f t="shared" si="4"/>
        <v>1.2345679012345734E-2</v>
      </c>
      <c r="AL23" s="27">
        <f t="shared" si="5"/>
        <v>-1.2499999999999956E-2</v>
      </c>
    </row>
    <row r="24" spans="1:38" ht="14.4" x14ac:dyDescent="0.3">
      <c r="A24" t="s">
        <v>45</v>
      </c>
      <c r="B24" s="251"/>
      <c r="C24" s="254"/>
      <c r="D24" s="33" t="s">
        <v>45</v>
      </c>
      <c r="E24" s="42">
        <v>2.8</v>
      </c>
      <c r="F24" s="42">
        <v>3.5</v>
      </c>
      <c r="G24" s="42">
        <v>3.5</v>
      </c>
      <c r="H24" s="42">
        <v>4.3</v>
      </c>
      <c r="I24" s="42">
        <v>5.5</v>
      </c>
      <c r="J24" s="42">
        <v>6.9</v>
      </c>
      <c r="K24" s="42">
        <v>9</v>
      </c>
      <c r="L24" s="42">
        <v>10.8</v>
      </c>
      <c r="M24" s="42">
        <v>14.1</v>
      </c>
      <c r="N24" s="42">
        <v>17.5</v>
      </c>
      <c r="O24" s="42">
        <v>22.2</v>
      </c>
      <c r="P24" s="42">
        <v>22.7</v>
      </c>
      <c r="Q24" s="42">
        <v>23.2</v>
      </c>
      <c r="R24" s="42">
        <v>23.2</v>
      </c>
      <c r="S24" s="42">
        <v>24.1</v>
      </c>
      <c r="T24" s="42">
        <v>24.5</v>
      </c>
      <c r="U24" s="42">
        <v>24.8</v>
      </c>
      <c r="V24" s="42">
        <v>-99</v>
      </c>
      <c r="W24" s="27">
        <f t="shared" si="6"/>
        <v>0.20000000000000007</v>
      </c>
      <c r="X24" s="27">
        <f t="shared" si="7"/>
        <v>0</v>
      </c>
      <c r="Y24" s="27">
        <f t="shared" si="8"/>
        <v>0.18604651162790697</v>
      </c>
      <c r="Z24" s="27">
        <f t="shared" si="9"/>
        <v>0.21818181818181825</v>
      </c>
      <c r="AA24" s="27">
        <f t="shared" si="10"/>
        <v>0.20289855072463769</v>
      </c>
      <c r="AB24" s="27">
        <f t="shared" si="11"/>
        <v>0.23333333333333328</v>
      </c>
      <c r="AC24" s="27">
        <f t="shared" si="12"/>
        <v>0.16666666666666674</v>
      </c>
      <c r="AD24" s="27">
        <f t="shared" si="13"/>
        <v>0.23404255319148926</v>
      </c>
      <c r="AE24" s="27">
        <f t="shared" si="14"/>
        <v>0.19428571428571428</v>
      </c>
      <c r="AF24" s="27">
        <f t="shared" si="15"/>
        <v>0.21171171171171166</v>
      </c>
      <c r="AG24" s="27">
        <f t="shared" si="16"/>
        <v>2.2026431718061623E-2</v>
      </c>
      <c r="AH24" s="27">
        <f t="shared" si="1"/>
        <v>2.155172413793105E-2</v>
      </c>
      <c r="AI24" s="27">
        <f t="shared" si="2"/>
        <v>0</v>
      </c>
      <c r="AJ24" s="27">
        <f t="shared" si="3"/>
        <v>3.7344398340249052E-2</v>
      </c>
      <c r="AK24" s="27">
        <f t="shared" si="4"/>
        <v>1.6326530612244872E-2</v>
      </c>
      <c r="AL24" s="27">
        <f t="shared" si="5"/>
        <v>1.2096774193548376E-2</v>
      </c>
    </row>
    <row r="25" spans="1:38" ht="14.4" x14ac:dyDescent="0.3">
      <c r="A25" t="s">
        <v>46</v>
      </c>
      <c r="B25" s="251"/>
      <c r="C25" s="254"/>
      <c r="D25" s="33" t="s">
        <v>46</v>
      </c>
      <c r="E25" s="41">
        <v>14.7</v>
      </c>
      <c r="F25" s="41">
        <v>14.5</v>
      </c>
      <c r="G25" s="41">
        <v>14.7</v>
      </c>
      <c r="H25" s="41">
        <v>15.6</v>
      </c>
      <c r="I25" s="41">
        <v>15.1</v>
      </c>
      <c r="J25" s="41">
        <v>14.2</v>
      </c>
      <c r="K25" s="41">
        <v>14.6</v>
      </c>
      <c r="L25" s="41">
        <v>13.8</v>
      </c>
      <c r="M25" s="41">
        <v>12.5</v>
      </c>
      <c r="N25" s="41">
        <v>14.2</v>
      </c>
      <c r="O25" s="41">
        <v>16</v>
      </c>
      <c r="P25" s="41">
        <v>18.399999999999999</v>
      </c>
      <c r="Q25" s="41">
        <v>20.100000000000001</v>
      </c>
      <c r="R25" s="41">
        <v>20</v>
      </c>
      <c r="S25" s="41">
        <v>14.7</v>
      </c>
      <c r="T25" s="41">
        <v>14</v>
      </c>
      <c r="U25" s="41">
        <v>13.9</v>
      </c>
      <c r="V25" s="41">
        <v>-99</v>
      </c>
      <c r="W25" s="27">
        <f t="shared" si="6"/>
        <v>-1.379310344827589E-2</v>
      </c>
      <c r="X25" s="27">
        <f t="shared" si="7"/>
        <v>1.3605442176870652E-2</v>
      </c>
      <c r="Y25" s="27">
        <f t="shared" si="8"/>
        <v>5.7692307692307709E-2</v>
      </c>
      <c r="Z25" s="27">
        <f t="shared" si="9"/>
        <v>-3.3112582781456901E-2</v>
      </c>
      <c r="AA25" s="27">
        <f t="shared" si="10"/>
        <v>-6.3380281690140983E-2</v>
      </c>
      <c r="AB25" s="27">
        <f t="shared" si="11"/>
        <v>2.7397260273972601E-2</v>
      </c>
      <c r="AC25" s="27">
        <f t="shared" si="12"/>
        <v>-5.7971014492753437E-2</v>
      </c>
      <c r="AD25" s="27">
        <f t="shared" si="13"/>
        <v>-0.10400000000000009</v>
      </c>
      <c r="AE25" s="27">
        <f t="shared" si="14"/>
        <v>0.11971830985915488</v>
      </c>
      <c r="AF25" s="27">
        <f t="shared" si="15"/>
        <v>0.11250000000000004</v>
      </c>
      <c r="AG25" s="27">
        <f t="shared" si="16"/>
        <v>0.13043478260869557</v>
      </c>
      <c r="AH25" s="27">
        <f t="shared" si="1"/>
        <v>8.4577114427860867E-2</v>
      </c>
      <c r="AI25" s="27">
        <f t="shared" si="2"/>
        <v>-5.0000000000001155E-3</v>
      </c>
      <c r="AJ25" s="27">
        <f t="shared" si="3"/>
        <v>-0.36054421768707479</v>
      </c>
      <c r="AK25" s="27">
        <f t="shared" si="4"/>
        <v>-5.0000000000000044E-2</v>
      </c>
      <c r="AL25" s="27">
        <f t="shared" si="5"/>
        <v>-7.194244604316502E-3</v>
      </c>
    </row>
    <row r="26" spans="1:38" ht="14.4" x14ac:dyDescent="0.3">
      <c r="A26" t="s">
        <v>47</v>
      </c>
      <c r="B26" s="251"/>
      <c r="C26" s="254"/>
      <c r="D26" s="33" t="s">
        <v>47</v>
      </c>
      <c r="E26" s="42">
        <v>38</v>
      </c>
      <c r="F26" s="42">
        <v>37.299999999999997</v>
      </c>
      <c r="G26" s="42">
        <v>35.299999999999997</v>
      </c>
      <c r="H26" s="42">
        <v>34.700000000000003</v>
      </c>
      <c r="I26" s="42">
        <v>33.799999999999997</v>
      </c>
      <c r="J26" s="42">
        <v>34.700000000000003</v>
      </c>
      <c r="K26" s="42">
        <v>34.700000000000003</v>
      </c>
      <c r="L26" s="42">
        <v>34.799999999999997</v>
      </c>
      <c r="M26" s="42">
        <v>34.9</v>
      </c>
      <c r="N26" s="42">
        <v>35</v>
      </c>
      <c r="O26" s="42">
        <v>34.200000000000003</v>
      </c>
      <c r="P26" s="42">
        <v>33.700000000000003</v>
      </c>
      <c r="Q26" s="42">
        <v>34.4</v>
      </c>
      <c r="R26" s="42">
        <v>34.799999999999997</v>
      </c>
      <c r="S26" s="42">
        <v>34.700000000000003</v>
      </c>
      <c r="T26" s="42">
        <v>35</v>
      </c>
      <c r="U26" s="42">
        <v>36.1</v>
      </c>
      <c r="V26" s="42">
        <v>-99</v>
      </c>
      <c r="W26" s="27">
        <f t="shared" si="6"/>
        <v>-1.8766756032171594E-2</v>
      </c>
      <c r="X26" s="27">
        <f t="shared" si="7"/>
        <v>-5.6657223796034106E-2</v>
      </c>
      <c r="Y26" s="27">
        <f t="shared" si="8"/>
        <v>-1.7291066282420609E-2</v>
      </c>
      <c r="Z26" s="27">
        <f t="shared" si="9"/>
        <v>-2.662721893491149E-2</v>
      </c>
      <c r="AA26" s="27">
        <f t="shared" si="10"/>
        <v>2.5936599423631246E-2</v>
      </c>
      <c r="AB26" s="27">
        <f t="shared" si="11"/>
        <v>0</v>
      </c>
      <c r="AC26" s="27">
        <f t="shared" si="12"/>
        <v>2.8735632183906068E-3</v>
      </c>
      <c r="AD26" s="27">
        <f t="shared" si="13"/>
        <v>2.8653295128939771E-3</v>
      </c>
      <c r="AE26" s="27">
        <f t="shared" si="14"/>
        <v>2.8571428571428914E-3</v>
      </c>
      <c r="AF26" s="27">
        <f t="shared" si="15"/>
        <v>-2.3391812865497075E-2</v>
      </c>
      <c r="AG26" s="27">
        <f t="shared" si="16"/>
        <v>-1.4836795252225476E-2</v>
      </c>
      <c r="AH26" s="27">
        <f t="shared" si="1"/>
        <v>2.0348837209302251E-2</v>
      </c>
      <c r="AI26" s="27">
        <f t="shared" si="2"/>
        <v>1.1494252873563204E-2</v>
      </c>
      <c r="AJ26" s="27">
        <f t="shared" si="3"/>
        <v>-2.8818443804032867E-3</v>
      </c>
      <c r="AK26" s="27">
        <f t="shared" si="4"/>
        <v>8.5714285714284522E-3</v>
      </c>
      <c r="AL26" s="27">
        <f t="shared" si="5"/>
        <v>3.0470914127423865E-2</v>
      </c>
    </row>
    <row r="27" spans="1:38" ht="14.4" x14ac:dyDescent="0.3">
      <c r="A27" t="s">
        <v>48</v>
      </c>
      <c r="B27" s="251"/>
      <c r="C27" s="254"/>
      <c r="D27" s="33" t="s">
        <v>48</v>
      </c>
      <c r="E27" s="41">
        <v>-99</v>
      </c>
      <c r="F27" s="41">
        <v>41.9</v>
      </c>
      <c r="G27" s="41">
        <v>43.7</v>
      </c>
      <c r="H27" s="41">
        <v>46.8</v>
      </c>
      <c r="I27" s="41">
        <v>48</v>
      </c>
      <c r="J27" s="41">
        <v>48.8</v>
      </c>
      <c r="K27" s="41">
        <v>46.9</v>
      </c>
      <c r="L27" s="41">
        <v>49.1</v>
      </c>
      <c r="M27" s="41">
        <v>50.1</v>
      </c>
      <c r="N27" s="41">
        <v>52.1</v>
      </c>
      <c r="O27" s="41">
        <v>55.4</v>
      </c>
      <c r="P27" s="41">
        <v>55.3</v>
      </c>
      <c r="Q27" s="41">
        <v>56.6</v>
      </c>
      <c r="R27" s="41">
        <v>-99</v>
      </c>
      <c r="S27" s="41">
        <v>85</v>
      </c>
      <c r="T27" s="41">
        <v>86.3</v>
      </c>
      <c r="U27" s="41">
        <v>83.7</v>
      </c>
      <c r="V27" s="41">
        <v>82.8</v>
      </c>
      <c r="W27" s="178" t="s">
        <v>2119</v>
      </c>
      <c r="X27" s="27">
        <f t="shared" si="7"/>
        <v>4.1189931350114506E-2</v>
      </c>
      <c r="Y27" s="27">
        <f t="shared" si="8"/>
        <v>6.6239316239316115E-2</v>
      </c>
      <c r="Z27" s="27">
        <f t="shared" si="9"/>
        <v>2.5000000000000022E-2</v>
      </c>
      <c r="AA27" s="27">
        <f t="shared" si="10"/>
        <v>1.6393442622950727E-2</v>
      </c>
      <c r="AB27" s="27">
        <f t="shared" si="11"/>
        <v>-4.051172707889128E-2</v>
      </c>
      <c r="AC27" s="27">
        <f t="shared" si="12"/>
        <v>4.4806517311609007E-2</v>
      </c>
      <c r="AD27" s="27">
        <f t="shared" si="13"/>
        <v>1.9960079840319334E-2</v>
      </c>
      <c r="AE27" s="27">
        <f t="shared" si="14"/>
        <v>3.8387715930902067E-2</v>
      </c>
      <c r="AF27" s="27">
        <f t="shared" si="15"/>
        <v>5.9566787003610067E-2</v>
      </c>
      <c r="AG27" s="27">
        <f t="shared" si="16"/>
        <v>-1.8083182640145079E-3</v>
      </c>
      <c r="AH27" s="27">
        <f t="shared" si="1"/>
        <v>2.2968197879858709E-2</v>
      </c>
      <c r="AI27" s="178" t="s">
        <v>2119</v>
      </c>
      <c r="AJ27" s="178" t="s">
        <v>2119</v>
      </c>
      <c r="AK27" s="27">
        <f t="shared" si="4"/>
        <v>1.5063731170335992E-2</v>
      </c>
      <c r="AL27" s="27">
        <f t="shared" si="5"/>
        <v>-3.1063321385901954E-2</v>
      </c>
    </row>
    <row r="28" spans="1:38" ht="14.4" x14ac:dyDescent="0.3">
      <c r="A28" t="s">
        <v>49</v>
      </c>
      <c r="B28" s="251"/>
      <c r="C28" s="254"/>
      <c r="D28" s="33" t="s">
        <v>49</v>
      </c>
      <c r="E28" s="41">
        <v>-99</v>
      </c>
      <c r="F28" s="41">
        <v>-99</v>
      </c>
      <c r="G28" s="41">
        <v>-99</v>
      </c>
      <c r="H28" s="41">
        <v>-99</v>
      </c>
      <c r="I28" s="41">
        <v>-99</v>
      </c>
      <c r="J28" s="41">
        <v>-99</v>
      </c>
      <c r="K28" s="41">
        <v>-99</v>
      </c>
      <c r="L28" s="41">
        <v>-99</v>
      </c>
      <c r="M28" s="41">
        <v>-99</v>
      </c>
      <c r="N28" s="41">
        <v>-99</v>
      </c>
      <c r="O28" s="41">
        <v>-99</v>
      </c>
      <c r="P28" s="41">
        <v>-99</v>
      </c>
      <c r="Q28" s="41">
        <v>-99</v>
      </c>
      <c r="R28" s="41">
        <v>-99</v>
      </c>
      <c r="S28" s="41">
        <v>-99</v>
      </c>
      <c r="T28" s="41">
        <v>-99</v>
      </c>
      <c r="U28" s="41">
        <v>-99</v>
      </c>
      <c r="V28" s="41">
        <v>-99</v>
      </c>
      <c r="W28" s="178" t="s">
        <v>2119</v>
      </c>
      <c r="X28" s="178" t="s">
        <v>2119</v>
      </c>
      <c r="Y28" s="178" t="s">
        <v>2119</v>
      </c>
      <c r="Z28" s="178" t="s">
        <v>2119</v>
      </c>
      <c r="AA28" s="178" t="s">
        <v>2119</v>
      </c>
      <c r="AB28" s="178" t="s">
        <v>2119</v>
      </c>
      <c r="AC28" s="178" t="s">
        <v>2119</v>
      </c>
      <c r="AD28" s="178" t="s">
        <v>2119</v>
      </c>
      <c r="AE28" s="178" t="s">
        <v>2119</v>
      </c>
      <c r="AF28" s="178" t="s">
        <v>2119</v>
      </c>
      <c r="AG28" s="178" t="s">
        <v>2119</v>
      </c>
      <c r="AH28" s="178" t="s">
        <v>2119</v>
      </c>
      <c r="AI28" s="178" t="s">
        <v>2119</v>
      </c>
      <c r="AJ28" s="178" t="s">
        <v>2119</v>
      </c>
      <c r="AK28" s="178" t="s">
        <v>2119</v>
      </c>
      <c r="AL28" s="178" t="s">
        <v>2119</v>
      </c>
    </row>
    <row r="29" spans="1:38" ht="14.4" x14ac:dyDescent="0.3">
      <c r="A29" t="s">
        <v>50</v>
      </c>
      <c r="B29" s="251"/>
      <c r="C29" s="254"/>
      <c r="D29" s="33" t="s">
        <v>50</v>
      </c>
      <c r="E29" s="42">
        <v>78.400000000000006</v>
      </c>
      <c r="F29" s="42">
        <v>77.900000000000006</v>
      </c>
      <c r="G29" s="42">
        <v>76.8</v>
      </c>
      <c r="H29" s="42">
        <v>76.5</v>
      </c>
      <c r="I29" s="42">
        <v>75.900000000000006</v>
      </c>
      <c r="J29" s="42">
        <v>74.5</v>
      </c>
      <c r="K29" s="42">
        <v>73</v>
      </c>
      <c r="L29" s="42">
        <v>71.5</v>
      </c>
      <c r="M29" s="42">
        <v>70.099999999999994</v>
      </c>
      <c r="N29" s="42">
        <v>69.400000000000006</v>
      </c>
      <c r="O29" s="42">
        <v>67.8</v>
      </c>
      <c r="P29" s="42">
        <v>66.400000000000006</v>
      </c>
      <c r="Q29" s="42">
        <v>88.4</v>
      </c>
      <c r="R29" s="42">
        <v>84.7</v>
      </c>
      <c r="S29" s="42">
        <v>82.2</v>
      </c>
      <c r="T29" s="42">
        <v>73.900000000000006</v>
      </c>
      <c r="U29" s="42">
        <v>71</v>
      </c>
      <c r="V29" s="42">
        <v>-99</v>
      </c>
      <c r="W29" s="27">
        <f t="shared" si="6"/>
        <v>-6.4184852374840062E-3</v>
      </c>
      <c r="X29" s="27">
        <f t="shared" si="7"/>
        <v>-1.4322916666666741E-2</v>
      </c>
      <c r="Y29" s="27">
        <f t="shared" si="8"/>
        <v>-3.9215686274509665E-3</v>
      </c>
      <c r="Z29" s="27">
        <f t="shared" si="9"/>
        <v>-7.905138339920903E-3</v>
      </c>
      <c r="AA29" s="27">
        <f t="shared" si="10"/>
        <v>-1.8791946308724938E-2</v>
      </c>
      <c r="AB29" s="27">
        <f t="shared" si="11"/>
        <v>-2.0547945205479534E-2</v>
      </c>
      <c r="AC29" s="27">
        <f t="shared" si="12"/>
        <v>-2.0979020979021046E-2</v>
      </c>
      <c r="AD29" s="27">
        <f t="shared" si="13"/>
        <v>-1.9971469329529423E-2</v>
      </c>
      <c r="AE29" s="27">
        <f t="shared" si="14"/>
        <v>-1.0086455331411948E-2</v>
      </c>
      <c r="AF29" s="27">
        <f t="shared" si="15"/>
        <v>-2.3598820058997161E-2</v>
      </c>
      <c r="AG29" s="27">
        <f t="shared" si="16"/>
        <v>-2.1084337349397408E-2</v>
      </c>
      <c r="AH29" s="27">
        <f t="shared" si="1"/>
        <v>0.24886877828054299</v>
      </c>
      <c r="AI29" s="27">
        <f t="shared" si="2"/>
        <v>-4.3683589138134638E-2</v>
      </c>
      <c r="AJ29" s="27">
        <f t="shared" si="3"/>
        <v>-3.0413625304136271E-2</v>
      </c>
      <c r="AK29" s="27">
        <f t="shared" si="4"/>
        <v>-0.11231393775372123</v>
      </c>
      <c r="AL29" s="27">
        <f t="shared" si="5"/>
        <v>-4.0845070422535379E-2</v>
      </c>
    </row>
    <row r="30" spans="1:38" ht="14.4" x14ac:dyDescent="0.3">
      <c r="A30" t="s">
        <v>51</v>
      </c>
      <c r="B30" s="251"/>
      <c r="C30" s="254"/>
      <c r="D30" s="33" t="s">
        <v>51</v>
      </c>
      <c r="E30" s="41">
        <v>-99</v>
      </c>
      <c r="F30" s="41">
        <v>-99</v>
      </c>
      <c r="G30" s="41">
        <v>-99</v>
      </c>
      <c r="H30" s="41">
        <v>-99</v>
      </c>
      <c r="I30" s="41">
        <v>-99</v>
      </c>
      <c r="J30" s="41">
        <v>-99</v>
      </c>
      <c r="K30" s="41">
        <v>-99</v>
      </c>
      <c r="L30" s="41">
        <v>-99</v>
      </c>
      <c r="M30" s="41">
        <v>-99</v>
      </c>
      <c r="N30" s="41">
        <v>60.2</v>
      </c>
      <c r="O30" s="41">
        <v>61.9</v>
      </c>
      <c r="P30" s="41">
        <v>62.5</v>
      </c>
      <c r="Q30" s="41">
        <v>59.9</v>
      </c>
      <c r="R30" s="41">
        <v>58.9</v>
      </c>
      <c r="S30" s="41">
        <v>57.5</v>
      </c>
      <c r="T30" s="41">
        <v>55.9</v>
      </c>
      <c r="U30" s="41">
        <v>55.9</v>
      </c>
      <c r="V30" s="41">
        <v>54.2</v>
      </c>
      <c r="W30" s="178" t="s">
        <v>2119</v>
      </c>
      <c r="X30" s="178" t="s">
        <v>2119</v>
      </c>
      <c r="Y30" s="178" t="s">
        <v>2119</v>
      </c>
      <c r="Z30" s="178" t="s">
        <v>2119</v>
      </c>
      <c r="AA30" s="178" t="s">
        <v>2119</v>
      </c>
      <c r="AB30" s="178" t="s">
        <v>2119</v>
      </c>
      <c r="AC30" s="178" t="s">
        <v>2119</v>
      </c>
      <c r="AD30" s="178" t="s">
        <v>2119</v>
      </c>
      <c r="AE30" s="178" t="s">
        <v>2119</v>
      </c>
      <c r="AF30" s="27">
        <f t="shared" si="15"/>
        <v>2.7463651050080751E-2</v>
      </c>
      <c r="AG30" s="27">
        <f t="shared" si="16"/>
        <v>9.6000000000000529E-3</v>
      </c>
      <c r="AH30" s="27">
        <f t="shared" si="1"/>
        <v>-4.3405676126878179E-2</v>
      </c>
      <c r="AI30" s="27">
        <f t="shared" si="2"/>
        <v>-1.6977928692699429E-2</v>
      </c>
      <c r="AJ30" s="27">
        <f t="shared" si="3"/>
        <v>-2.4347826086956514E-2</v>
      </c>
      <c r="AK30" s="27">
        <f t="shared" si="4"/>
        <v>-2.8622540250447193E-2</v>
      </c>
      <c r="AL30" s="27">
        <f t="shared" si="5"/>
        <v>0</v>
      </c>
    </row>
    <row r="31" spans="1:38" ht="14.4" x14ac:dyDescent="0.3">
      <c r="A31" t="s">
        <v>52</v>
      </c>
      <c r="B31" s="251"/>
      <c r="C31" s="254"/>
      <c r="D31" s="33" t="s">
        <v>52</v>
      </c>
      <c r="E31" s="42">
        <v>-99</v>
      </c>
      <c r="F31" s="42">
        <v>-99</v>
      </c>
      <c r="G31" s="42">
        <v>62.6</v>
      </c>
      <c r="H31" s="42">
        <v>61.9</v>
      </c>
      <c r="I31" s="42">
        <v>61.4</v>
      </c>
      <c r="J31" s="42">
        <v>60.5</v>
      </c>
      <c r="K31" s="42">
        <v>60.2</v>
      </c>
      <c r="L31" s="42">
        <v>60.1</v>
      </c>
      <c r="M31" s="42">
        <v>59.6</v>
      </c>
      <c r="N31" s="42">
        <v>58.3</v>
      </c>
      <c r="O31" s="42">
        <v>57.2</v>
      </c>
      <c r="P31" s="42">
        <v>55.6</v>
      </c>
      <c r="Q31" s="42">
        <v>54.3</v>
      </c>
      <c r="R31" s="42">
        <v>52.4</v>
      </c>
      <c r="S31" s="42">
        <v>50.8</v>
      </c>
      <c r="T31" s="42">
        <v>48.8</v>
      </c>
      <c r="U31" s="42">
        <v>-99</v>
      </c>
      <c r="V31" s="42">
        <v>-99</v>
      </c>
      <c r="W31" s="178" t="s">
        <v>2119</v>
      </c>
      <c r="X31" s="178" t="s">
        <v>2119</v>
      </c>
      <c r="Y31" s="27">
        <f t="shared" si="8"/>
        <v>-1.1308562197092087E-2</v>
      </c>
      <c r="Z31" s="27">
        <f t="shared" si="9"/>
        <v>-8.1433224755700362E-3</v>
      </c>
      <c r="AA31" s="27">
        <f t="shared" si="10"/>
        <v>-1.4876033057851235E-2</v>
      </c>
      <c r="AB31" s="27">
        <f t="shared" si="11"/>
        <v>-4.983388704318914E-3</v>
      </c>
      <c r="AC31" s="27">
        <f t="shared" si="12"/>
        <v>-1.6638935108153063E-3</v>
      </c>
      <c r="AD31" s="27">
        <f t="shared" si="13"/>
        <v>-8.3892617449663476E-3</v>
      </c>
      <c r="AE31" s="27">
        <f t="shared" si="14"/>
        <v>-2.2298456260720467E-2</v>
      </c>
      <c r="AF31" s="27">
        <f t="shared" si="15"/>
        <v>-1.9230769230769162E-2</v>
      </c>
      <c r="AG31" s="27">
        <f t="shared" si="16"/>
        <v>-2.877697841726623E-2</v>
      </c>
      <c r="AH31" s="27">
        <f t="shared" si="1"/>
        <v>-2.3941068139963217E-2</v>
      </c>
      <c r="AI31" s="27">
        <f t="shared" si="2"/>
        <v>-3.6259541984732691E-2</v>
      </c>
      <c r="AJ31" s="27">
        <f t="shared" si="3"/>
        <v>-3.1496062992125928E-2</v>
      </c>
      <c r="AK31" s="27">
        <f t="shared" si="4"/>
        <v>-4.0983606557376984E-2</v>
      </c>
      <c r="AL31" s="178" t="s">
        <v>2119</v>
      </c>
    </row>
    <row r="32" spans="1:38" ht="14.4" x14ac:dyDescent="0.3">
      <c r="A32" t="s">
        <v>53</v>
      </c>
      <c r="B32" s="251"/>
      <c r="C32" s="254"/>
      <c r="D32" s="33" t="s">
        <v>53</v>
      </c>
      <c r="E32" s="41">
        <v>-99</v>
      </c>
      <c r="F32" s="41">
        <v>-99</v>
      </c>
      <c r="G32" s="41">
        <v>-99</v>
      </c>
      <c r="H32" s="41">
        <v>17.600000000000001</v>
      </c>
      <c r="I32" s="41">
        <v>17.600000000000001</v>
      </c>
      <c r="J32" s="41">
        <v>17.7</v>
      </c>
      <c r="K32" s="41">
        <v>17.399999999999999</v>
      </c>
      <c r="L32" s="41">
        <v>17.3</v>
      </c>
      <c r="M32" s="41">
        <v>12.4</v>
      </c>
      <c r="N32" s="41">
        <v>12.3</v>
      </c>
      <c r="O32" s="41">
        <v>12.4</v>
      </c>
      <c r="P32" s="41">
        <v>12.7</v>
      </c>
      <c r="Q32" s="41">
        <v>12.6</v>
      </c>
      <c r="R32" s="41">
        <v>12.5</v>
      </c>
      <c r="S32" s="41">
        <v>12.4</v>
      </c>
      <c r="T32" s="41">
        <v>12.2</v>
      </c>
      <c r="U32" s="41">
        <v>12</v>
      </c>
      <c r="V32" s="41">
        <v>-99</v>
      </c>
      <c r="W32" s="178" t="s">
        <v>2119</v>
      </c>
      <c r="X32" s="178" t="s">
        <v>2119</v>
      </c>
      <c r="Y32" s="178" t="s">
        <v>2119</v>
      </c>
      <c r="Z32" s="27">
        <f t="shared" si="9"/>
        <v>0</v>
      </c>
      <c r="AA32" s="27">
        <f t="shared" si="10"/>
        <v>5.6497175141241307E-3</v>
      </c>
      <c r="AB32" s="27">
        <f t="shared" si="11"/>
        <v>-1.7241379310344973E-2</v>
      </c>
      <c r="AC32" s="27">
        <f t="shared" si="12"/>
        <v>-5.7803468208090791E-3</v>
      </c>
      <c r="AD32" s="27">
        <f t="shared" si="13"/>
        <v>-0.39516129032258074</v>
      </c>
      <c r="AE32" s="27">
        <f t="shared" si="14"/>
        <v>-8.1300813008129413E-3</v>
      </c>
      <c r="AF32" s="27">
        <f t="shared" si="15"/>
        <v>8.0645161290322509E-3</v>
      </c>
      <c r="AG32" s="27">
        <f t="shared" si="16"/>
        <v>2.3622047244094446E-2</v>
      </c>
      <c r="AH32" s="27">
        <f t="shared" si="1"/>
        <v>-7.9365079365079083E-3</v>
      </c>
      <c r="AI32" s="27">
        <f t="shared" si="2"/>
        <v>-8.0000000000000071E-3</v>
      </c>
      <c r="AJ32" s="27">
        <f t="shared" si="3"/>
        <v>-8.0645161290322509E-3</v>
      </c>
      <c r="AK32" s="27">
        <f t="shared" si="4"/>
        <v>-1.6393442622950838E-2</v>
      </c>
      <c r="AL32" s="27">
        <f t="shared" si="5"/>
        <v>-1.6666666666666607E-2</v>
      </c>
    </row>
    <row r="33" spans="1:38" ht="14.4" x14ac:dyDescent="0.3">
      <c r="A33" t="s">
        <v>54</v>
      </c>
      <c r="B33" s="251"/>
      <c r="C33" s="254"/>
      <c r="D33" s="33" t="s">
        <v>54</v>
      </c>
      <c r="E33" s="41">
        <v>-99</v>
      </c>
      <c r="F33" s="41">
        <v>-99</v>
      </c>
      <c r="G33" s="41">
        <v>-99</v>
      </c>
      <c r="H33" s="41">
        <v>-99</v>
      </c>
      <c r="I33" s="41">
        <v>-99</v>
      </c>
      <c r="J33" s="41">
        <v>-99</v>
      </c>
      <c r="K33" s="41">
        <v>-99</v>
      </c>
      <c r="L33" s="41">
        <v>-99</v>
      </c>
      <c r="M33" s="41">
        <v>-99</v>
      </c>
      <c r="N33" s="41">
        <v>-99</v>
      </c>
      <c r="O33" s="41">
        <v>-99</v>
      </c>
      <c r="P33" s="41">
        <v>-99</v>
      </c>
      <c r="Q33" s="41">
        <v>-99</v>
      </c>
      <c r="R33" s="41">
        <v>-99</v>
      </c>
      <c r="S33" s="41">
        <v>-99</v>
      </c>
      <c r="T33" s="41">
        <v>-99</v>
      </c>
      <c r="U33" s="41">
        <v>-99</v>
      </c>
      <c r="V33" s="41">
        <v>-99</v>
      </c>
      <c r="W33" s="178" t="s">
        <v>2119</v>
      </c>
      <c r="X33" s="178" t="s">
        <v>2119</v>
      </c>
      <c r="Y33" s="178" t="s">
        <v>2119</v>
      </c>
      <c r="Z33" s="178" t="s">
        <v>2119</v>
      </c>
      <c r="AA33" s="178" t="s">
        <v>2119</v>
      </c>
      <c r="AB33" s="178" t="s">
        <v>2119</v>
      </c>
      <c r="AC33" s="178" t="s">
        <v>2119</v>
      </c>
      <c r="AD33" s="178" t="s">
        <v>2119</v>
      </c>
      <c r="AE33" s="178" t="s">
        <v>2119</v>
      </c>
      <c r="AF33" s="178" t="s">
        <v>2119</v>
      </c>
      <c r="AG33" s="178" t="s">
        <v>2119</v>
      </c>
      <c r="AH33" s="178" t="s">
        <v>2119</v>
      </c>
      <c r="AI33" s="178" t="s">
        <v>2119</v>
      </c>
      <c r="AJ33" s="178" t="s">
        <v>2119</v>
      </c>
      <c r="AK33" s="178" t="s">
        <v>2119</v>
      </c>
      <c r="AL33" s="178" t="s">
        <v>2119</v>
      </c>
    </row>
    <row r="34" spans="1:38" ht="14.4" x14ac:dyDescent="0.3">
      <c r="A34" t="s">
        <v>55</v>
      </c>
      <c r="B34" s="251"/>
      <c r="C34" s="254"/>
      <c r="D34" s="33" t="s">
        <v>55</v>
      </c>
      <c r="E34" s="42">
        <v>-99</v>
      </c>
      <c r="F34" s="42">
        <v>-99</v>
      </c>
      <c r="G34" s="42">
        <v>-99</v>
      </c>
      <c r="H34" s="42">
        <v>-99</v>
      </c>
      <c r="I34" s="42">
        <v>47.6</v>
      </c>
      <c r="J34" s="42">
        <v>46.7</v>
      </c>
      <c r="K34" s="42">
        <v>47.5</v>
      </c>
      <c r="L34" s="42">
        <v>47.5</v>
      </c>
      <c r="M34" s="42">
        <v>46.9</v>
      </c>
      <c r="N34" s="42">
        <v>48.2</v>
      </c>
      <c r="O34" s="42">
        <v>49</v>
      </c>
      <c r="P34" s="42">
        <v>48.4</v>
      </c>
      <c r="Q34" s="42">
        <v>51.6</v>
      </c>
      <c r="R34" s="42">
        <v>50.6</v>
      </c>
      <c r="S34" s="42">
        <v>51.2</v>
      </c>
      <c r="T34" s="42">
        <v>53.1</v>
      </c>
      <c r="U34" s="42">
        <v>51.9</v>
      </c>
      <c r="V34" s="42">
        <v>-99</v>
      </c>
      <c r="W34" s="178" t="s">
        <v>2119</v>
      </c>
      <c r="X34" s="178" t="s">
        <v>2119</v>
      </c>
      <c r="Y34" s="178" t="s">
        <v>2119</v>
      </c>
      <c r="Z34" s="178" t="s">
        <v>2119</v>
      </c>
      <c r="AA34" s="27">
        <f t="shared" si="10"/>
        <v>-1.9271948608136968E-2</v>
      </c>
      <c r="AB34" s="27">
        <f t="shared" si="11"/>
        <v>1.684210526315788E-2</v>
      </c>
      <c r="AC34" s="27">
        <f t="shared" si="12"/>
        <v>0</v>
      </c>
      <c r="AD34" s="27">
        <f t="shared" si="13"/>
        <v>-1.279317697228155E-2</v>
      </c>
      <c r="AE34" s="27">
        <f t="shared" si="14"/>
        <v>2.6970954356846599E-2</v>
      </c>
      <c r="AF34" s="27">
        <f t="shared" si="15"/>
        <v>1.6326530612244872E-2</v>
      </c>
      <c r="AG34" s="27">
        <f t="shared" si="16"/>
        <v>-1.2396694214876103E-2</v>
      </c>
      <c r="AH34" s="27">
        <f t="shared" si="1"/>
        <v>6.2015503875968991E-2</v>
      </c>
      <c r="AI34" s="27">
        <f t="shared" si="2"/>
        <v>-1.9762845849802479E-2</v>
      </c>
      <c r="AJ34" s="27">
        <f t="shared" si="3"/>
        <v>1.171875E-2</v>
      </c>
      <c r="AK34" s="27">
        <f t="shared" si="4"/>
        <v>3.5781544256120457E-2</v>
      </c>
      <c r="AL34" s="27">
        <f t="shared" si="5"/>
        <v>-2.3121387283236983E-2</v>
      </c>
    </row>
    <row r="35" spans="1:38" ht="14.4" x14ac:dyDescent="0.3">
      <c r="A35" t="s">
        <v>56</v>
      </c>
      <c r="B35" s="251"/>
      <c r="C35" s="254"/>
      <c r="D35" s="33" t="s">
        <v>56</v>
      </c>
      <c r="E35" s="41">
        <v>-99</v>
      </c>
      <c r="F35" s="41">
        <v>-99</v>
      </c>
      <c r="G35" s="41">
        <v>-99</v>
      </c>
      <c r="H35" s="41">
        <v>-99</v>
      </c>
      <c r="I35" s="41">
        <v>-99</v>
      </c>
      <c r="J35" s="41">
        <v>-99</v>
      </c>
      <c r="K35" s="41">
        <v>-99</v>
      </c>
      <c r="L35" s="41">
        <v>-99</v>
      </c>
      <c r="M35" s="41">
        <v>-99</v>
      </c>
      <c r="N35" s="41">
        <v>-99</v>
      </c>
      <c r="O35" s="41">
        <v>-99</v>
      </c>
      <c r="P35" s="41">
        <v>-99</v>
      </c>
      <c r="Q35" s="41">
        <v>-99</v>
      </c>
      <c r="R35" s="41">
        <v>53.6</v>
      </c>
      <c r="S35" s="41">
        <v>52.4</v>
      </c>
      <c r="T35" s="41">
        <v>50.9</v>
      </c>
      <c r="U35" s="41">
        <v>-99</v>
      </c>
      <c r="V35" s="41">
        <v>-99</v>
      </c>
      <c r="W35" s="178" t="s">
        <v>2119</v>
      </c>
      <c r="X35" s="178" t="s">
        <v>2119</v>
      </c>
      <c r="Y35" s="178" t="s">
        <v>2119</v>
      </c>
      <c r="Z35" s="178" t="s">
        <v>2119</v>
      </c>
      <c r="AA35" s="178" t="s">
        <v>2119</v>
      </c>
      <c r="AB35" s="178" t="s">
        <v>2119</v>
      </c>
      <c r="AC35" s="178" t="s">
        <v>2119</v>
      </c>
      <c r="AD35" s="178" t="s">
        <v>2119</v>
      </c>
      <c r="AE35" s="178" t="s">
        <v>2119</v>
      </c>
      <c r="AF35" s="178" t="s">
        <v>2119</v>
      </c>
      <c r="AG35" s="178" t="s">
        <v>2119</v>
      </c>
      <c r="AH35" s="178" t="s">
        <v>2119</v>
      </c>
      <c r="AI35" s="178" t="s">
        <v>2119</v>
      </c>
      <c r="AJ35" s="178" t="s">
        <v>2119</v>
      </c>
      <c r="AK35" s="178" t="s">
        <v>2119</v>
      </c>
      <c r="AL35" s="178" t="s">
        <v>2119</v>
      </c>
    </row>
    <row r="36" spans="1:38" ht="14.4" x14ac:dyDescent="0.3">
      <c r="A36" t="s">
        <v>57</v>
      </c>
      <c r="B36" s="251"/>
      <c r="C36" s="254"/>
      <c r="D36" s="33" t="s">
        <v>57</v>
      </c>
      <c r="E36" s="42">
        <v>-99</v>
      </c>
      <c r="F36" s="42">
        <v>-99</v>
      </c>
      <c r="G36" s="42">
        <v>8.9</v>
      </c>
      <c r="H36" s="42">
        <v>9.9</v>
      </c>
      <c r="I36" s="42">
        <v>19.399999999999999</v>
      </c>
      <c r="J36" s="42">
        <v>19.2</v>
      </c>
      <c r="K36" s="42">
        <v>21.4</v>
      </c>
      <c r="L36" s="42">
        <v>26.1</v>
      </c>
      <c r="M36" s="42">
        <v>26.6</v>
      </c>
      <c r="N36" s="42">
        <v>29.4</v>
      </c>
      <c r="O36" s="42">
        <v>31.5</v>
      </c>
      <c r="P36" s="42">
        <v>46.7</v>
      </c>
      <c r="Q36" s="42">
        <v>46.1</v>
      </c>
      <c r="R36" s="42">
        <v>44.9</v>
      </c>
      <c r="S36" s="42">
        <v>44.8</v>
      </c>
      <c r="T36" s="42">
        <v>44.4</v>
      </c>
      <c r="U36" s="42">
        <v>44.2</v>
      </c>
      <c r="V36" s="42">
        <v>-99</v>
      </c>
      <c r="W36" s="178" t="s">
        <v>2119</v>
      </c>
      <c r="X36" s="178" t="s">
        <v>2119</v>
      </c>
      <c r="Y36" s="27">
        <f t="shared" si="8"/>
        <v>0.10101010101010099</v>
      </c>
      <c r="Z36" s="27">
        <f t="shared" si="9"/>
        <v>0.48969072164948446</v>
      </c>
      <c r="AA36" s="27">
        <f t="shared" si="10"/>
        <v>-1.0416666666666741E-2</v>
      </c>
      <c r="AB36" s="27">
        <f t="shared" si="11"/>
        <v>0.10280373831775702</v>
      </c>
      <c r="AC36" s="27">
        <f t="shared" si="12"/>
        <v>0.1800766283524905</v>
      </c>
      <c r="AD36" s="27">
        <f t="shared" si="13"/>
        <v>1.8796992481203034E-2</v>
      </c>
      <c r="AE36" s="27">
        <f t="shared" si="14"/>
        <v>9.5238095238095122E-2</v>
      </c>
      <c r="AF36" s="27">
        <f t="shared" si="15"/>
        <v>6.6666666666666763E-2</v>
      </c>
      <c r="AG36" s="27">
        <f t="shared" si="16"/>
        <v>0.32548179871520344</v>
      </c>
      <c r="AH36" s="27">
        <f t="shared" si="1"/>
        <v>-1.3015184381778733E-2</v>
      </c>
      <c r="AI36" s="27">
        <f t="shared" si="2"/>
        <v>-2.6726057906458767E-2</v>
      </c>
      <c r="AJ36" s="27">
        <f t="shared" si="3"/>
        <v>-2.2321428571427937E-3</v>
      </c>
      <c r="AK36" s="27">
        <f t="shared" si="4"/>
        <v>-9.009009009008917E-3</v>
      </c>
      <c r="AL36" s="27">
        <f t="shared" si="5"/>
        <v>-4.5248868778280382E-3</v>
      </c>
    </row>
    <row r="37" spans="1:38" ht="14.4" x14ac:dyDescent="0.3">
      <c r="A37" t="s">
        <v>58</v>
      </c>
      <c r="B37" s="251"/>
      <c r="C37" s="254"/>
      <c r="D37" s="33" t="s">
        <v>58</v>
      </c>
      <c r="E37" s="41">
        <v>98.5</v>
      </c>
      <c r="F37" s="41">
        <v>99.4</v>
      </c>
      <c r="G37" s="41">
        <v>97.9</v>
      </c>
      <c r="H37" s="41">
        <v>95.3</v>
      </c>
      <c r="I37" s="41">
        <v>91.6</v>
      </c>
      <c r="J37" s="41">
        <v>88.4</v>
      </c>
      <c r="K37" s="41">
        <v>86.7</v>
      </c>
      <c r="L37" s="41">
        <v>85.1</v>
      </c>
      <c r="M37" s="41">
        <v>84.1</v>
      </c>
      <c r="N37" s="41">
        <v>81.5</v>
      </c>
      <c r="O37" s="41">
        <v>78.8</v>
      </c>
      <c r="P37" s="41">
        <v>75.8</v>
      </c>
      <c r="Q37" s="41">
        <v>72.099999999999994</v>
      </c>
      <c r="R37" s="41">
        <v>69.599999999999994</v>
      </c>
      <c r="S37" s="41">
        <v>66.099999999999994</v>
      </c>
      <c r="T37" s="41">
        <v>65.5</v>
      </c>
      <c r="U37" s="41">
        <v>65</v>
      </c>
      <c r="V37" s="41">
        <v>-99</v>
      </c>
      <c r="W37" s="27">
        <f t="shared" si="6"/>
        <v>9.0543259557344102E-3</v>
      </c>
      <c r="X37" s="27">
        <f t="shared" si="7"/>
        <v>-1.5321756894790539E-2</v>
      </c>
      <c r="Y37" s="27">
        <f t="shared" si="8"/>
        <v>-2.7282266526757804E-2</v>
      </c>
      <c r="Z37" s="27">
        <f t="shared" si="9"/>
        <v>-4.0393013100436637E-2</v>
      </c>
      <c r="AA37" s="27">
        <f t="shared" si="10"/>
        <v>-3.6199095022624306E-2</v>
      </c>
      <c r="AB37" s="27">
        <f t="shared" si="11"/>
        <v>-1.9607843137254832E-2</v>
      </c>
      <c r="AC37" s="27">
        <f t="shared" si="12"/>
        <v>-1.8801410105758087E-2</v>
      </c>
      <c r="AD37" s="27">
        <f t="shared" si="13"/>
        <v>-1.189060642092743E-2</v>
      </c>
      <c r="AE37" s="27">
        <f t="shared" si="14"/>
        <v>-3.1901840490797584E-2</v>
      </c>
      <c r="AF37" s="27">
        <f t="shared" si="15"/>
        <v>-3.4263959390862908E-2</v>
      </c>
      <c r="AG37" s="27">
        <f t="shared" si="16"/>
        <v>-3.9577836411609502E-2</v>
      </c>
      <c r="AH37" s="27">
        <f t="shared" si="1"/>
        <v>-5.1317614424410518E-2</v>
      </c>
      <c r="AI37" s="27">
        <f t="shared" si="2"/>
        <v>-3.5919540229885083E-2</v>
      </c>
      <c r="AJ37" s="27">
        <f t="shared" si="3"/>
        <v>-5.2950075642965277E-2</v>
      </c>
      <c r="AK37" s="27">
        <f t="shared" si="4"/>
        <v>-9.1603053435114212E-3</v>
      </c>
      <c r="AL37" s="27">
        <f t="shared" si="5"/>
        <v>-7.692307692307665E-3</v>
      </c>
    </row>
    <row r="38" spans="1:38" ht="14.4" x14ac:dyDescent="0.3">
      <c r="A38" t="s">
        <v>59</v>
      </c>
      <c r="B38" s="251"/>
      <c r="C38" s="254"/>
      <c r="D38" s="33" t="s">
        <v>59</v>
      </c>
      <c r="E38" s="42">
        <v>76.8</v>
      </c>
      <c r="F38" s="42">
        <v>76.099999999999994</v>
      </c>
      <c r="G38" s="42">
        <v>75.5</v>
      </c>
      <c r="H38" s="42">
        <v>74.599999999999994</v>
      </c>
      <c r="I38" s="42">
        <v>74.3</v>
      </c>
      <c r="J38" s="42">
        <v>73.900000000000006</v>
      </c>
      <c r="K38" s="42">
        <v>73.900000000000006</v>
      </c>
      <c r="L38" s="42">
        <v>73.900000000000006</v>
      </c>
      <c r="M38" s="42">
        <v>72.900000000000006</v>
      </c>
      <c r="N38" s="42">
        <v>72</v>
      </c>
      <c r="O38" s="42">
        <v>70.099999999999994</v>
      </c>
      <c r="P38" s="42">
        <v>69.8</v>
      </c>
      <c r="Q38" s="42">
        <v>68.5</v>
      </c>
      <c r="R38" s="42">
        <v>67.599999999999994</v>
      </c>
      <c r="S38" s="42">
        <v>66.8</v>
      </c>
      <c r="T38" s="42">
        <v>65.900000000000006</v>
      </c>
      <c r="U38" s="42">
        <v>65</v>
      </c>
      <c r="V38" s="42">
        <v>-99</v>
      </c>
      <c r="W38" s="27">
        <f t="shared" si="6"/>
        <v>-9.1984231274639949E-3</v>
      </c>
      <c r="X38" s="27">
        <f t="shared" si="7"/>
        <v>-7.9470198675495318E-3</v>
      </c>
      <c r="Y38" s="27">
        <f t="shared" si="8"/>
        <v>-1.2064343163538993E-2</v>
      </c>
      <c r="Z38" s="27">
        <f t="shared" si="9"/>
        <v>-4.0376850605652326E-3</v>
      </c>
      <c r="AA38" s="27">
        <f t="shared" si="10"/>
        <v>-5.412719891745521E-3</v>
      </c>
      <c r="AB38" s="27">
        <f t="shared" si="11"/>
        <v>0</v>
      </c>
      <c r="AC38" s="27">
        <f t="shared" si="12"/>
        <v>0</v>
      </c>
      <c r="AD38" s="27">
        <f t="shared" si="13"/>
        <v>-1.3717421124828544E-2</v>
      </c>
      <c r="AE38" s="27">
        <f t="shared" si="14"/>
        <v>-1.2500000000000178E-2</v>
      </c>
      <c r="AF38" s="27">
        <f t="shared" si="15"/>
        <v>-2.7104136947218249E-2</v>
      </c>
      <c r="AG38" s="27">
        <f t="shared" si="16"/>
        <v>-4.2979942693408546E-3</v>
      </c>
      <c r="AH38" s="27">
        <f t="shared" si="1"/>
        <v>-1.8978102189781021E-2</v>
      </c>
      <c r="AI38" s="27">
        <f t="shared" si="2"/>
        <v>-1.3313609467455745E-2</v>
      </c>
      <c r="AJ38" s="27">
        <f t="shared" si="3"/>
        <v>-1.1976047904191489E-2</v>
      </c>
      <c r="AK38" s="27">
        <f t="shared" si="4"/>
        <v>-1.3657056145675028E-2</v>
      </c>
      <c r="AL38" s="27">
        <f t="shared" si="5"/>
        <v>-1.3846153846153841E-2</v>
      </c>
    </row>
    <row r="39" spans="1:38" ht="14.4" x14ac:dyDescent="0.3">
      <c r="A39" t="s">
        <v>60</v>
      </c>
      <c r="B39" s="251"/>
      <c r="C39" s="254"/>
      <c r="D39" s="33" t="s">
        <v>60</v>
      </c>
      <c r="E39" s="41">
        <v>-99</v>
      </c>
      <c r="F39" s="41">
        <v>-99</v>
      </c>
      <c r="G39" s="41">
        <v>-99</v>
      </c>
      <c r="H39" s="41">
        <v>-99</v>
      </c>
      <c r="I39" s="41">
        <v>-99</v>
      </c>
      <c r="J39" s="41">
        <v>-99</v>
      </c>
      <c r="K39" s="41">
        <v>-99</v>
      </c>
      <c r="L39" s="41">
        <v>-99</v>
      </c>
      <c r="M39" s="41">
        <v>-99</v>
      </c>
      <c r="N39" s="41">
        <v>-99</v>
      </c>
      <c r="O39" s="41">
        <v>-99</v>
      </c>
      <c r="P39" s="41">
        <v>7.5</v>
      </c>
      <c r="Q39" s="41">
        <v>7.8</v>
      </c>
      <c r="R39" s="41">
        <v>8</v>
      </c>
      <c r="S39" s="41">
        <v>7.9</v>
      </c>
      <c r="T39" s="41">
        <v>8</v>
      </c>
      <c r="U39" s="41">
        <v>8.1</v>
      </c>
      <c r="V39" s="41">
        <v>8.6999999999999993</v>
      </c>
      <c r="W39" s="178" t="s">
        <v>2119</v>
      </c>
      <c r="X39" s="178" t="s">
        <v>2119</v>
      </c>
      <c r="Y39" s="178" t="s">
        <v>2119</v>
      </c>
      <c r="Z39" s="178" t="s">
        <v>2119</v>
      </c>
      <c r="AA39" s="178" t="s">
        <v>2119</v>
      </c>
      <c r="AB39" s="178" t="s">
        <v>2119</v>
      </c>
      <c r="AC39" s="178" t="s">
        <v>2119</v>
      </c>
      <c r="AD39" s="178" t="s">
        <v>2119</v>
      </c>
      <c r="AE39" s="178" t="s">
        <v>2119</v>
      </c>
      <c r="AF39" s="178" t="s">
        <v>2119</v>
      </c>
      <c r="AG39" s="178" t="s">
        <v>2119</v>
      </c>
      <c r="AH39" s="27">
        <f t="shared" si="1"/>
        <v>3.8461538461538436E-2</v>
      </c>
      <c r="AI39" s="27">
        <f t="shared" si="2"/>
        <v>2.5000000000000022E-2</v>
      </c>
      <c r="AJ39" s="27">
        <f t="shared" si="3"/>
        <v>-1.2658227848101111E-2</v>
      </c>
      <c r="AK39" s="27">
        <f t="shared" si="4"/>
        <v>1.2499999999999956E-2</v>
      </c>
      <c r="AL39" s="27">
        <f t="shared" si="5"/>
        <v>1.2345679012345623E-2</v>
      </c>
    </row>
    <row r="40" spans="1:38" ht="14.4" x14ac:dyDescent="0.3">
      <c r="A40" t="s">
        <v>61</v>
      </c>
      <c r="B40" s="251"/>
      <c r="C40" s="254"/>
      <c r="D40" s="33" t="s">
        <v>61</v>
      </c>
      <c r="E40" s="42">
        <v>-99</v>
      </c>
      <c r="F40" s="42">
        <v>-99</v>
      </c>
      <c r="G40" s="42">
        <v>-99</v>
      </c>
      <c r="H40" s="42">
        <v>57.7</v>
      </c>
      <c r="I40" s="42">
        <v>57.1</v>
      </c>
      <c r="J40" s="42">
        <v>56.4</v>
      </c>
      <c r="K40" s="42">
        <v>56.1</v>
      </c>
      <c r="L40" s="42">
        <v>55.5</v>
      </c>
      <c r="M40" s="42">
        <v>55.2</v>
      </c>
      <c r="N40" s="42">
        <v>54.6</v>
      </c>
      <c r="O40" s="42">
        <v>51.6</v>
      </c>
      <c r="P40" s="42">
        <v>53.2</v>
      </c>
      <c r="Q40" s="42">
        <v>51.6</v>
      </c>
      <c r="R40" s="42">
        <v>50</v>
      </c>
      <c r="S40" s="42">
        <v>48.7</v>
      </c>
      <c r="T40" s="42">
        <v>47.6</v>
      </c>
      <c r="U40" s="42">
        <v>46.5</v>
      </c>
      <c r="V40" s="42">
        <v>45.6</v>
      </c>
      <c r="W40" s="178" t="s">
        <v>2119</v>
      </c>
      <c r="X40" s="178" t="s">
        <v>2119</v>
      </c>
      <c r="Y40" s="178" t="s">
        <v>2119</v>
      </c>
      <c r="Z40" s="27">
        <f t="shared" si="9"/>
        <v>-1.0507880910683109E-2</v>
      </c>
      <c r="AA40" s="27">
        <f t="shared" si="10"/>
        <v>-1.2411347517730542E-2</v>
      </c>
      <c r="AB40" s="27">
        <f t="shared" si="11"/>
        <v>-5.3475935828877219E-3</v>
      </c>
      <c r="AC40" s="27">
        <f t="shared" si="12"/>
        <v>-1.0810810810810922E-2</v>
      </c>
      <c r="AD40" s="27">
        <f t="shared" si="13"/>
        <v>-5.4347826086955653E-3</v>
      </c>
      <c r="AE40" s="27">
        <f t="shared" si="14"/>
        <v>-1.098901098901095E-2</v>
      </c>
      <c r="AF40" s="27">
        <f t="shared" si="15"/>
        <v>-5.8139534883721034E-2</v>
      </c>
      <c r="AG40" s="27">
        <f t="shared" si="16"/>
        <v>3.007518796992481E-2</v>
      </c>
      <c r="AH40" s="27">
        <f t="shared" si="1"/>
        <v>-3.1007751937984551E-2</v>
      </c>
      <c r="AI40" s="27">
        <f t="shared" si="2"/>
        <v>-3.2000000000000028E-2</v>
      </c>
      <c r="AJ40" s="27">
        <f t="shared" si="3"/>
        <v>-2.6694045174537884E-2</v>
      </c>
      <c r="AK40" s="27">
        <f t="shared" si="4"/>
        <v>-2.3109243697479132E-2</v>
      </c>
      <c r="AL40" s="27">
        <f t="shared" si="5"/>
        <v>-2.3655913978494647E-2</v>
      </c>
    </row>
    <row r="41" spans="1:38" ht="14.4" x14ac:dyDescent="0.3">
      <c r="A41" t="s">
        <v>62</v>
      </c>
      <c r="B41" s="252"/>
      <c r="C41" s="255"/>
      <c r="D41" s="33" t="s">
        <v>62</v>
      </c>
      <c r="E41" s="41">
        <v>43.6</v>
      </c>
      <c r="F41" s="41">
        <v>43.2</v>
      </c>
      <c r="G41" s="41">
        <v>44.3</v>
      </c>
      <c r="H41" s="41">
        <v>44.1</v>
      </c>
      <c r="I41" s="41">
        <v>43.5</v>
      </c>
      <c r="J41" s="41">
        <v>42.8</v>
      </c>
      <c r="K41" s="41">
        <v>43.4</v>
      </c>
      <c r="L41" s="41">
        <v>42.7</v>
      </c>
      <c r="M41" s="41">
        <v>42.5</v>
      </c>
      <c r="N41" s="41">
        <v>42</v>
      </c>
      <c r="O41" s="41">
        <v>41.1</v>
      </c>
      <c r="P41" s="41">
        <v>39.9</v>
      </c>
      <c r="Q41" s="41">
        <v>38.299999999999997</v>
      </c>
      <c r="R41" s="41">
        <v>37</v>
      </c>
      <c r="S41" s="41">
        <v>35.4</v>
      </c>
      <c r="T41" s="41">
        <v>34.700000000000003</v>
      </c>
      <c r="U41" s="41">
        <v>-99</v>
      </c>
      <c r="V41" s="41">
        <v>-99</v>
      </c>
      <c r="W41" s="27">
        <f t="shared" si="6"/>
        <v>-9.2592592592593004E-3</v>
      </c>
      <c r="X41" s="27">
        <f t="shared" si="7"/>
        <v>2.4830699774266218E-2</v>
      </c>
      <c r="Y41" s="27">
        <f t="shared" si="8"/>
        <v>-4.5351473922901064E-3</v>
      </c>
      <c r="Z41" s="27">
        <f t="shared" si="9"/>
        <v>-1.379310344827589E-2</v>
      </c>
      <c r="AA41" s="27">
        <f t="shared" si="10"/>
        <v>-1.6355140186915973E-2</v>
      </c>
      <c r="AB41" s="27">
        <f t="shared" si="11"/>
        <v>1.3824884792626779E-2</v>
      </c>
      <c r="AC41" s="27">
        <f t="shared" si="12"/>
        <v>-1.6393442622950616E-2</v>
      </c>
      <c r="AD41" s="27">
        <f t="shared" si="13"/>
        <v>-4.7058823529413374E-3</v>
      </c>
      <c r="AE41" s="27">
        <f t="shared" si="14"/>
        <v>-1.1904761904761862E-2</v>
      </c>
      <c r="AF41" s="27">
        <f t="shared" si="15"/>
        <v>-2.1897810218977964E-2</v>
      </c>
      <c r="AG41" s="27">
        <f t="shared" si="16"/>
        <v>-3.007518796992481E-2</v>
      </c>
      <c r="AH41" s="27">
        <f t="shared" si="1"/>
        <v>-4.1775456919060039E-2</v>
      </c>
      <c r="AI41" s="27">
        <f t="shared" si="2"/>
        <v>-3.5135135135134998E-2</v>
      </c>
      <c r="AJ41" s="27">
        <f t="shared" si="3"/>
        <v>-4.5197740112994378E-2</v>
      </c>
      <c r="AK41" s="27">
        <f t="shared" si="4"/>
        <v>-2.0172910662824117E-2</v>
      </c>
      <c r="AL41" s="178" t="s">
        <v>2119</v>
      </c>
    </row>
    <row r="42" spans="1:38" ht="14.4" x14ac:dyDescent="0.3">
      <c r="A42"/>
      <c r="B42" s="30" t="s">
        <v>103</v>
      </c>
      <c r="W42" s="27">
        <f>AVERAGE(W6:W41)</f>
        <v>1.5026411649007233E-2</v>
      </c>
      <c r="X42" s="27">
        <f t="shared" ref="X42:AL42" si="17">AVERAGE(X6:X41)</f>
        <v>1.1087991148796406E-2</v>
      </c>
      <c r="Y42" s="27">
        <f t="shared" si="17"/>
        <v>2.0197326246309096E-2</v>
      </c>
      <c r="Z42" s="27">
        <f t="shared" si="17"/>
        <v>3.1870688706514938E-2</v>
      </c>
      <c r="AA42" s="27">
        <f t="shared" si="17"/>
        <v>1.1360845138912633E-2</v>
      </c>
      <c r="AB42" s="27">
        <f t="shared" si="17"/>
        <v>2.3123341123907664E-2</v>
      </c>
      <c r="AC42" s="27">
        <f t="shared" si="17"/>
        <v>3.3092316929746152E-2</v>
      </c>
      <c r="AD42" s="27">
        <f t="shared" si="17"/>
        <v>-1.1038396088673201E-2</v>
      </c>
      <c r="AE42" s="27">
        <f t="shared" si="17"/>
        <v>1.8123150198133871E-2</v>
      </c>
      <c r="AF42" s="27">
        <f t="shared" si="17"/>
        <v>5.3654816295818043E-3</v>
      </c>
      <c r="AG42" s="27">
        <f t="shared" si="17"/>
        <v>1.2318573135414139E-2</v>
      </c>
      <c r="AH42" s="27">
        <f t="shared" si="17"/>
        <v>4.3109007574083612E-3</v>
      </c>
      <c r="AI42" s="27">
        <f t="shared" si="17"/>
        <v>-1.3538808300228281E-2</v>
      </c>
      <c r="AJ42" s="27">
        <f t="shared" si="17"/>
        <v>-2.5700674542580942E-2</v>
      </c>
      <c r="AK42" s="27">
        <f t="shared" si="17"/>
        <v>-1.286817388264992E-2</v>
      </c>
      <c r="AL42" s="27">
        <f t="shared" si="17"/>
        <v>-8.25242499244664E-3</v>
      </c>
    </row>
    <row r="43" spans="1:38" ht="14.4" x14ac:dyDescent="0.3">
      <c r="A43"/>
      <c r="B43" s="28" t="s">
        <v>73</v>
      </c>
    </row>
    <row r="44" spans="1:38" ht="14.4" x14ac:dyDescent="0.3">
      <c r="A44"/>
      <c r="B44" s="29" t="s">
        <v>76</v>
      </c>
      <c r="C44" s="28" t="s">
        <v>77</v>
      </c>
    </row>
    <row r="45" spans="1:38" x14ac:dyDescent="0.25">
      <c r="B45" s="29" t="s">
        <v>74</v>
      </c>
      <c r="C45" s="28" t="s">
        <v>75</v>
      </c>
    </row>
    <row r="46" spans="1:38" x14ac:dyDescent="0.25">
      <c r="B46" s="29" t="s">
        <v>85</v>
      </c>
      <c r="C46" s="28" t="s">
        <v>84</v>
      </c>
    </row>
    <row r="47" spans="1:38" x14ac:dyDescent="0.25">
      <c r="B47" s="29" t="s">
        <v>83</v>
      </c>
      <c r="C47" s="28" t="s">
        <v>82</v>
      </c>
    </row>
  </sheetData>
  <mergeCells count="3">
    <mergeCell ref="B4:D4"/>
    <mergeCell ref="B6:B41"/>
    <mergeCell ref="C6:C41"/>
  </mergeCells>
  <hyperlinks>
    <hyperlink ref="B3" r:id="rId1" display="http://stats.oecd.org/OECDStat_Metadata/ShowMetadata.ashx?Dataset=HEALTH_LTCR&amp;ShowOnWeb=true&amp;Lang=en"/>
    <hyperlink ref="B6" r:id="rId2" display="http://stats.oecd.org/OECDStat_Metadata/ShowMetadata.ashx?Dataset=HEALTH_LTCR&amp;Coords=[VAR].[BLTCLTCN]&amp;ShowOnWeb=true&amp;Lang=en"/>
    <hyperlink ref="D16" r:id="rId3" display="http://stats.oecd.org/OECDStat_Metadata/ShowMetadata.ashx?Dataset=HEALTH_LTCR&amp;Coords=[COU].[DEU]&amp;ShowOnWeb=true&amp;Lang=en"/>
    <hyperlink ref="D21" r:id="rId4" display="http://stats.oecd.org/OECDStat_Metadata/ShowMetadata.ashx?Dataset=HEALTH_LTCR&amp;Coords=%5bCOU%5d.%5bISR%5d&amp;ShowOnWeb=true&amp;Lang=en"/>
    <hyperlink ref="B42" r:id="rId5" display="https://stats-2.oecd.org/index.aspx?DatasetCode=HEALTH_LTCR"/>
  </hyperlinks>
  <pageMargins left="0.78740157499999996" right="0.78740157499999996" top="0.984251969" bottom="0.984251969" header="0.4921259845" footer="0.4921259845"/>
  <pageSetup orientation="portrait" horizontalDpi="0" verticalDpi="0"/>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7"/>
  <sheetViews>
    <sheetView workbookViewId="0">
      <selection activeCell="B2" sqref="B2:P2"/>
    </sheetView>
  </sheetViews>
  <sheetFormatPr baseColWidth="10" defaultColWidth="10.6640625" defaultRowHeight="13.2" x14ac:dyDescent="0.3"/>
  <cols>
    <col min="1" max="16384" width="10.6640625" style="43"/>
  </cols>
  <sheetData>
    <row r="1" spans="1:31" x14ac:dyDescent="0.2">
      <c r="A1" s="1" t="s">
        <v>811</v>
      </c>
      <c r="C1" s="46" t="s">
        <v>812</v>
      </c>
    </row>
    <row r="2" spans="1:31" ht="14.4" thickBot="1" x14ac:dyDescent="0.35">
      <c r="A2" s="256" t="s">
        <v>810</v>
      </c>
      <c r="B2" s="257" t="s">
        <v>809</v>
      </c>
      <c r="C2" s="257"/>
      <c r="D2" s="257"/>
      <c r="E2" s="257"/>
      <c r="F2" s="257"/>
      <c r="G2" s="257"/>
      <c r="H2" s="257"/>
      <c r="I2" s="257"/>
      <c r="J2" s="257"/>
      <c r="K2" s="257"/>
      <c r="L2" s="257"/>
      <c r="M2" s="257"/>
      <c r="N2" s="257"/>
      <c r="O2" s="257"/>
      <c r="P2" s="257"/>
      <c r="Q2" s="257" t="s">
        <v>808</v>
      </c>
      <c r="R2" s="257"/>
      <c r="S2" s="257"/>
      <c r="T2" s="257"/>
      <c r="U2" s="257"/>
      <c r="V2" s="257"/>
      <c r="W2" s="257"/>
      <c r="X2" s="257"/>
      <c r="Y2" s="257"/>
      <c r="Z2" s="257"/>
      <c r="AA2" s="257"/>
      <c r="AB2" s="257"/>
      <c r="AC2" s="257"/>
      <c r="AD2" s="257"/>
      <c r="AE2" s="257"/>
    </row>
    <row r="3" spans="1:31" ht="14.4" thickBot="1" x14ac:dyDescent="0.35">
      <c r="A3" s="256"/>
      <c r="B3" s="256" t="s">
        <v>807</v>
      </c>
      <c r="C3" s="256"/>
      <c r="D3" s="256"/>
      <c r="E3" s="256"/>
      <c r="F3" s="256"/>
      <c r="G3" s="256" t="s">
        <v>806</v>
      </c>
      <c r="H3" s="256"/>
      <c r="I3" s="256"/>
      <c r="J3" s="256"/>
      <c r="K3" s="256"/>
      <c r="L3" s="256" t="s">
        <v>805</v>
      </c>
      <c r="M3" s="256"/>
      <c r="N3" s="256"/>
      <c r="O3" s="256"/>
      <c r="P3" s="256"/>
      <c r="Q3" s="256" t="s">
        <v>807</v>
      </c>
      <c r="R3" s="256"/>
      <c r="S3" s="256"/>
      <c r="T3" s="256"/>
      <c r="U3" s="256"/>
      <c r="V3" s="256" t="s">
        <v>806</v>
      </c>
      <c r="W3" s="256"/>
      <c r="X3" s="256"/>
      <c r="Y3" s="256"/>
      <c r="Z3" s="256"/>
      <c r="AA3" s="256" t="s">
        <v>805</v>
      </c>
      <c r="AB3" s="256"/>
      <c r="AC3" s="256"/>
      <c r="AD3" s="256"/>
      <c r="AE3" s="256"/>
    </row>
    <row r="4" spans="1:31" ht="14.4" thickBot="1" x14ac:dyDescent="0.35">
      <c r="A4" s="256"/>
      <c r="B4" s="45" t="s">
        <v>20</v>
      </c>
      <c r="C4" s="45" t="s">
        <v>19</v>
      </c>
      <c r="D4" s="45" t="s">
        <v>14</v>
      </c>
      <c r="E4" s="45" t="s">
        <v>9</v>
      </c>
      <c r="F4" s="45" t="s">
        <v>4</v>
      </c>
      <c r="G4" s="45" t="s">
        <v>20</v>
      </c>
      <c r="H4" s="45" t="s">
        <v>19</v>
      </c>
      <c r="I4" s="45" t="s">
        <v>14</v>
      </c>
      <c r="J4" s="45" t="s">
        <v>9</v>
      </c>
      <c r="K4" s="45" t="s">
        <v>4</v>
      </c>
      <c r="L4" s="45" t="s">
        <v>20</v>
      </c>
      <c r="M4" s="45" t="s">
        <v>19</v>
      </c>
      <c r="N4" s="45" t="s">
        <v>14</v>
      </c>
      <c r="O4" s="45" t="s">
        <v>9</v>
      </c>
      <c r="P4" s="45" t="s">
        <v>4</v>
      </c>
      <c r="Q4" s="45" t="s">
        <v>20</v>
      </c>
      <c r="R4" s="45" t="s">
        <v>19</v>
      </c>
      <c r="S4" s="45" t="s">
        <v>14</v>
      </c>
      <c r="T4" s="45" t="s">
        <v>9</v>
      </c>
      <c r="U4" s="45" t="s">
        <v>4</v>
      </c>
      <c r="V4" s="45" t="s">
        <v>20</v>
      </c>
      <c r="W4" s="45" t="s">
        <v>19</v>
      </c>
      <c r="X4" s="45" t="s">
        <v>14</v>
      </c>
      <c r="Y4" s="45" t="s">
        <v>9</v>
      </c>
      <c r="Z4" s="45" t="s">
        <v>4</v>
      </c>
      <c r="AA4" s="45" t="s">
        <v>20</v>
      </c>
      <c r="AB4" s="45" t="s">
        <v>19</v>
      </c>
      <c r="AC4" s="45" t="s">
        <v>14</v>
      </c>
      <c r="AD4" s="45" t="s">
        <v>9</v>
      </c>
      <c r="AE4" s="45" t="s">
        <v>4</v>
      </c>
    </row>
    <row r="5" spans="1:31" ht="28.2" thickBot="1" x14ac:dyDescent="0.35">
      <c r="A5" s="45" t="s">
        <v>804</v>
      </c>
      <c r="B5" s="44" t="s">
        <v>488</v>
      </c>
      <c r="C5" s="44" t="s">
        <v>198</v>
      </c>
      <c r="D5" s="44" t="s">
        <v>383</v>
      </c>
      <c r="E5" s="44" t="s">
        <v>513</v>
      </c>
      <c r="F5" s="44" t="s">
        <v>686</v>
      </c>
      <c r="G5" s="44" t="s">
        <v>667</v>
      </c>
      <c r="H5" s="44" t="s">
        <v>185</v>
      </c>
      <c r="I5" s="44" t="s">
        <v>510</v>
      </c>
      <c r="J5" s="44" t="s">
        <v>486</v>
      </c>
      <c r="K5" s="44" t="s">
        <v>523</v>
      </c>
      <c r="L5" s="44" t="s">
        <v>627</v>
      </c>
      <c r="M5" s="44" t="s">
        <v>627</v>
      </c>
      <c r="N5" s="44" t="s">
        <v>343</v>
      </c>
      <c r="O5" s="44" t="s">
        <v>518</v>
      </c>
      <c r="P5" s="44" t="s">
        <v>426</v>
      </c>
      <c r="Q5" s="44" t="s">
        <v>147</v>
      </c>
      <c r="R5" s="44" t="s">
        <v>176</v>
      </c>
      <c r="S5" s="44" t="s">
        <v>150</v>
      </c>
      <c r="T5" s="44" t="s">
        <v>378</v>
      </c>
      <c r="U5" s="44" t="s">
        <v>193</v>
      </c>
      <c r="V5" s="44" t="s">
        <v>195</v>
      </c>
      <c r="W5" s="44" t="s">
        <v>194</v>
      </c>
      <c r="X5" s="44" t="s">
        <v>175</v>
      </c>
      <c r="Y5" s="44" t="s">
        <v>423</v>
      </c>
      <c r="Z5" s="44" t="s">
        <v>559</v>
      </c>
      <c r="AA5" s="44" t="s">
        <v>192</v>
      </c>
      <c r="AB5" s="44" t="s">
        <v>191</v>
      </c>
      <c r="AC5" s="44" t="s">
        <v>147</v>
      </c>
      <c r="AD5" s="44" t="s">
        <v>150</v>
      </c>
      <c r="AE5" s="44" t="s">
        <v>175</v>
      </c>
    </row>
    <row r="6" spans="1:31" ht="14.4" thickBot="1" x14ac:dyDescent="0.35">
      <c r="A6" s="45" t="s">
        <v>803</v>
      </c>
      <c r="B6" s="44" t="s">
        <v>365</v>
      </c>
      <c r="C6" s="44" t="s">
        <v>445</v>
      </c>
      <c r="D6" s="44" t="s">
        <v>368</v>
      </c>
      <c r="E6" s="44" t="s">
        <v>261</v>
      </c>
      <c r="F6" s="44" t="s">
        <v>291</v>
      </c>
      <c r="G6" s="44" t="s">
        <v>369</v>
      </c>
      <c r="H6" s="44" t="s">
        <v>238</v>
      </c>
      <c r="I6" s="44" t="s">
        <v>455</v>
      </c>
      <c r="J6" s="44" t="s">
        <v>234</v>
      </c>
      <c r="K6" s="44" t="s">
        <v>290</v>
      </c>
      <c r="L6" s="44" t="s">
        <v>618</v>
      </c>
      <c r="M6" s="44" t="s">
        <v>492</v>
      </c>
      <c r="N6" s="44" t="s">
        <v>574</v>
      </c>
      <c r="O6" s="44" t="s">
        <v>407</v>
      </c>
      <c r="P6" s="44" t="s">
        <v>404</v>
      </c>
      <c r="Q6" s="44" t="s">
        <v>222</v>
      </c>
      <c r="R6" s="44" t="s">
        <v>320</v>
      </c>
      <c r="S6" s="44" t="s">
        <v>287</v>
      </c>
      <c r="T6" s="44" t="s">
        <v>285</v>
      </c>
      <c r="U6" s="44" t="s">
        <v>285</v>
      </c>
      <c r="V6" s="44" t="s">
        <v>249</v>
      </c>
      <c r="W6" s="44" t="s">
        <v>219</v>
      </c>
      <c r="X6" s="44" t="s">
        <v>266</v>
      </c>
      <c r="Y6" s="44" t="s">
        <v>265</v>
      </c>
      <c r="Z6" s="44" t="s">
        <v>331</v>
      </c>
      <c r="AA6" s="44" t="s">
        <v>211</v>
      </c>
      <c r="AB6" s="44" t="s">
        <v>242</v>
      </c>
      <c r="AC6" s="44" t="s">
        <v>251</v>
      </c>
      <c r="AD6" s="44" t="s">
        <v>221</v>
      </c>
      <c r="AE6" s="44" t="s">
        <v>362</v>
      </c>
    </row>
    <row r="7" spans="1:31" ht="14.4" thickBot="1" x14ac:dyDescent="0.35">
      <c r="A7" s="45" t="s">
        <v>802</v>
      </c>
      <c r="B7" s="44" t="s">
        <v>449</v>
      </c>
      <c r="C7" s="44" t="s">
        <v>364</v>
      </c>
      <c r="D7" s="44" t="s">
        <v>298</v>
      </c>
      <c r="E7" s="44" t="s">
        <v>677</v>
      </c>
      <c r="F7" s="44" t="s">
        <v>436</v>
      </c>
      <c r="G7" s="44" t="s">
        <v>261</v>
      </c>
      <c r="H7" s="44" t="s">
        <v>413</v>
      </c>
      <c r="I7" s="44" t="s">
        <v>403</v>
      </c>
      <c r="J7" s="44" t="s">
        <v>276</v>
      </c>
      <c r="K7" s="44" t="s">
        <v>374</v>
      </c>
      <c r="L7" s="44" t="s">
        <v>312</v>
      </c>
      <c r="M7" s="44" t="s">
        <v>261</v>
      </c>
      <c r="N7" s="44" t="s">
        <v>311</v>
      </c>
      <c r="O7" s="44" t="s">
        <v>713</v>
      </c>
      <c r="P7" s="44" t="s">
        <v>415</v>
      </c>
      <c r="Q7" s="44" t="s">
        <v>221</v>
      </c>
      <c r="R7" s="44" t="s">
        <v>349</v>
      </c>
      <c r="S7" s="44" t="s">
        <v>219</v>
      </c>
      <c r="T7" s="44" t="s">
        <v>247</v>
      </c>
      <c r="U7" s="44" t="s">
        <v>152</v>
      </c>
      <c r="V7" s="44" t="s">
        <v>250</v>
      </c>
      <c r="W7" s="44" t="s">
        <v>349</v>
      </c>
      <c r="X7" s="44" t="s">
        <v>219</v>
      </c>
      <c r="Y7" s="44" t="s">
        <v>247</v>
      </c>
      <c r="Z7" s="44" t="s">
        <v>271</v>
      </c>
      <c r="AA7" s="44" t="s">
        <v>221</v>
      </c>
      <c r="AB7" s="44" t="s">
        <v>250</v>
      </c>
      <c r="AC7" s="44" t="s">
        <v>219</v>
      </c>
      <c r="AD7" s="44" t="s">
        <v>266</v>
      </c>
      <c r="AE7" s="44" t="s">
        <v>273</v>
      </c>
    </row>
    <row r="8" spans="1:31" ht="14.4" thickBot="1" x14ac:dyDescent="0.35">
      <c r="A8" s="45" t="s">
        <v>801</v>
      </c>
      <c r="B8" s="44" t="s">
        <v>371</v>
      </c>
      <c r="C8" s="44" t="s">
        <v>156</v>
      </c>
      <c r="D8" s="44" t="s">
        <v>577</v>
      </c>
      <c r="E8" s="44" t="s">
        <v>165</v>
      </c>
      <c r="F8" s="44" t="s">
        <v>800</v>
      </c>
      <c r="G8" s="44" t="s">
        <v>166</v>
      </c>
      <c r="H8" s="44" t="s">
        <v>335</v>
      </c>
      <c r="I8" s="44" t="s">
        <v>578</v>
      </c>
      <c r="J8" s="44" t="s">
        <v>672</v>
      </c>
      <c r="K8" s="44" t="s">
        <v>690</v>
      </c>
      <c r="L8" s="44" t="s">
        <v>440</v>
      </c>
      <c r="M8" s="44" t="s">
        <v>441</v>
      </c>
      <c r="N8" s="44" t="s">
        <v>205</v>
      </c>
      <c r="O8" s="44" t="s">
        <v>517</v>
      </c>
      <c r="P8" s="44" t="s">
        <v>691</v>
      </c>
      <c r="Q8" s="44" t="s">
        <v>272</v>
      </c>
      <c r="R8" s="44" t="s">
        <v>331</v>
      </c>
      <c r="S8" s="44" t="s">
        <v>332</v>
      </c>
      <c r="T8" s="44" t="s">
        <v>379</v>
      </c>
      <c r="U8" s="44" t="s">
        <v>176</v>
      </c>
      <c r="V8" s="44" t="s">
        <v>268</v>
      </c>
      <c r="W8" s="44" t="s">
        <v>332</v>
      </c>
      <c r="X8" s="44" t="s">
        <v>141</v>
      </c>
      <c r="Y8" s="44" t="s">
        <v>147</v>
      </c>
      <c r="Z8" s="44" t="s">
        <v>172</v>
      </c>
      <c r="AA8" s="44" t="s">
        <v>217</v>
      </c>
      <c r="AB8" s="44" t="s">
        <v>402</v>
      </c>
      <c r="AC8" s="44" t="s">
        <v>152</v>
      </c>
      <c r="AD8" s="44" t="s">
        <v>267</v>
      </c>
      <c r="AE8" s="44" t="s">
        <v>169</v>
      </c>
    </row>
    <row r="9" spans="1:31" ht="42" thickBot="1" x14ac:dyDescent="0.35">
      <c r="A9" s="45" t="s">
        <v>799</v>
      </c>
      <c r="B9" s="44" t="s">
        <v>407</v>
      </c>
      <c r="C9" s="44" t="s">
        <v>325</v>
      </c>
      <c r="D9" s="44" t="s">
        <v>238</v>
      </c>
      <c r="E9" s="44" t="s">
        <v>261</v>
      </c>
      <c r="F9" s="44" t="s">
        <v>311</v>
      </c>
      <c r="G9" s="44" t="s">
        <v>413</v>
      </c>
      <c r="H9" s="44" t="s">
        <v>410</v>
      </c>
      <c r="I9" s="44" t="s">
        <v>420</v>
      </c>
      <c r="J9" s="44" t="s">
        <v>234</v>
      </c>
      <c r="K9" s="44" t="s">
        <v>260</v>
      </c>
      <c r="L9" s="44" t="s">
        <v>254</v>
      </c>
      <c r="M9" s="44" t="s">
        <v>328</v>
      </c>
      <c r="N9" s="44" t="s">
        <v>365</v>
      </c>
      <c r="O9" s="44" t="s">
        <v>325</v>
      </c>
      <c r="P9" s="44" t="s">
        <v>314</v>
      </c>
      <c r="Q9" s="44" t="s">
        <v>349</v>
      </c>
      <c r="R9" s="44" t="s">
        <v>349</v>
      </c>
      <c r="S9" s="44" t="s">
        <v>221</v>
      </c>
      <c r="T9" s="44" t="s">
        <v>220</v>
      </c>
      <c r="U9" s="44" t="s">
        <v>218</v>
      </c>
      <c r="V9" s="44" t="s">
        <v>143</v>
      </c>
      <c r="W9" s="44" t="s">
        <v>143</v>
      </c>
      <c r="X9" s="44" t="s">
        <v>218</v>
      </c>
      <c r="Y9" s="44" t="s">
        <v>247</v>
      </c>
      <c r="Z9" s="44" t="s">
        <v>142</v>
      </c>
      <c r="AA9" s="44" t="s">
        <v>224</v>
      </c>
      <c r="AB9" s="44" t="s">
        <v>253</v>
      </c>
      <c r="AC9" s="44" t="s">
        <v>223</v>
      </c>
      <c r="AD9" s="44" t="s">
        <v>361</v>
      </c>
      <c r="AE9" s="44" t="s">
        <v>320</v>
      </c>
    </row>
    <row r="10" spans="1:31" ht="14.4" thickBot="1" x14ac:dyDescent="0.35">
      <c r="A10" s="45" t="s">
        <v>798</v>
      </c>
      <c r="B10" s="44" t="s">
        <v>571</v>
      </c>
      <c r="C10" s="44" t="s">
        <v>574</v>
      </c>
      <c r="D10" s="44" t="s">
        <v>239</v>
      </c>
      <c r="E10" s="44" t="s">
        <v>369</v>
      </c>
      <c r="F10" s="44" t="s">
        <v>237</v>
      </c>
      <c r="G10" s="44" t="s">
        <v>262</v>
      </c>
      <c r="H10" s="44" t="s">
        <v>237</v>
      </c>
      <c r="I10" s="44" t="s">
        <v>291</v>
      </c>
      <c r="J10" s="44" t="s">
        <v>235</v>
      </c>
      <c r="K10" s="44" t="s">
        <v>713</v>
      </c>
      <c r="L10" s="44" t="s">
        <v>230</v>
      </c>
      <c r="M10" s="44" t="s">
        <v>229</v>
      </c>
      <c r="N10" s="44" t="s">
        <v>307</v>
      </c>
      <c r="O10" s="44" t="s">
        <v>492</v>
      </c>
      <c r="P10" s="44" t="s">
        <v>571</v>
      </c>
      <c r="Q10" s="44" t="s">
        <v>464</v>
      </c>
      <c r="R10" s="44" t="s">
        <v>225</v>
      </c>
      <c r="S10" s="44" t="s">
        <v>252</v>
      </c>
      <c r="T10" s="44" t="s">
        <v>222</v>
      </c>
      <c r="U10" s="44" t="s">
        <v>361</v>
      </c>
      <c r="V10" s="44" t="s">
        <v>249</v>
      </c>
      <c r="W10" s="44" t="s">
        <v>220</v>
      </c>
      <c r="X10" s="44" t="s">
        <v>218</v>
      </c>
      <c r="Y10" s="44" t="s">
        <v>217</v>
      </c>
      <c r="Z10" s="44" t="s">
        <v>216</v>
      </c>
      <c r="AA10" s="44" t="s">
        <v>478</v>
      </c>
      <c r="AB10" s="44" t="s">
        <v>319</v>
      </c>
      <c r="AC10" s="44" t="s">
        <v>498</v>
      </c>
      <c r="AD10" s="44" t="s">
        <v>244</v>
      </c>
      <c r="AE10" s="44" t="s">
        <v>350</v>
      </c>
    </row>
    <row r="11" spans="1:31" ht="14.4" thickBot="1" x14ac:dyDescent="0.35">
      <c r="A11" s="45" t="s">
        <v>797</v>
      </c>
      <c r="B11" s="44" t="s">
        <v>411</v>
      </c>
      <c r="C11" s="44" t="s">
        <v>367</v>
      </c>
      <c r="D11" s="44" t="s">
        <v>413</v>
      </c>
      <c r="E11" s="44" t="s">
        <v>455</v>
      </c>
      <c r="F11" s="44" t="s">
        <v>310</v>
      </c>
      <c r="G11" s="44" t="s">
        <v>419</v>
      </c>
      <c r="H11" s="44" t="s">
        <v>417</v>
      </c>
      <c r="I11" s="44" t="s">
        <v>275</v>
      </c>
      <c r="J11" s="44" t="s">
        <v>289</v>
      </c>
      <c r="K11" s="44" t="s">
        <v>258</v>
      </c>
      <c r="L11" s="44" t="s">
        <v>316</v>
      </c>
      <c r="M11" s="44" t="s">
        <v>329</v>
      </c>
      <c r="N11" s="44" t="s">
        <v>571</v>
      </c>
      <c r="O11" s="44" t="s">
        <v>326</v>
      </c>
      <c r="P11" s="44" t="s">
        <v>263</v>
      </c>
      <c r="Q11" s="44" t="s">
        <v>219</v>
      </c>
      <c r="R11" s="44" t="s">
        <v>248</v>
      </c>
      <c r="S11" s="44" t="s">
        <v>286</v>
      </c>
      <c r="T11" s="44" t="s">
        <v>247</v>
      </c>
      <c r="U11" s="44" t="s">
        <v>266</v>
      </c>
      <c r="V11" s="44" t="s">
        <v>272</v>
      </c>
      <c r="W11" s="44" t="s">
        <v>331</v>
      </c>
      <c r="X11" s="44" t="s">
        <v>142</v>
      </c>
      <c r="Y11" s="44" t="s">
        <v>268</v>
      </c>
      <c r="Z11" s="44" t="s">
        <v>142</v>
      </c>
      <c r="AA11" s="44" t="s">
        <v>222</v>
      </c>
      <c r="AB11" s="44" t="s">
        <v>222</v>
      </c>
      <c r="AC11" s="44" t="s">
        <v>222</v>
      </c>
      <c r="AD11" s="44" t="s">
        <v>250</v>
      </c>
      <c r="AE11" s="44" t="s">
        <v>349</v>
      </c>
    </row>
    <row r="12" spans="1:31" ht="14.4" thickBot="1" x14ac:dyDescent="0.35">
      <c r="A12" s="45" t="s">
        <v>26</v>
      </c>
      <c r="B12" s="44" t="s">
        <v>479</v>
      </c>
      <c r="C12" s="44" t="s">
        <v>354</v>
      </c>
      <c r="D12" s="44" t="s">
        <v>505</v>
      </c>
      <c r="E12" s="44" t="s">
        <v>612</v>
      </c>
      <c r="F12" s="44" t="s">
        <v>534</v>
      </c>
      <c r="G12" s="44" t="s">
        <v>465</v>
      </c>
      <c r="H12" s="44" t="s">
        <v>483</v>
      </c>
      <c r="I12" s="44" t="s">
        <v>308</v>
      </c>
      <c r="J12" s="44" t="s">
        <v>228</v>
      </c>
      <c r="K12" s="44" t="s">
        <v>329</v>
      </c>
      <c r="L12" s="44" t="s">
        <v>633</v>
      </c>
      <c r="M12" s="44" t="s">
        <v>647</v>
      </c>
      <c r="N12" s="44" t="s">
        <v>474</v>
      </c>
      <c r="O12" s="44" t="s">
        <v>355</v>
      </c>
      <c r="P12" s="44" t="s">
        <v>619</v>
      </c>
      <c r="Q12" s="44" t="s">
        <v>538</v>
      </c>
      <c r="R12" s="44" t="s">
        <v>494</v>
      </c>
      <c r="S12" s="44" t="s">
        <v>346</v>
      </c>
      <c r="T12" s="44" t="s">
        <v>478</v>
      </c>
      <c r="U12" s="44" t="s">
        <v>213</v>
      </c>
      <c r="V12" s="44" t="s">
        <v>302</v>
      </c>
      <c r="W12" s="44" t="s">
        <v>478</v>
      </c>
      <c r="X12" s="44" t="s">
        <v>245</v>
      </c>
      <c r="Y12" s="44" t="s">
        <v>350</v>
      </c>
      <c r="Z12" s="44" t="s">
        <v>322</v>
      </c>
      <c r="AA12" s="44" t="s">
        <v>609</v>
      </c>
      <c r="AB12" s="44" t="s">
        <v>463</v>
      </c>
      <c r="AC12" s="44" t="s">
        <v>708</v>
      </c>
      <c r="AD12" s="44" t="s">
        <v>499</v>
      </c>
      <c r="AE12" s="44" t="s">
        <v>346</v>
      </c>
    </row>
    <row r="13" spans="1:31" ht="14.4" thickBot="1" x14ac:dyDescent="0.35">
      <c r="A13" s="45" t="s">
        <v>28</v>
      </c>
      <c r="B13" s="44" t="s">
        <v>471</v>
      </c>
      <c r="C13" s="44" t="s">
        <v>470</v>
      </c>
      <c r="D13" s="44" t="s">
        <v>612</v>
      </c>
      <c r="E13" s="44" t="s">
        <v>506</v>
      </c>
      <c r="F13" s="44" t="s">
        <v>306</v>
      </c>
      <c r="G13" s="44" t="s">
        <v>308</v>
      </c>
      <c r="H13" s="44" t="s">
        <v>352</v>
      </c>
      <c r="I13" s="44" t="s">
        <v>306</v>
      </c>
      <c r="J13" s="44" t="s">
        <v>329</v>
      </c>
      <c r="K13" s="44" t="s">
        <v>239</v>
      </c>
      <c r="L13" s="44" t="s">
        <v>647</v>
      </c>
      <c r="M13" s="44" t="s">
        <v>467</v>
      </c>
      <c r="N13" s="44" t="s">
        <v>473</v>
      </c>
      <c r="O13" s="44" t="s">
        <v>471</v>
      </c>
      <c r="P13" s="44" t="s">
        <v>483</v>
      </c>
      <c r="Q13" s="44" t="s">
        <v>302</v>
      </c>
      <c r="R13" s="44" t="s">
        <v>319</v>
      </c>
      <c r="S13" s="44" t="s">
        <v>214</v>
      </c>
      <c r="T13" s="44" t="s">
        <v>300</v>
      </c>
      <c r="U13" s="44" t="s">
        <v>211</v>
      </c>
      <c r="V13" s="44" t="s">
        <v>212</v>
      </c>
      <c r="W13" s="44" t="s">
        <v>305</v>
      </c>
      <c r="X13" s="44" t="s">
        <v>224</v>
      </c>
      <c r="Y13" s="44" t="s">
        <v>321</v>
      </c>
      <c r="Z13" s="44" t="s">
        <v>349</v>
      </c>
      <c r="AA13" s="44" t="s">
        <v>615</v>
      </c>
      <c r="AB13" s="44" t="s">
        <v>499</v>
      </c>
      <c r="AC13" s="44" t="s">
        <v>348</v>
      </c>
      <c r="AD13" s="44" t="s">
        <v>475</v>
      </c>
      <c r="AE13" s="44" t="s">
        <v>215</v>
      </c>
    </row>
    <row r="14" spans="1:31" ht="28.2" thickBot="1" x14ac:dyDescent="0.35">
      <c r="A14" s="45" t="s">
        <v>796</v>
      </c>
      <c r="B14" s="44" t="s">
        <v>291</v>
      </c>
      <c r="C14" s="44" t="s">
        <v>311</v>
      </c>
      <c r="D14" s="44" t="s">
        <v>421</v>
      </c>
      <c r="E14" s="44" t="s">
        <v>295</v>
      </c>
      <c r="F14" s="44" t="s">
        <v>279</v>
      </c>
      <c r="G14" s="44" t="s">
        <v>677</v>
      </c>
      <c r="H14" s="44" t="s">
        <v>260</v>
      </c>
      <c r="I14" s="44" t="s">
        <v>295</v>
      </c>
      <c r="J14" s="44" t="s">
        <v>456</v>
      </c>
      <c r="K14" s="44" t="s">
        <v>606</v>
      </c>
      <c r="L14" s="44" t="s">
        <v>325</v>
      </c>
      <c r="M14" s="44" t="s">
        <v>314</v>
      </c>
      <c r="N14" s="44" t="s">
        <v>413</v>
      </c>
      <c r="O14" s="44" t="s">
        <v>421</v>
      </c>
      <c r="P14" s="44" t="s">
        <v>295</v>
      </c>
      <c r="Q14" s="44" t="s">
        <v>218</v>
      </c>
      <c r="R14" s="44" t="s">
        <v>266</v>
      </c>
      <c r="S14" s="44" t="s">
        <v>402</v>
      </c>
      <c r="T14" s="44" t="s">
        <v>331</v>
      </c>
      <c r="U14" s="44" t="s">
        <v>273</v>
      </c>
      <c r="V14" s="44" t="s">
        <v>151</v>
      </c>
      <c r="W14" s="44" t="s">
        <v>142</v>
      </c>
      <c r="X14" s="44" t="s">
        <v>269</v>
      </c>
      <c r="Y14" s="44" t="s">
        <v>270</v>
      </c>
      <c r="Z14" s="44" t="s">
        <v>270</v>
      </c>
      <c r="AA14" s="44" t="s">
        <v>221</v>
      </c>
      <c r="AB14" s="44" t="s">
        <v>250</v>
      </c>
      <c r="AC14" s="44" t="s">
        <v>220</v>
      </c>
      <c r="AD14" s="44" t="s">
        <v>266</v>
      </c>
      <c r="AE14" s="44" t="s">
        <v>285</v>
      </c>
    </row>
    <row r="15" spans="1:31" ht="14.4" thickBot="1" x14ac:dyDescent="0.35">
      <c r="A15" s="45" t="s">
        <v>795</v>
      </c>
      <c r="B15" s="44" t="s">
        <v>450</v>
      </c>
      <c r="C15" s="44" t="s">
        <v>369</v>
      </c>
      <c r="D15" s="44" t="s">
        <v>368</v>
      </c>
      <c r="E15" s="44" t="s">
        <v>410</v>
      </c>
      <c r="F15" s="44" t="s">
        <v>278</v>
      </c>
      <c r="G15" s="44" t="s">
        <v>455</v>
      </c>
      <c r="H15" s="44" t="s">
        <v>298</v>
      </c>
      <c r="I15" s="44" t="s">
        <v>396</v>
      </c>
      <c r="J15" s="44" t="s">
        <v>677</v>
      </c>
      <c r="K15" s="44" t="s">
        <v>395</v>
      </c>
      <c r="L15" s="44" t="s">
        <v>254</v>
      </c>
      <c r="M15" s="44" t="s">
        <v>316</v>
      </c>
      <c r="N15" s="44" t="s">
        <v>329</v>
      </c>
      <c r="O15" s="44" t="s">
        <v>404</v>
      </c>
      <c r="P15" s="44" t="s">
        <v>367</v>
      </c>
      <c r="Q15" s="44" t="s">
        <v>350</v>
      </c>
      <c r="R15" s="44" t="s">
        <v>305</v>
      </c>
      <c r="S15" s="44" t="s">
        <v>225</v>
      </c>
      <c r="T15" s="44" t="s">
        <v>252</v>
      </c>
      <c r="U15" s="44" t="s">
        <v>320</v>
      </c>
      <c r="V15" s="44" t="s">
        <v>222</v>
      </c>
      <c r="W15" s="44" t="s">
        <v>304</v>
      </c>
      <c r="X15" s="44" t="s">
        <v>361</v>
      </c>
      <c r="Y15" s="44" t="s">
        <v>249</v>
      </c>
      <c r="Z15" s="44" t="s">
        <v>286</v>
      </c>
      <c r="AA15" s="44" t="s">
        <v>215</v>
      </c>
      <c r="AB15" s="44" t="s">
        <v>214</v>
      </c>
      <c r="AC15" s="44" t="s">
        <v>300</v>
      </c>
      <c r="AD15" s="44" t="s">
        <v>305</v>
      </c>
      <c r="AE15" s="44" t="s">
        <v>253</v>
      </c>
    </row>
    <row r="16" spans="1:31" ht="14.4" thickBot="1" x14ac:dyDescent="0.35">
      <c r="A16" s="45" t="s">
        <v>794</v>
      </c>
      <c r="B16" s="44" t="s">
        <v>365</v>
      </c>
      <c r="C16" s="44" t="s">
        <v>536</v>
      </c>
      <c r="D16" s="44" t="s">
        <v>411</v>
      </c>
      <c r="E16" s="44" t="s">
        <v>298</v>
      </c>
      <c r="F16" s="44" t="s">
        <v>713</v>
      </c>
      <c r="G16" s="44" t="s">
        <v>366</v>
      </c>
      <c r="H16" s="44" t="s">
        <v>327</v>
      </c>
      <c r="I16" s="44" t="s">
        <v>368</v>
      </c>
      <c r="J16" s="44" t="s">
        <v>311</v>
      </c>
      <c r="K16" s="44" t="s">
        <v>408</v>
      </c>
      <c r="L16" s="44" t="s">
        <v>226</v>
      </c>
      <c r="M16" s="44" t="s">
        <v>239</v>
      </c>
      <c r="N16" s="44" t="s">
        <v>313</v>
      </c>
      <c r="O16" s="44" t="s">
        <v>236</v>
      </c>
      <c r="P16" s="44" t="s">
        <v>290</v>
      </c>
      <c r="Q16" s="44" t="s">
        <v>320</v>
      </c>
      <c r="R16" s="44" t="s">
        <v>250</v>
      </c>
      <c r="S16" s="44" t="s">
        <v>266</v>
      </c>
      <c r="T16" s="44" t="s">
        <v>271</v>
      </c>
      <c r="U16" s="44" t="s">
        <v>270</v>
      </c>
      <c r="V16" s="44" t="s">
        <v>320</v>
      </c>
      <c r="W16" s="44" t="s">
        <v>221</v>
      </c>
      <c r="X16" s="44" t="s">
        <v>217</v>
      </c>
      <c r="Y16" s="44" t="s">
        <v>271</v>
      </c>
      <c r="Z16" s="44" t="s">
        <v>267</v>
      </c>
      <c r="AA16" s="44" t="s">
        <v>221</v>
      </c>
      <c r="AB16" s="44" t="s">
        <v>349</v>
      </c>
      <c r="AC16" s="44" t="s">
        <v>218</v>
      </c>
      <c r="AD16" s="44" t="s">
        <v>142</v>
      </c>
      <c r="AE16" s="44" t="s">
        <v>270</v>
      </c>
    </row>
    <row r="17" spans="1:31" ht="28.2" thickBot="1" x14ac:dyDescent="0.35">
      <c r="A17" s="45" t="s">
        <v>793</v>
      </c>
      <c r="B17" s="44" t="s">
        <v>417</v>
      </c>
      <c r="C17" s="44" t="s">
        <v>677</v>
      </c>
      <c r="D17" s="44" t="s">
        <v>436</v>
      </c>
      <c r="E17" s="44" t="s">
        <v>442</v>
      </c>
      <c r="F17" s="44" t="s">
        <v>344</v>
      </c>
      <c r="G17" s="44" t="s">
        <v>296</v>
      </c>
      <c r="H17" s="44" t="s">
        <v>376</v>
      </c>
      <c r="I17" s="44" t="s">
        <v>394</v>
      </c>
      <c r="J17" s="44" t="s">
        <v>442</v>
      </c>
      <c r="K17" s="44" t="s">
        <v>398</v>
      </c>
      <c r="L17" s="44" t="s">
        <v>396</v>
      </c>
      <c r="M17" s="44" t="s">
        <v>419</v>
      </c>
      <c r="N17" s="44" t="s">
        <v>231</v>
      </c>
      <c r="O17" s="44" t="s">
        <v>442</v>
      </c>
      <c r="P17" s="44" t="s">
        <v>438</v>
      </c>
      <c r="Q17" s="44" t="s">
        <v>285</v>
      </c>
      <c r="R17" s="44" t="s">
        <v>266</v>
      </c>
      <c r="S17" s="44" t="s">
        <v>273</v>
      </c>
      <c r="T17" s="44" t="s">
        <v>271</v>
      </c>
      <c r="U17" s="44" t="s">
        <v>332</v>
      </c>
      <c r="V17" s="44" t="s">
        <v>143</v>
      </c>
      <c r="W17" s="44" t="s">
        <v>265</v>
      </c>
      <c r="X17" s="44" t="s">
        <v>331</v>
      </c>
      <c r="Y17" s="44" t="s">
        <v>271</v>
      </c>
      <c r="Z17" s="44" t="s">
        <v>268</v>
      </c>
      <c r="AA17" s="44" t="s">
        <v>287</v>
      </c>
      <c r="AB17" s="44" t="s">
        <v>220</v>
      </c>
      <c r="AC17" s="44" t="s">
        <v>143</v>
      </c>
      <c r="AD17" s="44" t="s">
        <v>142</v>
      </c>
      <c r="AE17" s="44" t="s">
        <v>170</v>
      </c>
    </row>
    <row r="18" spans="1:31" ht="14.4" thickBot="1" x14ac:dyDescent="0.35">
      <c r="A18" s="45" t="s">
        <v>792</v>
      </c>
      <c r="B18" s="44" t="s">
        <v>407</v>
      </c>
      <c r="C18" s="44" t="s">
        <v>450</v>
      </c>
      <c r="D18" s="44" t="s">
        <v>292</v>
      </c>
      <c r="E18" s="44" t="s">
        <v>313</v>
      </c>
      <c r="F18" s="44" t="s">
        <v>410</v>
      </c>
      <c r="G18" s="44" t="s">
        <v>261</v>
      </c>
      <c r="H18" s="44" t="s">
        <v>413</v>
      </c>
      <c r="I18" s="44" t="s">
        <v>311</v>
      </c>
      <c r="J18" s="44" t="s">
        <v>236</v>
      </c>
      <c r="K18" s="44" t="s">
        <v>277</v>
      </c>
      <c r="L18" s="44" t="s">
        <v>329</v>
      </c>
      <c r="M18" s="44" t="s">
        <v>571</v>
      </c>
      <c r="N18" s="44" t="s">
        <v>445</v>
      </c>
      <c r="O18" s="44" t="s">
        <v>404</v>
      </c>
      <c r="P18" s="44" t="s">
        <v>314</v>
      </c>
      <c r="Q18" s="44" t="s">
        <v>349</v>
      </c>
      <c r="R18" s="44" t="s">
        <v>288</v>
      </c>
      <c r="S18" s="44" t="s">
        <v>219</v>
      </c>
      <c r="T18" s="44" t="s">
        <v>363</v>
      </c>
      <c r="U18" s="44" t="s">
        <v>218</v>
      </c>
      <c r="V18" s="44" t="s">
        <v>217</v>
      </c>
      <c r="W18" s="44" t="s">
        <v>402</v>
      </c>
      <c r="X18" s="44" t="s">
        <v>216</v>
      </c>
      <c r="Y18" s="44" t="s">
        <v>272</v>
      </c>
      <c r="Z18" s="44" t="s">
        <v>152</v>
      </c>
      <c r="AA18" s="44" t="s">
        <v>223</v>
      </c>
      <c r="AB18" s="44" t="s">
        <v>252</v>
      </c>
      <c r="AC18" s="44" t="s">
        <v>222</v>
      </c>
      <c r="AD18" s="44" t="s">
        <v>361</v>
      </c>
      <c r="AE18" s="44" t="s">
        <v>349</v>
      </c>
    </row>
    <row r="19" spans="1:31" ht="14.4" thickBot="1" x14ac:dyDescent="0.35">
      <c r="A19" s="45" t="s">
        <v>791</v>
      </c>
      <c r="B19" s="44" t="s">
        <v>449</v>
      </c>
      <c r="C19" s="44" t="s">
        <v>413</v>
      </c>
      <c r="D19" s="44" t="s">
        <v>232</v>
      </c>
      <c r="E19" s="44" t="s">
        <v>274</v>
      </c>
      <c r="F19" s="44" t="s">
        <v>274</v>
      </c>
      <c r="G19" s="44" t="s">
        <v>395</v>
      </c>
      <c r="H19" s="44" t="s">
        <v>452</v>
      </c>
      <c r="I19" s="44" t="s">
        <v>440</v>
      </c>
      <c r="J19" s="44" t="s">
        <v>438</v>
      </c>
      <c r="K19" s="44" t="s">
        <v>344</v>
      </c>
      <c r="L19" s="44" t="s">
        <v>492</v>
      </c>
      <c r="M19" s="44" t="s">
        <v>356</v>
      </c>
      <c r="N19" s="44" t="s">
        <v>407</v>
      </c>
      <c r="O19" s="44" t="s">
        <v>237</v>
      </c>
      <c r="P19" s="44" t="s">
        <v>364</v>
      </c>
      <c r="Q19" s="44" t="s">
        <v>219</v>
      </c>
      <c r="R19" s="44" t="s">
        <v>286</v>
      </c>
      <c r="S19" s="44" t="s">
        <v>331</v>
      </c>
      <c r="T19" s="44" t="s">
        <v>332</v>
      </c>
      <c r="U19" s="44" t="s">
        <v>268</v>
      </c>
      <c r="V19" s="44" t="s">
        <v>148</v>
      </c>
      <c r="W19" s="44" t="s">
        <v>141</v>
      </c>
      <c r="X19" s="44" t="s">
        <v>194</v>
      </c>
      <c r="Y19" s="44" t="s">
        <v>433</v>
      </c>
      <c r="Z19" s="44" t="s">
        <v>175</v>
      </c>
      <c r="AA19" s="44" t="s">
        <v>225</v>
      </c>
      <c r="AB19" s="44" t="s">
        <v>242</v>
      </c>
      <c r="AC19" s="44" t="s">
        <v>250</v>
      </c>
      <c r="AD19" s="44" t="s">
        <v>286</v>
      </c>
      <c r="AE19" s="44" t="s">
        <v>285</v>
      </c>
    </row>
    <row r="20" spans="1:31" ht="14.4" thickBot="1" x14ac:dyDescent="0.35">
      <c r="A20" s="45" t="s">
        <v>29</v>
      </c>
      <c r="B20" s="44" t="s">
        <v>625</v>
      </c>
      <c r="C20" s="44" t="s">
        <v>612</v>
      </c>
      <c r="D20" s="44" t="s">
        <v>482</v>
      </c>
      <c r="E20" s="44" t="s">
        <v>228</v>
      </c>
      <c r="F20" s="44" t="s">
        <v>446</v>
      </c>
      <c r="G20" s="44" t="s">
        <v>537</v>
      </c>
      <c r="H20" s="44" t="s">
        <v>257</v>
      </c>
      <c r="I20" s="44" t="s">
        <v>227</v>
      </c>
      <c r="J20" s="44" t="s">
        <v>574</v>
      </c>
      <c r="K20" s="44" t="s">
        <v>325</v>
      </c>
      <c r="L20" s="44" t="s">
        <v>479</v>
      </c>
      <c r="M20" s="44" t="s">
        <v>466</v>
      </c>
      <c r="N20" s="44" t="s">
        <v>353</v>
      </c>
      <c r="O20" s="44" t="s">
        <v>625</v>
      </c>
      <c r="P20" s="44" t="s">
        <v>504</v>
      </c>
      <c r="Q20" s="44" t="s">
        <v>215</v>
      </c>
      <c r="R20" s="44" t="s">
        <v>246</v>
      </c>
      <c r="S20" s="44" t="s">
        <v>213</v>
      </c>
      <c r="T20" s="44" t="s">
        <v>350</v>
      </c>
      <c r="U20" s="44" t="s">
        <v>224</v>
      </c>
      <c r="V20" s="44" t="s">
        <v>211</v>
      </c>
      <c r="W20" s="44" t="s">
        <v>464</v>
      </c>
      <c r="X20" s="44" t="s">
        <v>322</v>
      </c>
      <c r="Y20" s="44" t="s">
        <v>304</v>
      </c>
      <c r="Z20" s="44" t="s">
        <v>287</v>
      </c>
      <c r="AA20" s="44" t="s">
        <v>348</v>
      </c>
      <c r="AB20" s="44" t="s">
        <v>347</v>
      </c>
      <c r="AC20" s="44" t="s">
        <v>303</v>
      </c>
      <c r="AD20" s="44" t="s">
        <v>319</v>
      </c>
      <c r="AE20" s="44" t="s">
        <v>246</v>
      </c>
    </row>
    <row r="21" spans="1:31" ht="14.4" thickBot="1" x14ac:dyDescent="0.35">
      <c r="A21" s="45" t="s">
        <v>790</v>
      </c>
      <c r="B21" s="44" t="s">
        <v>260</v>
      </c>
      <c r="C21" s="44" t="s">
        <v>232</v>
      </c>
      <c r="D21" s="44" t="s">
        <v>281</v>
      </c>
      <c r="E21" s="44" t="s">
        <v>395</v>
      </c>
      <c r="F21" s="44" t="s">
        <v>231</v>
      </c>
      <c r="G21" s="44" t="s">
        <v>436</v>
      </c>
      <c r="H21" s="44" t="s">
        <v>280</v>
      </c>
      <c r="I21" s="44" t="s">
        <v>453</v>
      </c>
      <c r="J21" s="44" t="s">
        <v>279</v>
      </c>
      <c r="K21" s="44" t="s">
        <v>294</v>
      </c>
      <c r="L21" s="44" t="s">
        <v>298</v>
      </c>
      <c r="M21" s="44" t="s">
        <v>236</v>
      </c>
      <c r="N21" s="44" t="s">
        <v>310</v>
      </c>
      <c r="O21" s="44" t="s">
        <v>421</v>
      </c>
      <c r="P21" s="44" t="s">
        <v>713</v>
      </c>
      <c r="Q21" s="44" t="s">
        <v>152</v>
      </c>
      <c r="R21" s="44" t="s">
        <v>151</v>
      </c>
      <c r="S21" s="44" t="s">
        <v>142</v>
      </c>
      <c r="T21" s="44" t="s">
        <v>269</v>
      </c>
      <c r="U21" s="44" t="s">
        <v>268</v>
      </c>
      <c r="V21" s="44" t="s">
        <v>270</v>
      </c>
      <c r="W21" s="44" t="s">
        <v>149</v>
      </c>
      <c r="X21" s="44" t="s">
        <v>148</v>
      </c>
      <c r="Y21" s="44" t="s">
        <v>141</v>
      </c>
      <c r="Z21" s="44" t="s">
        <v>141</v>
      </c>
      <c r="AA21" s="44" t="s">
        <v>247</v>
      </c>
      <c r="AB21" s="44" t="s">
        <v>217</v>
      </c>
      <c r="AC21" s="44" t="s">
        <v>144</v>
      </c>
      <c r="AD21" s="44" t="s">
        <v>216</v>
      </c>
      <c r="AE21" s="44" t="s">
        <v>265</v>
      </c>
    </row>
    <row r="22" spans="1:31" ht="14.4" thickBot="1" x14ac:dyDescent="0.35">
      <c r="A22" s="45" t="s">
        <v>789</v>
      </c>
      <c r="B22" s="44" t="s">
        <v>431</v>
      </c>
      <c r="C22" s="44" t="s">
        <v>641</v>
      </c>
      <c r="D22" s="44" t="s">
        <v>457</v>
      </c>
      <c r="E22" s="44" t="s">
        <v>725</v>
      </c>
      <c r="F22" s="44" t="s">
        <v>517</v>
      </c>
      <c r="G22" s="44" t="s">
        <v>203</v>
      </c>
      <c r="H22" s="44" t="s">
        <v>161</v>
      </c>
      <c r="I22" s="44" t="s">
        <v>674</v>
      </c>
      <c r="J22" s="44" t="s">
        <v>430</v>
      </c>
      <c r="K22" s="44" t="s">
        <v>566</v>
      </c>
      <c r="L22" s="44" t="s">
        <v>167</v>
      </c>
      <c r="M22" s="44" t="s">
        <v>489</v>
      </c>
      <c r="N22" s="44" t="s">
        <v>185</v>
      </c>
      <c r="O22" s="44" t="s">
        <v>674</v>
      </c>
      <c r="P22" s="44" t="s">
        <v>643</v>
      </c>
      <c r="Q22" s="44" t="s">
        <v>151</v>
      </c>
      <c r="R22" s="44" t="s">
        <v>271</v>
      </c>
      <c r="S22" s="44" t="s">
        <v>268</v>
      </c>
      <c r="T22" s="44" t="s">
        <v>267</v>
      </c>
      <c r="U22" s="44" t="s">
        <v>149</v>
      </c>
      <c r="V22" s="44" t="s">
        <v>332</v>
      </c>
      <c r="W22" s="44" t="s">
        <v>170</v>
      </c>
      <c r="X22" s="44" t="s">
        <v>149</v>
      </c>
      <c r="Y22" s="44" t="s">
        <v>141</v>
      </c>
      <c r="Z22" s="44" t="s">
        <v>174</v>
      </c>
      <c r="AA22" s="44" t="s">
        <v>273</v>
      </c>
      <c r="AB22" s="44" t="s">
        <v>273</v>
      </c>
      <c r="AC22" s="44" t="s">
        <v>151</v>
      </c>
      <c r="AD22" s="44" t="s">
        <v>269</v>
      </c>
      <c r="AE22" s="44" t="s">
        <v>332</v>
      </c>
    </row>
    <row r="23" spans="1:31" ht="14.4" thickBot="1" x14ac:dyDescent="0.35">
      <c r="A23" s="45" t="s">
        <v>788</v>
      </c>
      <c r="B23" s="44" t="s">
        <v>436</v>
      </c>
      <c r="C23" s="44" t="s">
        <v>453</v>
      </c>
      <c r="D23" s="44" t="s">
        <v>400</v>
      </c>
      <c r="E23" s="44" t="s">
        <v>438</v>
      </c>
      <c r="F23" s="44" t="s">
        <v>185</v>
      </c>
      <c r="G23" s="44" t="s">
        <v>274</v>
      </c>
      <c r="H23" s="44" t="s">
        <v>394</v>
      </c>
      <c r="I23" s="44" t="s">
        <v>414</v>
      </c>
      <c r="J23" s="44" t="s">
        <v>628</v>
      </c>
      <c r="K23" s="44" t="s">
        <v>208</v>
      </c>
      <c r="L23" s="44" t="s">
        <v>280</v>
      </c>
      <c r="M23" s="44" t="s">
        <v>375</v>
      </c>
      <c r="N23" s="44" t="s">
        <v>579</v>
      </c>
      <c r="O23" s="44" t="s">
        <v>157</v>
      </c>
      <c r="P23" s="44" t="s">
        <v>343</v>
      </c>
      <c r="Q23" s="44" t="s">
        <v>285</v>
      </c>
      <c r="R23" s="44" t="s">
        <v>266</v>
      </c>
      <c r="S23" s="44" t="s">
        <v>265</v>
      </c>
      <c r="T23" s="44" t="s">
        <v>269</v>
      </c>
      <c r="U23" s="44" t="s">
        <v>174</v>
      </c>
      <c r="V23" s="44" t="s">
        <v>285</v>
      </c>
      <c r="W23" s="44" t="s">
        <v>218</v>
      </c>
      <c r="X23" s="44" t="s">
        <v>216</v>
      </c>
      <c r="Y23" s="44" t="s">
        <v>142</v>
      </c>
      <c r="Z23" s="44" t="s">
        <v>140</v>
      </c>
      <c r="AA23" s="44" t="s">
        <v>218</v>
      </c>
      <c r="AB23" s="44" t="s">
        <v>247</v>
      </c>
      <c r="AC23" s="44" t="s">
        <v>273</v>
      </c>
      <c r="AD23" s="44" t="s">
        <v>332</v>
      </c>
      <c r="AE23" s="44" t="s">
        <v>192</v>
      </c>
    </row>
    <row r="24" spans="1:31" ht="55.8" thickBot="1" x14ac:dyDescent="0.35">
      <c r="A24" s="45" t="s">
        <v>787</v>
      </c>
      <c r="B24" s="44" t="s">
        <v>713</v>
      </c>
      <c r="C24" s="44" t="s">
        <v>276</v>
      </c>
      <c r="D24" s="44" t="s">
        <v>231</v>
      </c>
      <c r="E24" s="44" t="s">
        <v>435</v>
      </c>
      <c r="F24" s="44" t="s">
        <v>181</v>
      </c>
      <c r="G24" s="44" t="s">
        <v>258</v>
      </c>
      <c r="H24" s="44" t="s">
        <v>231</v>
      </c>
      <c r="I24" s="44" t="s">
        <v>456</v>
      </c>
      <c r="J24" s="44" t="s">
        <v>584</v>
      </c>
      <c r="K24" s="44" t="s">
        <v>654</v>
      </c>
      <c r="L24" s="44" t="s">
        <v>420</v>
      </c>
      <c r="M24" s="44" t="s">
        <v>403</v>
      </c>
      <c r="N24" s="44" t="s">
        <v>296</v>
      </c>
      <c r="O24" s="44" t="s">
        <v>373</v>
      </c>
      <c r="P24" s="44" t="s">
        <v>439</v>
      </c>
      <c r="Q24" s="44" t="s">
        <v>251</v>
      </c>
      <c r="R24" s="44" t="s">
        <v>251</v>
      </c>
      <c r="S24" s="44" t="s">
        <v>250</v>
      </c>
      <c r="T24" s="44" t="s">
        <v>247</v>
      </c>
      <c r="U24" s="44" t="s">
        <v>152</v>
      </c>
      <c r="V24" s="44" t="s">
        <v>349</v>
      </c>
      <c r="W24" s="44" t="s">
        <v>288</v>
      </c>
      <c r="X24" s="44" t="s">
        <v>248</v>
      </c>
      <c r="Y24" s="44" t="s">
        <v>216</v>
      </c>
      <c r="Z24" s="44" t="s">
        <v>269</v>
      </c>
      <c r="AA24" s="44" t="s">
        <v>225</v>
      </c>
      <c r="AB24" s="44" t="s">
        <v>224</v>
      </c>
      <c r="AC24" s="44" t="s">
        <v>222</v>
      </c>
      <c r="AD24" s="44" t="s">
        <v>363</v>
      </c>
      <c r="AE24" s="44" t="s">
        <v>265</v>
      </c>
    </row>
    <row r="25" spans="1:31" ht="55.8" thickBot="1" x14ac:dyDescent="0.35">
      <c r="A25" s="45" t="s">
        <v>786</v>
      </c>
      <c r="B25" s="44" t="s">
        <v>404</v>
      </c>
      <c r="C25" s="44" t="s">
        <v>325</v>
      </c>
      <c r="D25" s="44" t="s">
        <v>369</v>
      </c>
      <c r="E25" s="44" t="s">
        <v>312</v>
      </c>
      <c r="F25" s="44" t="s">
        <v>449</v>
      </c>
      <c r="G25" s="44" t="s">
        <v>291</v>
      </c>
      <c r="H25" s="44" t="s">
        <v>311</v>
      </c>
      <c r="I25" s="44" t="s">
        <v>403</v>
      </c>
      <c r="J25" s="44" t="s">
        <v>408</v>
      </c>
      <c r="K25" s="44" t="s">
        <v>290</v>
      </c>
      <c r="L25" s="44" t="s">
        <v>503</v>
      </c>
      <c r="M25" s="44" t="s">
        <v>255</v>
      </c>
      <c r="N25" s="44" t="s">
        <v>446</v>
      </c>
      <c r="O25" s="44" t="s">
        <v>315</v>
      </c>
      <c r="P25" s="44" t="s">
        <v>327</v>
      </c>
      <c r="Q25" s="44" t="s">
        <v>287</v>
      </c>
      <c r="R25" s="44" t="s">
        <v>220</v>
      </c>
      <c r="S25" s="44" t="s">
        <v>286</v>
      </c>
      <c r="T25" s="44" t="s">
        <v>402</v>
      </c>
      <c r="U25" s="44" t="s">
        <v>217</v>
      </c>
      <c r="V25" s="44" t="s">
        <v>265</v>
      </c>
      <c r="W25" s="44" t="s">
        <v>272</v>
      </c>
      <c r="X25" s="44" t="s">
        <v>151</v>
      </c>
      <c r="Y25" s="44" t="s">
        <v>170</v>
      </c>
      <c r="Z25" s="44" t="s">
        <v>170</v>
      </c>
      <c r="AA25" s="44" t="s">
        <v>322</v>
      </c>
      <c r="AB25" s="44" t="s">
        <v>252</v>
      </c>
      <c r="AC25" s="44" t="s">
        <v>362</v>
      </c>
      <c r="AD25" s="44" t="s">
        <v>288</v>
      </c>
      <c r="AE25" s="44" t="s">
        <v>250</v>
      </c>
    </row>
    <row r="26" spans="1:31" ht="14.4" thickBot="1" x14ac:dyDescent="0.35">
      <c r="A26" s="45" t="s">
        <v>785</v>
      </c>
      <c r="B26" s="44" t="s">
        <v>606</v>
      </c>
      <c r="C26" s="44" t="s">
        <v>398</v>
      </c>
      <c r="D26" s="44" t="s">
        <v>389</v>
      </c>
      <c r="E26" s="44" t="s">
        <v>642</v>
      </c>
      <c r="F26" s="44" t="s">
        <v>770</v>
      </c>
      <c r="G26" s="44" t="s">
        <v>458</v>
      </c>
      <c r="H26" s="44" t="s">
        <v>167</v>
      </c>
      <c r="I26" s="44" t="s">
        <v>207</v>
      </c>
      <c r="J26" s="44" t="s">
        <v>386</v>
      </c>
      <c r="K26" s="44" t="s">
        <v>673</v>
      </c>
      <c r="L26" s="44" t="s">
        <v>456</v>
      </c>
      <c r="M26" s="44" t="s">
        <v>294</v>
      </c>
      <c r="N26" s="44" t="s">
        <v>458</v>
      </c>
      <c r="O26" s="44" t="s">
        <v>726</v>
      </c>
      <c r="P26" s="44" t="s">
        <v>386</v>
      </c>
      <c r="Q26" s="44" t="s">
        <v>142</v>
      </c>
      <c r="R26" s="44" t="s">
        <v>269</v>
      </c>
      <c r="S26" s="44" t="s">
        <v>149</v>
      </c>
      <c r="T26" s="44" t="s">
        <v>380</v>
      </c>
      <c r="U26" s="44" t="s">
        <v>150</v>
      </c>
      <c r="V26" s="44" t="s">
        <v>192</v>
      </c>
      <c r="W26" s="44" t="s">
        <v>380</v>
      </c>
      <c r="X26" s="44" t="s">
        <v>150</v>
      </c>
      <c r="Y26" s="44" t="s">
        <v>559</v>
      </c>
      <c r="Z26" s="44" t="s">
        <v>634</v>
      </c>
      <c r="AA26" s="44" t="s">
        <v>217</v>
      </c>
      <c r="AB26" s="44" t="s">
        <v>402</v>
      </c>
      <c r="AC26" s="44" t="s">
        <v>331</v>
      </c>
      <c r="AD26" s="44" t="s">
        <v>267</v>
      </c>
      <c r="AE26" s="44" t="s">
        <v>141</v>
      </c>
    </row>
    <row r="27" spans="1:31" ht="14.4" thickBot="1" x14ac:dyDescent="0.35">
      <c r="A27" s="45" t="s">
        <v>64</v>
      </c>
      <c r="B27" s="44" t="s">
        <v>367</v>
      </c>
      <c r="C27" s="44" t="s">
        <v>313</v>
      </c>
      <c r="D27" s="44" t="s">
        <v>298</v>
      </c>
      <c r="E27" s="44" t="s">
        <v>417</v>
      </c>
      <c r="F27" s="44" t="s">
        <v>295</v>
      </c>
      <c r="G27" s="44" t="s">
        <v>421</v>
      </c>
      <c r="H27" s="44" t="s">
        <v>408</v>
      </c>
      <c r="I27" s="44" t="s">
        <v>281</v>
      </c>
      <c r="J27" s="44" t="s">
        <v>436</v>
      </c>
      <c r="K27" s="44" t="s">
        <v>405</v>
      </c>
      <c r="L27" s="44" t="s">
        <v>316</v>
      </c>
      <c r="M27" s="44" t="s">
        <v>571</v>
      </c>
      <c r="N27" s="44" t="s">
        <v>324</v>
      </c>
      <c r="O27" s="44" t="s">
        <v>262</v>
      </c>
      <c r="P27" s="44" t="s">
        <v>235</v>
      </c>
      <c r="Q27" s="44" t="s">
        <v>223</v>
      </c>
      <c r="R27" s="44" t="s">
        <v>321</v>
      </c>
      <c r="S27" s="44" t="s">
        <v>349</v>
      </c>
      <c r="T27" s="44" t="s">
        <v>219</v>
      </c>
      <c r="U27" s="44" t="s">
        <v>402</v>
      </c>
      <c r="V27" s="44" t="s">
        <v>249</v>
      </c>
      <c r="W27" s="44" t="s">
        <v>219</v>
      </c>
      <c r="X27" s="44" t="s">
        <v>217</v>
      </c>
      <c r="Y27" s="44" t="s">
        <v>273</v>
      </c>
      <c r="Z27" s="44" t="s">
        <v>268</v>
      </c>
      <c r="AA27" s="44" t="s">
        <v>212</v>
      </c>
      <c r="AB27" s="44" t="s">
        <v>350</v>
      </c>
      <c r="AC27" s="44" t="s">
        <v>322</v>
      </c>
      <c r="AD27" s="44" t="s">
        <v>222</v>
      </c>
      <c r="AE27" s="44" t="s">
        <v>287</v>
      </c>
    </row>
    <row r="28" spans="1:31" ht="42" thickBot="1" x14ac:dyDescent="0.35">
      <c r="A28" s="45" t="s">
        <v>784</v>
      </c>
      <c r="B28" s="44" t="s">
        <v>327</v>
      </c>
      <c r="C28" s="44" t="s">
        <v>536</v>
      </c>
      <c r="D28" s="44" t="s">
        <v>327</v>
      </c>
      <c r="E28" s="44" t="s">
        <v>226</v>
      </c>
      <c r="F28" s="44" t="s">
        <v>262</v>
      </c>
      <c r="G28" s="44" t="s">
        <v>407</v>
      </c>
      <c r="H28" s="44" t="s">
        <v>450</v>
      </c>
      <c r="I28" s="44" t="s">
        <v>407</v>
      </c>
      <c r="J28" s="44" t="s">
        <v>238</v>
      </c>
      <c r="K28" s="44" t="s">
        <v>291</v>
      </c>
      <c r="L28" s="44" t="s">
        <v>254</v>
      </c>
      <c r="M28" s="44" t="s">
        <v>329</v>
      </c>
      <c r="N28" s="44" t="s">
        <v>446</v>
      </c>
      <c r="O28" s="44" t="s">
        <v>316</v>
      </c>
      <c r="P28" s="44" t="s">
        <v>407</v>
      </c>
      <c r="Q28" s="44" t="s">
        <v>221</v>
      </c>
      <c r="R28" s="44" t="s">
        <v>349</v>
      </c>
      <c r="S28" s="44" t="s">
        <v>221</v>
      </c>
      <c r="T28" s="44" t="s">
        <v>288</v>
      </c>
      <c r="U28" s="44" t="s">
        <v>143</v>
      </c>
      <c r="V28" s="44" t="s">
        <v>219</v>
      </c>
      <c r="W28" s="44" t="s">
        <v>363</v>
      </c>
      <c r="X28" s="44" t="s">
        <v>219</v>
      </c>
      <c r="Y28" s="44" t="s">
        <v>285</v>
      </c>
      <c r="Z28" s="44" t="s">
        <v>152</v>
      </c>
      <c r="AA28" s="44" t="s">
        <v>321</v>
      </c>
      <c r="AB28" s="44" t="s">
        <v>222</v>
      </c>
      <c r="AC28" s="44" t="s">
        <v>252</v>
      </c>
      <c r="AD28" s="44" t="s">
        <v>251</v>
      </c>
      <c r="AE28" s="44" t="s">
        <v>285</v>
      </c>
    </row>
    <row r="29" spans="1:31" ht="14.4" thickBot="1" x14ac:dyDescent="0.35">
      <c r="A29" s="45" t="s">
        <v>119</v>
      </c>
      <c r="B29" s="44" t="s">
        <v>368</v>
      </c>
      <c r="C29" s="44" t="s">
        <v>292</v>
      </c>
      <c r="D29" s="44" t="s">
        <v>237</v>
      </c>
      <c r="E29" s="44" t="s">
        <v>455</v>
      </c>
      <c r="F29" s="44" t="s">
        <v>278</v>
      </c>
      <c r="G29" s="44" t="s">
        <v>277</v>
      </c>
      <c r="H29" s="44" t="s">
        <v>421</v>
      </c>
      <c r="I29" s="44" t="s">
        <v>290</v>
      </c>
      <c r="J29" s="44" t="s">
        <v>281</v>
      </c>
      <c r="K29" s="44" t="s">
        <v>231</v>
      </c>
      <c r="L29" s="44" t="s">
        <v>255</v>
      </c>
      <c r="M29" s="44" t="s">
        <v>227</v>
      </c>
      <c r="N29" s="44" t="s">
        <v>329</v>
      </c>
      <c r="O29" s="44" t="s">
        <v>226</v>
      </c>
      <c r="P29" s="44" t="s">
        <v>369</v>
      </c>
      <c r="Q29" s="44" t="s">
        <v>219</v>
      </c>
      <c r="R29" s="44" t="s">
        <v>248</v>
      </c>
      <c r="S29" s="44" t="s">
        <v>286</v>
      </c>
      <c r="T29" s="44" t="s">
        <v>402</v>
      </c>
      <c r="U29" s="44" t="s">
        <v>273</v>
      </c>
      <c r="V29" s="44" t="s">
        <v>271</v>
      </c>
      <c r="W29" s="44" t="s">
        <v>271</v>
      </c>
      <c r="X29" s="44" t="s">
        <v>269</v>
      </c>
      <c r="Y29" s="44" t="s">
        <v>270</v>
      </c>
      <c r="Z29" s="44" t="s">
        <v>148</v>
      </c>
      <c r="AA29" s="44" t="s">
        <v>322</v>
      </c>
      <c r="AB29" s="44" t="s">
        <v>223</v>
      </c>
      <c r="AC29" s="44" t="s">
        <v>251</v>
      </c>
      <c r="AD29" s="44" t="s">
        <v>250</v>
      </c>
      <c r="AE29" s="44" t="s">
        <v>219</v>
      </c>
    </row>
    <row r="30" spans="1:31" ht="28.2" thickBot="1" x14ac:dyDescent="0.35">
      <c r="A30" s="45" t="s">
        <v>783</v>
      </c>
      <c r="B30" s="44" t="s">
        <v>389</v>
      </c>
      <c r="C30" s="44" t="s">
        <v>388</v>
      </c>
      <c r="D30" s="44" t="s">
        <v>725</v>
      </c>
      <c r="E30" s="44" t="s">
        <v>333</v>
      </c>
      <c r="F30" s="44" t="s">
        <v>656</v>
      </c>
      <c r="G30" s="44" t="s">
        <v>162</v>
      </c>
      <c r="H30" s="44" t="s">
        <v>667</v>
      </c>
      <c r="I30" s="44" t="s">
        <v>643</v>
      </c>
      <c r="J30" s="44" t="s">
        <v>160</v>
      </c>
      <c r="K30" s="44" t="s">
        <v>680</v>
      </c>
      <c r="L30" s="44" t="s">
        <v>641</v>
      </c>
      <c r="M30" s="44" t="s">
        <v>185</v>
      </c>
      <c r="N30" s="44" t="s">
        <v>514</v>
      </c>
      <c r="O30" s="44" t="s">
        <v>523</v>
      </c>
      <c r="P30" s="44" t="s">
        <v>691</v>
      </c>
      <c r="Q30" s="44" t="s">
        <v>192</v>
      </c>
      <c r="R30" s="44" t="s">
        <v>191</v>
      </c>
      <c r="S30" s="44" t="s">
        <v>176</v>
      </c>
      <c r="T30" s="44" t="s">
        <v>194</v>
      </c>
      <c r="U30" s="44" t="s">
        <v>193</v>
      </c>
      <c r="V30" s="44" t="s">
        <v>147</v>
      </c>
      <c r="W30" s="44" t="s">
        <v>147</v>
      </c>
      <c r="X30" s="44" t="s">
        <v>195</v>
      </c>
      <c r="Y30" s="44" t="s">
        <v>423</v>
      </c>
      <c r="Z30" s="44" t="s">
        <v>146</v>
      </c>
      <c r="AA30" s="44" t="s">
        <v>379</v>
      </c>
      <c r="AB30" s="44" t="s">
        <v>174</v>
      </c>
      <c r="AC30" s="44" t="s">
        <v>173</v>
      </c>
      <c r="AD30" s="44" t="s">
        <v>150</v>
      </c>
      <c r="AE30" s="44" t="s">
        <v>378</v>
      </c>
    </row>
    <row r="31" spans="1:31" ht="14.4" thickBot="1" x14ac:dyDescent="0.35">
      <c r="A31" s="45" t="s">
        <v>782</v>
      </c>
      <c r="B31" s="44" t="s">
        <v>185</v>
      </c>
      <c r="C31" s="44" t="s">
        <v>161</v>
      </c>
      <c r="D31" s="44" t="s">
        <v>202</v>
      </c>
      <c r="E31" s="44" t="s">
        <v>527</v>
      </c>
      <c r="F31" s="44" t="s">
        <v>341</v>
      </c>
      <c r="G31" s="44" t="s">
        <v>524</v>
      </c>
      <c r="H31" s="44" t="s">
        <v>674</v>
      </c>
      <c r="I31" s="44" t="s">
        <v>522</v>
      </c>
      <c r="J31" s="44" t="s">
        <v>776</v>
      </c>
      <c r="K31" s="44" t="s">
        <v>656</v>
      </c>
      <c r="L31" s="44" t="s">
        <v>489</v>
      </c>
      <c r="M31" s="44" t="s">
        <v>397</v>
      </c>
      <c r="N31" s="44" t="s">
        <v>339</v>
      </c>
      <c r="O31" s="44" t="s">
        <v>563</v>
      </c>
      <c r="P31" s="44" t="s">
        <v>776</v>
      </c>
      <c r="Q31" s="44" t="s">
        <v>148</v>
      </c>
      <c r="R31" s="44" t="s">
        <v>140</v>
      </c>
      <c r="S31" s="44" t="s">
        <v>141</v>
      </c>
      <c r="T31" s="44" t="s">
        <v>192</v>
      </c>
      <c r="U31" s="44" t="s">
        <v>380</v>
      </c>
      <c r="V31" s="44" t="s">
        <v>169</v>
      </c>
      <c r="W31" s="44" t="s">
        <v>192</v>
      </c>
      <c r="X31" s="44" t="s">
        <v>191</v>
      </c>
      <c r="Y31" s="44" t="s">
        <v>176</v>
      </c>
      <c r="Z31" s="44" t="s">
        <v>150</v>
      </c>
      <c r="AA31" s="44" t="s">
        <v>332</v>
      </c>
      <c r="AB31" s="44" t="s">
        <v>332</v>
      </c>
      <c r="AC31" s="44" t="s">
        <v>270</v>
      </c>
      <c r="AD31" s="44" t="s">
        <v>140</v>
      </c>
      <c r="AE31" s="44" t="s">
        <v>174</v>
      </c>
    </row>
    <row r="32" spans="1:31" ht="28.2" thickBot="1" x14ac:dyDescent="0.35">
      <c r="A32" s="45" t="s">
        <v>781</v>
      </c>
      <c r="B32" s="44" t="s">
        <v>298</v>
      </c>
      <c r="C32" s="44" t="s">
        <v>236</v>
      </c>
      <c r="D32" s="44" t="s">
        <v>408</v>
      </c>
      <c r="E32" s="44" t="s">
        <v>281</v>
      </c>
      <c r="F32" s="44" t="s">
        <v>436</v>
      </c>
      <c r="G32" s="44" t="s">
        <v>408</v>
      </c>
      <c r="H32" s="44" t="s">
        <v>290</v>
      </c>
      <c r="I32" s="44" t="s">
        <v>289</v>
      </c>
      <c r="J32" s="44" t="s">
        <v>406</v>
      </c>
      <c r="K32" s="44" t="s">
        <v>456</v>
      </c>
      <c r="L32" s="44" t="s">
        <v>313</v>
      </c>
      <c r="M32" s="44" t="s">
        <v>449</v>
      </c>
      <c r="N32" s="44" t="s">
        <v>236</v>
      </c>
      <c r="O32" s="44" t="s">
        <v>713</v>
      </c>
      <c r="P32" s="44" t="s">
        <v>275</v>
      </c>
      <c r="Q32" s="44" t="s">
        <v>266</v>
      </c>
      <c r="R32" s="44" t="s">
        <v>247</v>
      </c>
      <c r="S32" s="44" t="s">
        <v>216</v>
      </c>
      <c r="T32" s="44" t="s">
        <v>331</v>
      </c>
      <c r="U32" s="44" t="s">
        <v>142</v>
      </c>
      <c r="V32" s="44" t="s">
        <v>271</v>
      </c>
      <c r="W32" s="44" t="s">
        <v>142</v>
      </c>
      <c r="X32" s="44" t="s">
        <v>170</v>
      </c>
      <c r="Y32" s="44" t="s">
        <v>267</v>
      </c>
      <c r="Z32" s="44" t="s">
        <v>148</v>
      </c>
      <c r="AA32" s="44" t="s">
        <v>287</v>
      </c>
      <c r="AB32" s="44" t="s">
        <v>249</v>
      </c>
      <c r="AC32" s="44" t="s">
        <v>286</v>
      </c>
      <c r="AD32" s="44" t="s">
        <v>402</v>
      </c>
      <c r="AE32" s="44" t="s">
        <v>273</v>
      </c>
    </row>
    <row r="33" spans="1:31" ht="28.2" thickBot="1" x14ac:dyDescent="0.35">
      <c r="A33" s="45" t="s">
        <v>780</v>
      </c>
      <c r="B33" s="44" t="s">
        <v>274</v>
      </c>
      <c r="C33" s="44" t="s">
        <v>394</v>
      </c>
      <c r="D33" s="44" t="s">
        <v>435</v>
      </c>
      <c r="E33" s="44" t="s">
        <v>392</v>
      </c>
      <c r="F33" s="44" t="s">
        <v>514</v>
      </c>
      <c r="G33" s="44" t="s">
        <v>448</v>
      </c>
      <c r="H33" s="44" t="s">
        <v>414</v>
      </c>
      <c r="I33" s="44" t="s">
        <v>576</v>
      </c>
      <c r="J33" s="44" t="s">
        <v>162</v>
      </c>
      <c r="K33" s="44" t="s">
        <v>600</v>
      </c>
      <c r="L33" s="44" t="s">
        <v>583</v>
      </c>
      <c r="M33" s="44" t="s">
        <v>416</v>
      </c>
      <c r="N33" s="44" t="s">
        <v>297</v>
      </c>
      <c r="O33" s="44" t="s">
        <v>438</v>
      </c>
      <c r="P33" s="44" t="s">
        <v>383</v>
      </c>
      <c r="Q33" s="44" t="s">
        <v>332</v>
      </c>
      <c r="R33" s="44" t="s">
        <v>267</v>
      </c>
      <c r="S33" s="44" t="s">
        <v>140</v>
      </c>
      <c r="T33" s="44" t="s">
        <v>191</v>
      </c>
      <c r="U33" s="44" t="s">
        <v>195</v>
      </c>
      <c r="V33" s="44" t="s">
        <v>140</v>
      </c>
      <c r="W33" s="44" t="s">
        <v>141</v>
      </c>
      <c r="X33" s="44" t="s">
        <v>191</v>
      </c>
      <c r="Y33" s="44" t="s">
        <v>195</v>
      </c>
      <c r="Z33" s="44" t="s">
        <v>423</v>
      </c>
      <c r="AA33" s="44" t="s">
        <v>271</v>
      </c>
      <c r="AB33" s="44" t="s">
        <v>269</v>
      </c>
      <c r="AC33" s="44" t="s">
        <v>170</v>
      </c>
      <c r="AD33" s="44" t="s">
        <v>140</v>
      </c>
      <c r="AE33" s="44" t="s">
        <v>147</v>
      </c>
    </row>
    <row r="34" spans="1:31" ht="28.2" thickBot="1" x14ac:dyDescent="0.35">
      <c r="A34" s="45" t="s">
        <v>779</v>
      </c>
      <c r="B34" s="44" t="s">
        <v>197</v>
      </c>
      <c r="C34" s="44" t="s">
        <v>202</v>
      </c>
      <c r="D34" s="44" t="s">
        <v>600</v>
      </c>
      <c r="E34" s="44" t="s">
        <v>160</v>
      </c>
      <c r="F34" s="44" t="s">
        <v>778</v>
      </c>
      <c r="G34" s="44" t="s">
        <v>188</v>
      </c>
      <c r="H34" s="44" t="s">
        <v>424</v>
      </c>
      <c r="I34" s="44" t="s">
        <v>530</v>
      </c>
      <c r="J34" s="44" t="s">
        <v>528</v>
      </c>
      <c r="K34" s="44" t="s">
        <v>777</v>
      </c>
      <c r="L34" s="44" t="s">
        <v>521</v>
      </c>
      <c r="M34" s="44" t="s">
        <v>487</v>
      </c>
      <c r="N34" s="44" t="s">
        <v>486</v>
      </c>
      <c r="O34" s="44" t="s">
        <v>776</v>
      </c>
      <c r="P34" s="44" t="s">
        <v>178</v>
      </c>
      <c r="Q34" s="44" t="s">
        <v>270</v>
      </c>
      <c r="R34" s="44" t="s">
        <v>149</v>
      </c>
      <c r="S34" s="44" t="s">
        <v>141</v>
      </c>
      <c r="T34" s="44" t="s">
        <v>191</v>
      </c>
      <c r="U34" s="44" t="s">
        <v>150</v>
      </c>
      <c r="V34" s="44" t="s">
        <v>174</v>
      </c>
      <c r="W34" s="44" t="s">
        <v>169</v>
      </c>
      <c r="X34" s="44" t="s">
        <v>380</v>
      </c>
      <c r="Y34" s="44" t="s">
        <v>196</v>
      </c>
      <c r="Z34" s="44" t="s">
        <v>172</v>
      </c>
      <c r="AA34" s="44" t="s">
        <v>142</v>
      </c>
      <c r="AB34" s="44" t="s">
        <v>269</v>
      </c>
      <c r="AC34" s="44" t="s">
        <v>170</v>
      </c>
      <c r="AD34" s="44" t="s">
        <v>379</v>
      </c>
      <c r="AE34" s="44" t="s">
        <v>173</v>
      </c>
    </row>
    <row r="35" spans="1:31" ht="14.4" thickBot="1" x14ac:dyDescent="0.35">
      <c r="A35" s="45" t="s">
        <v>30</v>
      </c>
      <c r="B35" s="44" t="s">
        <v>473</v>
      </c>
      <c r="C35" s="44" t="s">
        <v>479</v>
      </c>
      <c r="D35" s="44" t="s">
        <v>505</v>
      </c>
      <c r="E35" s="44" t="s">
        <v>357</v>
      </c>
      <c r="F35" s="44" t="s">
        <v>352</v>
      </c>
      <c r="G35" s="44" t="s">
        <v>619</v>
      </c>
      <c r="H35" s="44" t="s">
        <v>465</v>
      </c>
      <c r="I35" s="44" t="s">
        <v>482</v>
      </c>
      <c r="J35" s="44" t="s">
        <v>307</v>
      </c>
      <c r="K35" s="44" t="s">
        <v>316</v>
      </c>
      <c r="L35" s="44" t="s">
        <v>468</v>
      </c>
      <c r="M35" s="44" t="s">
        <v>715</v>
      </c>
      <c r="N35" s="44" t="s">
        <v>474</v>
      </c>
      <c r="O35" s="44" t="s">
        <v>466</v>
      </c>
      <c r="P35" s="44" t="s">
        <v>470</v>
      </c>
      <c r="Q35" s="44" t="s">
        <v>632</v>
      </c>
      <c r="R35" s="44" t="s">
        <v>499</v>
      </c>
      <c r="S35" s="44" t="s">
        <v>303</v>
      </c>
      <c r="T35" s="44" t="s">
        <v>215</v>
      </c>
      <c r="U35" s="44" t="s">
        <v>244</v>
      </c>
      <c r="V35" s="44" t="s">
        <v>460</v>
      </c>
      <c r="W35" s="44" t="s">
        <v>351</v>
      </c>
      <c r="X35" s="44" t="s">
        <v>213</v>
      </c>
      <c r="Y35" s="44" t="s">
        <v>211</v>
      </c>
      <c r="Z35" s="44" t="s">
        <v>321</v>
      </c>
      <c r="AA35" s="44" t="s">
        <v>496</v>
      </c>
      <c r="AB35" s="44" t="s">
        <v>609</v>
      </c>
      <c r="AC35" s="44" t="s">
        <v>461</v>
      </c>
      <c r="AD35" s="44" t="s">
        <v>348</v>
      </c>
      <c r="AE35" s="44" t="s">
        <v>303</v>
      </c>
    </row>
    <row r="36" spans="1:31" ht="42" thickBot="1" x14ac:dyDescent="0.35">
      <c r="A36" s="45" t="s">
        <v>775</v>
      </c>
      <c r="B36" s="44" t="s">
        <v>672</v>
      </c>
      <c r="C36" s="44" t="s">
        <v>341</v>
      </c>
      <c r="D36" s="44" t="s">
        <v>770</v>
      </c>
      <c r="E36" s="44" t="s">
        <v>692</v>
      </c>
      <c r="F36" s="44" t="s">
        <v>774</v>
      </c>
      <c r="G36" s="44" t="s">
        <v>568</v>
      </c>
      <c r="H36" s="44" t="s">
        <v>568</v>
      </c>
      <c r="I36" s="44" t="s">
        <v>183</v>
      </c>
      <c r="J36" s="44" t="s">
        <v>774</v>
      </c>
      <c r="K36" s="44" t="s">
        <v>773</v>
      </c>
      <c r="L36" s="44" t="s">
        <v>333</v>
      </c>
      <c r="M36" s="44" t="s">
        <v>642</v>
      </c>
      <c r="N36" s="44" t="s">
        <v>508</v>
      </c>
      <c r="O36" s="44" t="s">
        <v>681</v>
      </c>
      <c r="P36" s="44" t="s">
        <v>772</v>
      </c>
      <c r="Q36" s="44" t="s">
        <v>176</v>
      </c>
      <c r="R36" s="44" t="s">
        <v>196</v>
      </c>
      <c r="S36" s="44" t="s">
        <v>195</v>
      </c>
      <c r="T36" s="44" t="s">
        <v>172</v>
      </c>
      <c r="U36" s="44" t="s">
        <v>193</v>
      </c>
      <c r="V36" s="44" t="s">
        <v>378</v>
      </c>
      <c r="W36" s="44" t="s">
        <v>378</v>
      </c>
      <c r="X36" s="44" t="s">
        <v>172</v>
      </c>
      <c r="Y36" s="44" t="s">
        <v>559</v>
      </c>
      <c r="Z36" s="44" t="s">
        <v>556</v>
      </c>
      <c r="AA36" s="44" t="s">
        <v>191</v>
      </c>
      <c r="AB36" s="44" t="s">
        <v>380</v>
      </c>
      <c r="AC36" s="44" t="s">
        <v>147</v>
      </c>
      <c r="AD36" s="44" t="s">
        <v>194</v>
      </c>
      <c r="AE36" s="44" t="s">
        <v>175</v>
      </c>
    </row>
    <row r="37" spans="1:31" ht="14.4" thickBot="1" x14ac:dyDescent="0.35">
      <c r="A37" s="45" t="s">
        <v>771</v>
      </c>
      <c r="B37" s="44" t="s">
        <v>566</v>
      </c>
      <c r="C37" s="44" t="s">
        <v>165</v>
      </c>
      <c r="D37" s="44" t="s">
        <v>516</v>
      </c>
      <c r="E37" s="44" t="s">
        <v>770</v>
      </c>
      <c r="F37" s="44" t="s">
        <v>637</v>
      </c>
      <c r="G37" s="44" t="s">
        <v>526</v>
      </c>
      <c r="H37" s="44" t="s">
        <v>569</v>
      </c>
      <c r="I37" s="44" t="s">
        <v>679</v>
      </c>
      <c r="J37" s="44" t="s">
        <v>639</v>
      </c>
      <c r="K37" s="44" t="s">
        <v>769</v>
      </c>
      <c r="L37" s="44" t="s">
        <v>685</v>
      </c>
      <c r="M37" s="44" t="s">
        <v>687</v>
      </c>
      <c r="N37" s="44" t="s">
        <v>529</v>
      </c>
      <c r="O37" s="44" t="s">
        <v>768</v>
      </c>
      <c r="P37" s="44" t="s">
        <v>639</v>
      </c>
      <c r="Q37" s="44" t="s">
        <v>191</v>
      </c>
      <c r="R37" s="44" t="s">
        <v>380</v>
      </c>
      <c r="S37" s="44" t="s">
        <v>176</v>
      </c>
      <c r="T37" s="44" t="s">
        <v>195</v>
      </c>
      <c r="U37" s="44" t="s">
        <v>378</v>
      </c>
      <c r="V37" s="44" t="s">
        <v>176</v>
      </c>
      <c r="W37" s="44" t="s">
        <v>196</v>
      </c>
      <c r="X37" s="44" t="s">
        <v>195</v>
      </c>
      <c r="Y37" s="44" t="s">
        <v>172</v>
      </c>
      <c r="Z37" s="44" t="s">
        <v>193</v>
      </c>
      <c r="AA37" s="44" t="s">
        <v>174</v>
      </c>
      <c r="AB37" s="44" t="s">
        <v>169</v>
      </c>
      <c r="AC37" s="44" t="s">
        <v>380</v>
      </c>
      <c r="AD37" s="44" t="s">
        <v>176</v>
      </c>
      <c r="AE37" s="44" t="s">
        <v>196</v>
      </c>
    </row>
    <row r="38" spans="1:31" ht="14.4" thickBot="1" x14ac:dyDescent="0.35">
      <c r="A38" s="45" t="s">
        <v>31</v>
      </c>
      <c r="B38" s="44" t="s">
        <v>307</v>
      </c>
      <c r="C38" s="44" t="s">
        <v>618</v>
      </c>
      <c r="D38" s="44" t="s">
        <v>446</v>
      </c>
      <c r="E38" s="44" t="s">
        <v>328</v>
      </c>
      <c r="F38" s="44" t="s">
        <v>445</v>
      </c>
      <c r="G38" s="44" t="s">
        <v>327</v>
      </c>
      <c r="H38" s="44" t="s">
        <v>536</v>
      </c>
      <c r="I38" s="44" t="s">
        <v>450</v>
      </c>
      <c r="J38" s="44" t="s">
        <v>238</v>
      </c>
      <c r="K38" s="44" t="s">
        <v>449</v>
      </c>
      <c r="L38" s="44" t="s">
        <v>483</v>
      </c>
      <c r="M38" s="44" t="s">
        <v>612</v>
      </c>
      <c r="N38" s="44" t="s">
        <v>482</v>
      </c>
      <c r="O38" s="44" t="s">
        <v>506</v>
      </c>
      <c r="P38" s="44" t="s">
        <v>228</v>
      </c>
      <c r="Q38" s="44" t="s">
        <v>318</v>
      </c>
      <c r="R38" s="44" t="s">
        <v>212</v>
      </c>
      <c r="S38" s="44" t="s">
        <v>464</v>
      </c>
      <c r="T38" s="44" t="s">
        <v>253</v>
      </c>
      <c r="U38" s="44" t="s">
        <v>252</v>
      </c>
      <c r="V38" s="44" t="s">
        <v>321</v>
      </c>
      <c r="W38" s="44" t="s">
        <v>222</v>
      </c>
      <c r="X38" s="44" t="s">
        <v>349</v>
      </c>
      <c r="Y38" s="44" t="s">
        <v>249</v>
      </c>
      <c r="Z38" s="44" t="s">
        <v>286</v>
      </c>
      <c r="AA38" s="44" t="s">
        <v>302</v>
      </c>
      <c r="AB38" s="44" t="s">
        <v>351</v>
      </c>
      <c r="AC38" s="44" t="s">
        <v>214</v>
      </c>
      <c r="AD38" s="44" t="s">
        <v>245</v>
      </c>
      <c r="AE38" s="44" t="s">
        <v>244</v>
      </c>
    </row>
    <row r="39" spans="1:31" ht="14.4" thickBot="1" x14ac:dyDescent="0.35">
      <c r="A39" s="45" t="s">
        <v>767</v>
      </c>
      <c r="B39" s="44" t="s">
        <v>316</v>
      </c>
      <c r="C39" s="44" t="s">
        <v>571</v>
      </c>
      <c r="D39" s="44" t="s">
        <v>226</v>
      </c>
      <c r="E39" s="44" t="s">
        <v>369</v>
      </c>
      <c r="F39" s="44" t="s">
        <v>420</v>
      </c>
      <c r="G39" s="44" t="s">
        <v>315</v>
      </c>
      <c r="H39" s="44" t="s">
        <v>445</v>
      </c>
      <c r="I39" s="44" t="s">
        <v>407</v>
      </c>
      <c r="J39" s="44" t="s">
        <v>263</v>
      </c>
      <c r="K39" s="44" t="s">
        <v>396</v>
      </c>
      <c r="L39" s="44" t="s">
        <v>492</v>
      </c>
      <c r="M39" s="44" t="s">
        <v>227</v>
      </c>
      <c r="N39" s="44" t="s">
        <v>366</v>
      </c>
      <c r="O39" s="44" t="s">
        <v>239</v>
      </c>
      <c r="P39" s="44" t="s">
        <v>312</v>
      </c>
      <c r="Q39" s="44" t="s">
        <v>221</v>
      </c>
      <c r="R39" s="44" t="s">
        <v>349</v>
      </c>
      <c r="S39" s="44" t="s">
        <v>287</v>
      </c>
      <c r="T39" s="44" t="s">
        <v>220</v>
      </c>
      <c r="U39" s="44" t="s">
        <v>218</v>
      </c>
      <c r="V39" s="44" t="s">
        <v>219</v>
      </c>
      <c r="W39" s="44" t="s">
        <v>248</v>
      </c>
      <c r="X39" s="44" t="s">
        <v>285</v>
      </c>
      <c r="Y39" s="44" t="s">
        <v>266</v>
      </c>
      <c r="Z39" s="44" t="s">
        <v>216</v>
      </c>
      <c r="AA39" s="44" t="s">
        <v>321</v>
      </c>
      <c r="AB39" s="44" t="s">
        <v>251</v>
      </c>
      <c r="AC39" s="44" t="s">
        <v>362</v>
      </c>
      <c r="AD39" s="44" t="s">
        <v>221</v>
      </c>
      <c r="AE39" s="44" t="s">
        <v>249</v>
      </c>
    </row>
    <row r="40" spans="1:31" ht="14.4" thickBot="1" x14ac:dyDescent="0.35">
      <c r="A40" s="45" t="s">
        <v>66</v>
      </c>
      <c r="B40" s="44" t="s">
        <v>324</v>
      </c>
      <c r="C40" s="44" t="s">
        <v>450</v>
      </c>
      <c r="D40" s="44" t="s">
        <v>237</v>
      </c>
      <c r="E40" s="44" t="s">
        <v>410</v>
      </c>
      <c r="F40" s="44" t="s">
        <v>421</v>
      </c>
      <c r="G40" s="44" t="s">
        <v>403</v>
      </c>
      <c r="H40" s="44" t="s">
        <v>396</v>
      </c>
      <c r="I40" s="44" t="s">
        <v>713</v>
      </c>
      <c r="J40" s="44" t="s">
        <v>260</v>
      </c>
      <c r="K40" s="44" t="s">
        <v>453</v>
      </c>
      <c r="L40" s="44" t="s">
        <v>256</v>
      </c>
      <c r="M40" s="44" t="s">
        <v>618</v>
      </c>
      <c r="N40" s="44" t="s">
        <v>329</v>
      </c>
      <c r="O40" s="44" t="s">
        <v>445</v>
      </c>
      <c r="P40" s="44" t="s">
        <v>450</v>
      </c>
      <c r="Q40" s="44" t="s">
        <v>224</v>
      </c>
      <c r="R40" s="44" t="s">
        <v>242</v>
      </c>
      <c r="S40" s="44" t="s">
        <v>304</v>
      </c>
      <c r="T40" s="44" t="s">
        <v>349</v>
      </c>
      <c r="U40" s="44" t="s">
        <v>220</v>
      </c>
      <c r="V40" s="44" t="s">
        <v>221</v>
      </c>
      <c r="W40" s="44" t="s">
        <v>349</v>
      </c>
      <c r="X40" s="44" t="s">
        <v>248</v>
      </c>
      <c r="Y40" s="44" t="s">
        <v>247</v>
      </c>
      <c r="Z40" s="44" t="s">
        <v>144</v>
      </c>
      <c r="AA40" s="44" t="s">
        <v>213</v>
      </c>
      <c r="AB40" s="44" t="s">
        <v>244</v>
      </c>
      <c r="AC40" s="44" t="s">
        <v>464</v>
      </c>
      <c r="AD40" s="44" t="s">
        <v>223</v>
      </c>
      <c r="AE40" s="44" t="s">
        <v>304</v>
      </c>
    </row>
    <row r="41" spans="1:31" ht="14.4" thickBot="1" x14ac:dyDescent="0.35">
      <c r="A41" s="45" t="s">
        <v>766</v>
      </c>
      <c r="B41" s="44" t="s">
        <v>696</v>
      </c>
      <c r="C41" s="44" t="s">
        <v>603</v>
      </c>
      <c r="D41" s="44" t="s">
        <v>199</v>
      </c>
      <c r="E41" s="44" t="s">
        <v>488</v>
      </c>
      <c r="F41" s="44" t="s">
        <v>343</v>
      </c>
      <c r="G41" s="44" t="s">
        <v>180</v>
      </c>
      <c r="H41" s="44" t="s">
        <v>209</v>
      </c>
      <c r="I41" s="44" t="s">
        <v>397</v>
      </c>
      <c r="J41" s="44" t="s">
        <v>731</v>
      </c>
      <c r="K41" s="44" t="s">
        <v>197</v>
      </c>
      <c r="L41" s="44" t="s">
        <v>293</v>
      </c>
      <c r="M41" s="44" t="s">
        <v>606</v>
      </c>
      <c r="N41" s="44" t="s">
        <v>371</v>
      </c>
      <c r="O41" s="44" t="s">
        <v>425</v>
      </c>
      <c r="P41" s="44" t="s">
        <v>431</v>
      </c>
      <c r="Q41" s="44" t="s">
        <v>267</v>
      </c>
      <c r="R41" s="44" t="s">
        <v>270</v>
      </c>
      <c r="S41" s="44" t="s">
        <v>148</v>
      </c>
      <c r="T41" s="44" t="s">
        <v>379</v>
      </c>
      <c r="U41" s="44" t="s">
        <v>169</v>
      </c>
      <c r="V41" s="44" t="s">
        <v>174</v>
      </c>
      <c r="W41" s="44" t="s">
        <v>169</v>
      </c>
      <c r="X41" s="44" t="s">
        <v>191</v>
      </c>
      <c r="Y41" s="44" t="s">
        <v>147</v>
      </c>
      <c r="Z41" s="44" t="s">
        <v>196</v>
      </c>
      <c r="AA41" s="44" t="s">
        <v>271</v>
      </c>
      <c r="AB41" s="44" t="s">
        <v>271</v>
      </c>
      <c r="AC41" s="44" t="s">
        <v>268</v>
      </c>
      <c r="AD41" s="44" t="s">
        <v>267</v>
      </c>
      <c r="AE41" s="44" t="s">
        <v>149</v>
      </c>
    </row>
    <row r="42" spans="1:31" ht="14.4" thickBot="1" x14ac:dyDescent="0.35">
      <c r="A42" s="45" t="s">
        <v>765</v>
      </c>
      <c r="B42" s="44" t="s">
        <v>582</v>
      </c>
      <c r="C42" s="44" t="s">
        <v>434</v>
      </c>
      <c r="D42" s="44" t="s">
        <v>425</v>
      </c>
      <c r="E42" s="44" t="s">
        <v>424</v>
      </c>
      <c r="F42" s="44" t="s">
        <v>726</v>
      </c>
      <c r="G42" s="44" t="s">
        <v>157</v>
      </c>
      <c r="H42" s="44" t="s">
        <v>180</v>
      </c>
      <c r="I42" s="44" t="s">
        <v>397</v>
      </c>
      <c r="J42" s="44" t="s">
        <v>430</v>
      </c>
      <c r="K42" s="44" t="s">
        <v>333</v>
      </c>
      <c r="L42" s="44" t="s">
        <v>336</v>
      </c>
      <c r="M42" s="44" t="s">
        <v>398</v>
      </c>
      <c r="N42" s="44" t="s">
        <v>199</v>
      </c>
      <c r="O42" s="44" t="s">
        <v>764</v>
      </c>
      <c r="P42" s="44" t="s">
        <v>686</v>
      </c>
      <c r="Q42" s="44" t="s">
        <v>331</v>
      </c>
      <c r="R42" s="44" t="s">
        <v>151</v>
      </c>
      <c r="S42" s="44" t="s">
        <v>332</v>
      </c>
      <c r="T42" s="44" t="s">
        <v>379</v>
      </c>
      <c r="U42" s="44" t="s">
        <v>192</v>
      </c>
      <c r="V42" s="44" t="s">
        <v>271</v>
      </c>
      <c r="W42" s="44" t="s">
        <v>269</v>
      </c>
      <c r="X42" s="44" t="s">
        <v>270</v>
      </c>
      <c r="Y42" s="44" t="s">
        <v>169</v>
      </c>
      <c r="Z42" s="44" t="s">
        <v>380</v>
      </c>
      <c r="AA42" s="44" t="s">
        <v>265</v>
      </c>
      <c r="AB42" s="44" t="s">
        <v>272</v>
      </c>
      <c r="AC42" s="44" t="s">
        <v>142</v>
      </c>
      <c r="AD42" s="44" t="s">
        <v>140</v>
      </c>
      <c r="AE42" s="44" t="s">
        <v>174</v>
      </c>
    </row>
    <row r="43" spans="1:31" ht="28.2" thickBot="1" x14ac:dyDescent="0.35">
      <c r="A43" s="45" t="s">
        <v>67</v>
      </c>
      <c r="B43" s="44" t="s">
        <v>308</v>
      </c>
      <c r="C43" s="44" t="s">
        <v>230</v>
      </c>
      <c r="D43" s="44" t="s">
        <v>307</v>
      </c>
      <c r="E43" s="44" t="s">
        <v>257</v>
      </c>
      <c r="F43" s="44" t="s">
        <v>356</v>
      </c>
      <c r="G43" s="44" t="s">
        <v>227</v>
      </c>
      <c r="H43" s="44" t="s">
        <v>446</v>
      </c>
      <c r="I43" s="44" t="s">
        <v>327</v>
      </c>
      <c r="J43" s="44" t="s">
        <v>366</v>
      </c>
      <c r="K43" s="44" t="s">
        <v>404</v>
      </c>
      <c r="L43" s="44" t="s">
        <v>354</v>
      </c>
      <c r="M43" s="44" t="s">
        <v>472</v>
      </c>
      <c r="N43" s="44" t="s">
        <v>358</v>
      </c>
      <c r="O43" s="44" t="s">
        <v>358</v>
      </c>
      <c r="P43" s="44" t="s">
        <v>482</v>
      </c>
      <c r="Q43" s="44" t="s">
        <v>319</v>
      </c>
      <c r="R43" s="44" t="s">
        <v>301</v>
      </c>
      <c r="S43" s="44" t="s">
        <v>300</v>
      </c>
      <c r="T43" s="44" t="s">
        <v>300</v>
      </c>
      <c r="U43" s="44" t="s">
        <v>211</v>
      </c>
      <c r="V43" s="44" t="s">
        <v>318</v>
      </c>
      <c r="W43" s="44" t="s">
        <v>212</v>
      </c>
      <c r="X43" s="44" t="s">
        <v>225</v>
      </c>
      <c r="Y43" s="44" t="s">
        <v>225</v>
      </c>
      <c r="Z43" s="44" t="s">
        <v>304</v>
      </c>
      <c r="AA43" s="44" t="s">
        <v>477</v>
      </c>
      <c r="AB43" s="44" t="s">
        <v>347</v>
      </c>
      <c r="AC43" s="44" t="s">
        <v>302</v>
      </c>
      <c r="AD43" s="44" t="s">
        <v>302</v>
      </c>
      <c r="AE43" s="44" t="s">
        <v>245</v>
      </c>
    </row>
    <row r="44" spans="1:31" ht="28.2" thickBot="1" x14ac:dyDescent="0.35">
      <c r="A44" s="45" t="s">
        <v>763</v>
      </c>
      <c r="B44" s="44" t="s">
        <v>600</v>
      </c>
      <c r="C44" s="44" t="s">
        <v>426</v>
      </c>
      <c r="D44" s="44" t="s">
        <v>523</v>
      </c>
      <c r="E44" s="44" t="s">
        <v>659</v>
      </c>
      <c r="F44" s="44" t="s">
        <v>656</v>
      </c>
      <c r="G44" s="44" t="s">
        <v>530</v>
      </c>
      <c r="H44" s="44" t="s">
        <v>748</v>
      </c>
      <c r="I44" s="44" t="s">
        <v>529</v>
      </c>
      <c r="J44" s="44" t="s">
        <v>178</v>
      </c>
      <c r="K44" s="44" t="s">
        <v>762</v>
      </c>
      <c r="L44" s="44" t="s">
        <v>387</v>
      </c>
      <c r="M44" s="44" t="s">
        <v>517</v>
      </c>
      <c r="N44" s="44" t="s">
        <v>686</v>
      </c>
      <c r="O44" s="44" t="s">
        <v>528</v>
      </c>
      <c r="P44" s="44" t="s">
        <v>761</v>
      </c>
      <c r="Q44" s="44" t="s">
        <v>194</v>
      </c>
      <c r="R44" s="44" t="s">
        <v>175</v>
      </c>
      <c r="S44" s="44" t="s">
        <v>423</v>
      </c>
      <c r="T44" s="44" t="s">
        <v>171</v>
      </c>
      <c r="U44" s="44" t="s">
        <v>520</v>
      </c>
      <c r="V44" s="44" t="s">
        <v>172</v>
      </c>
      <c r="W44" s="44" t="s">
        <v>423</v>
      </c>
      <c r="X44" s="44" t="s">
        <v>433</v>
      </c>
      <c r="Y44" s="44" t="s">
        <v>520</v>
      </c>
      <c r="Z44" s="44" t="s">
        <v>760</v>
      </c>
      <c r="AA44" s="44" t="s">
        <v>150</v>
      </c>
      <c r="AB44" s="44" t="s">
        <v>195</v>
      </c>
      <c r="AC44" s="44" t="s">
        <v>175</v>
      </c>
      <c r="AD44" s="44" t="s">
        <v>559</v>
      </c>
      <c r="AE44" s="44" t="s">
        <v>146</v>
      </c>
    </row>
    <row r="45" spans="1:31" ht="14.4" thickBot="1" x14ac:dyDescent="0.35">
      <c r="A45" s="45" t="s">
        <v>120</v>
      </c>
      <c r="B45" s="44" t="s">
        <v>356</v>
      </c>
      <c r="C45" s="44" t="s">
        <v>571</v>
      </c>
      <c r="D45" s="44" t="s">
        <v>327</v>
      </c>
      <c r="E45" s="44" t="s">
        <v>314</v>
      </c>
      <c r="F45" s="44" t="s">
        <v>262</v>
      </c>
      <c r="G45" s="44" t="s">
        <v>368</v>
      </c>
      <c r="H45" s="44" t="s">
        <v>313</v>
      </c>
      <c r="I45" s="44" t="s">
        <v>410</v>
      </c>
      <c r="J45" s="44" t="s">
        <v>310</v>
      </c>
      <c r="K45" s="44" t="s">
        <v>713</v>
      </c>
      <c r="L45" s="44" t="s">
        <v>358</v>
      </c>
      <c r="M45" s="44" t="s">
        <v>504</v>
      </c>
      <c r="N45" s="44" t="s">
        <v>352</v>
      </c>
      <c r="O45" s="44" t="s">
        <v>306</v>
      </c>
      <c r="P45" s="44" t="s">
        <v>254</v>
      </c>
      <c r="Q45" s="44" t="s">
        <v>222</v>
      </c>
      <c r="R45" s="44" t="s">
        <v>361</v>
      </c>
      <c r="S45" s="44" t="s">
        <v>349</v>
      </c>
      <c r="T45" s="44" t="s">
        <v>286</v>
      </c>
      <c r="U45" s="44" t="s">
        <v>247</v>
      </c>
      <c r="V45" s="44" t="s">
        <v>247</v>
      </c>
      <c r="W45" s="44" t="s">
        <v>143</v>
      </c>
      <c r="X45" s="44" t="s">
        <v>265</v>
      </c>
      <c r="Y45" s="44" t="s">
        <v>269</v>
      </c>
      <c r="Z45" s="44" t="s">
        <v>170</v>
      </c>
      <c r="AA45" s="44" t="s">
        <v>318</v>
      </c>
      <c r="AB45" s="44" t="s">
        <v>542</v>
      </c>
      <c r="AC45" s="44" t="s">
        <v>224</v>
      </c>
      <c r="AD45" s="44" t="s">
        <v>251</v>
      </c>
      <c r="AE45" s="44" t="s">
        <v>361</v>
      </c>
    </row>
    <row r="46" spans="1:31" ht="14.4" thickBot="1" x14ac:dyDescent="0.35">
      <c r="A46" s="45" t="s">
        <v>759</v>
      </c>
      <c r="B46" s="44" t="s">
        <v>228</v>
      </c>
      <c r="C46" s="44" t="s">
        <v>618</v>
      </c>
      <c r="D46" s="44" t="s">
        <v>356</v>
      </c>
      <c r="E46" s="44" t="s">
        <v>366</v>
      </c>
      <c r="F46" s="44" t="s">
        <v>536</v>
      </c>
      <c r="G46" s="44" t="s">
        <v>571</v>
      </c>
      <c r="H46" s="44" t="s">
        <v>574</v>
      </c>
      <c r="I46" s="44" t="s">
        <v>536</v>
      </c>
      <c r="J46" s="44" t="s">
        <v>407</v>
      </c>
      <c r="K46" s="44" t="s">
        <v>368</v>
      </c>
      <c r="L46" s="44" t="s">
        <v>612</v>
      </c>
      <c r="M46" s="44" t="s">
        <v>648</v>
      </c>
      <c r="N46" s="44" t="s">
        <v>352</v>
      </c>
      <c r="O46" s="44" t="s">
        <v>618</v>
      </c>
      <c r="P46" s="44" t="s">
        <v>227</v>
      </c>
      <c r="Q46" s="44" t="s">
        <v>350</v>
      </c>
      <c r="R46" s="44" t="s">
        <v>305</v>
      </c>
      <c r="S46" s="44" t="s">
        <v>224</v>
      </c>
      <c r="T46" s="44" t="s">
        <v>223</v>
      </c>
      <c r="U46" s="44" t="s">
        <v>223</v>
      </c>
      <c r="V46" s="44" t="s">
        <v>223</v>
      </c>
      <c r="W46" s="44" t="s">
        <v>321</v>
      </c>
      <c r="X46" s="44" t="s">
        <v>362</v>
      </c>
      <c r="Y46" s="44" t="s">
        <v>221</v>
      </c>
      <c r="Z46" s="44" t="s">
        <v>250</v>
      </c>
      <c r="AA46" s="44" t="s">
        <v>215</v>
      </c>
      <c r="AB46" s="44" t="s">
        <v>246</v>
      </c>
      <c r="AC46" s="44" t="s">
        <v>244</v>
      </c>
      <c r="AD46" s="44" t="s">
        <v>305</v>
      </c>
      <c r="AE46" s="44" t="s">
        <v>350</v>
      </c>
    </row>
    <row r="47" spans="1:31" ht="14.4" thickBot="1" x14ac:dyDescent="0.35">
      <c r="A47" s="45" t="s">
        <v>121</v>
      </c>
      <c r="B47" s="44" t="s">
        <v>480</v>
      </c>
      <c r="C47" s="44" t="s">
        <v>646</v>
      </c>
      <c r="D47" s="44" t="s">
        <v>471</v>
      </c>
      <c r="E47" s="44" t="s">
        <v>309</v>
      </c>
      <c r="F47" s="44" t="s">
        <v>229</v>
      </c>
      <c r="G47" s="44" t="s">
        <v>359</v>
      </c>
      <c r="H47" s="44" t="s">
        <v>358</v>
      </c>
      <c r="I47" s="44" t="s">
        <v>482</v>
      </c>
      <c r="J47" s="44" t="s">
        <v>228</v>
      </c>
      <c r="K47" s="44" t="s">
        <v>255</v>
      </c>
      <c r="L47" s="44" t="s">
        <v>500</v>
      </c>
      <c r="M47" s="44" t="s">
        <v>758</v>
      </c>
      <c r="N47" s="44" t="s">
        <v>617</v>
      </c>
      <c r="O47" s="44" t="s">
        <v>472</v>
      </c>
      <c r="P47" s="44" t="s">
        <v>359</v>
      </c>
      <c r="Q47" s="44" t="s">
        <v>215</v>
      </c>
      <c r="R47" s="44" t="s">
        <v>246</v>
      </c>
      <c r="S47" s="44" t="s">
        <v>300</v>
      </c>
      <c r="T47" s="44" t="s">
        <v>211</v>
      </c>
      <c r="U47" s="44" t="s">
        <v>242</v>
      </c>
      <c r="V47" s="44" t="s">
        <v>211</v>
      </c>
      <c r="W47" s="44" t="s">
        <v>225</v>
      </c>
      <c r="X47" s="44" t="s">
        <v>322</v>
      </c>
      <c r="Y47" s="44" t="s">
        <v>222</v>
      </c>
      <c r="Z47" s="44" t="s">
        <v>221</v>
      </c>
      <c r="AA47" s="44" t="s">
        <v>494</v>
      </c>
      <c r="AB47" s="44" t="s">
        <v>477</v>
      </c>
      <c r="AC47" s="44" t="s">
        <v>475</v>
      </c>
      <c r="AD47" s="44" t="s">
        <v>498</v>
      </c>
      <c r="AE47" s="44" t="s">
        <v>244</v>
      </c>
    </row>
    <row r="48" spans="1:31" ht="14.4" thickBot="1" x14ac:dyDescent="0.35">
      <c r="A48" s="45" t="s">
        <v>757</v>
      </c>
      <c r="B48" s="44" t="s">
        <v>492</v>
      </c>
      <c r="C48" s="44" t="s">
        <v>254</v>
      </c>
      <c r="D48" s="44" t="s">
        <v>365</v>
      </c>
      <c r="E48" s="44" t="s">
        <v>407</v>
      </c>
      <c r="F48" s="44" t="s">
        <v>292</v>
      </c>
      <c r="G48" s="44" t="s">
        <v>407</v>
      </c>
      <c r="H48" s="44" t="s">
        <v>314</v>
      </c>
      <c r="I48" s="44" t="s">
        <v>312</v>
      </c>
      <c r="J48" s="44" t="s">
        <v>403</v>
      </c>
      <c r="K48" s="44" t="s">
        <v>419</v>
      </c>
      <c r="L48" s="44" t="s">
        <v>625</v>
      </c>
      <c r="M48" s="44" t="s">
        <v>648</v>
      </c>
      <c r="N48" s="44" t="s">
        <v>229</v>
      </c>
      <c r="O48" s="44" t="s">
        <v>503</v>
      </c>
      <c r="P48" s="44" t="s">
        <v>446</v>
      </c>
      <c r="Q48" s="44" t="s">
        <v>252</v>
      </c>
      <c r="R48" s="44" t="s">
        <v>304</v>
      </c>
      <c r="S48" s="44" t="s">
        <v>221</v>
      </c>
      <c r="T48" s="44" t="s">
        <v>248</v>
      </c>
      <c r="U48" s="44" t="s">
        <v>218</v>
      </c>
      <c r="V48" s="44" t="s">
        <v>363</v>
      </c>
      <c r="W48" s="44" t="s">
        <v>266</v>
      </c>
      <c r="X48" s="44" t="s">
        <v>144</v>
      </c>
      <c r="Y48" s="44" t="s">
        <v>151</v>
      </c>
      <c r="Z48" s="44" t="s">
        <v>332</v>
      </c>
      <c r="AA48" s="44" t="s">
        <v>300</v>
      </c>
      <c r="AB48" s="44" t="s">
        <v>350</v>
      </c>
      <c r="AC48" s="44" t="s">
        <v>464</v>
      </c>
      <c r="AD48" s="44" t="s">
        <v>321</v>
      </c>
      <c r="AE48" s="44" t="s">
        <v>320</v>
      </c>
    </row>
    <row r="49" spans="1:31" ht="69.599999999999994" thickBot="1" x14ac:dyDescent="0.35">
      <c r="A49" s="45" t="s">
        <v>756</v>
      </c>
      <c r="B49" s="44" t="s">
        <v>311</v>
      </c>
      <c r="C49" s="44" t="s">
        <v>403</v>
      </c>
      <c r="D49" s="44" t="s">
        <v>232</v>
      </c>
      <c r="E49" s="44" t="s">
        <v>295</v>
      </c>
      <c r="F49" s="44" t="s">
        <v>372</v>
      </c>
      <c r="G49" s="44" t="s">
        <v>583</v>
      </c>
      <c r="H49" s="44" t="s">
        <v>281</v>
      </c>
      <c r="I49" s="44" t="s">
        <v>282</v>
      </c>
      <c r="J49" s="44" t="s">
        <v>532</v>
      </c>
      <c r="K49" s="44" t="s">
        <v>490</v>
      </c>
      <c r="L49" s="44" t="s">
        <v>325</v>
      </c>
      <c r="M49" s="44" t="s">
        <v>314</v>
      </c>
      <c r="N49" s="44" t="s">
        <v>236</v>
      </c>
      <c r="O49" s="44" t="s">
        <v>421</v>
      </c>
      <c r="P49" s="44" t="s">
        <v>280</v>
      </c>
      <c r="Q49" s="44" t="s">
        <v>217</v>
      </c>
      <c r="R49" s="44" t="s">
        <v>402</v>
      </c>
      <c r="S49" s="44" t="s">
        <v>152</v>
      </c>
      <c r="T49" s="44" t="s">
        <v>269</v>
      </c>
      <c r="U49" s="44" t="s">
        <v>267</v>
      </c>
      <c r="V49" s="44" t="s">
        <v>174</v>
      </c>
      <c r="W49" s="44" t="s">
        <v>174</v>
      </c>
      <c r="X49" s="44" t="s">
        <v>196</v>
      </c>
      <c r="Y49" s="44" t="s">
        <v>378</v>
      </c>
      <c r="Z49" s="44" t="s">
        <v>433</v>
      </c>
      <c r="AA49" s="44" t="s">
        <v>222</v>
      </c>
      <c r="AB49" s="44" t="s">
        <v>362</v>
      </c>
      <c r="AC49" s="44" t="s">
        <v>219</v>
      </c>
      <c r="AD49" s="44" t="s">
        <v>285</v>
      </c>
      <c r="AE49" s="44" t="s">
        <v>217</v>
      </c>
    </row>
    <row r="50" spans="1:31" ht="69.599999999999994" thickBot="1" x14ac:dyDescent="0.35">
      <c r="A50" s="45" t="s">
        <v>755</v>
      </c>
      <c r="B50" s="44" t="s">
        <v>203</v>
      </c>
      <c r="C50" s="44" t="s">
        <v>667</v>
      </c>
      <c r="D50" s="44" t="s">
        <v>578</v>
      </c>
      <c r="E50" s="44" t="s">
        <v>527</v>
      </c>
      <c r="F50" s="44" t="s">
        <v>512</v>
      </c>
      <c r="G50" s="44" t="s">
        <v>339</v>
      </c>
      <c r="H50" s="44" t="s">
        <v>510</v>
      </c>
      <c r="I50" s="44" t="s">
        <v>184</v>
      </c>
      <c r="J50" s="44" t="s">
        <v>569</v>
      </c>
      <c r="K50" s="44" t="s">
        <v>508</v>
      </c>
      <c r="L50" s="44" t="s">
        <v>166</v>
      </c>
      <c r="M50" s="44" t="s">
        <v>335</v>
      </c>
      <c r="N50" s="44" t="s">
        <v>670</v>
      </c>
      <c r="O50" s="44" t="s">
        <v>563</v>
      </c>
      <c r="P50" s="44" t="s">
        <v>160</v>
      </c>
      <c r="Q50" s="44" t="s">
        <v>332</v>
      </c>
      <c r="R50" s="44" t="s">
        <v>170</v>
      </c>
      <c r="S50" s="44" t="s">
        <v>140</v>
      </c>
      <c r="T50" s="44" t="s">
        <v>191</v>
      </c>
      <c r="U50" s="44" t="s">
        <v>196</v>
      </c>
      <c r="V50" s="44" t="s">
        <v>148</v>
      </c>
      <c r="W50" s="44" t="s">
        <v>140</v>
      </c>
      <c r="X50" s="44" t="s">
        <v>192</v>
      </c>
      <c r="Y50" s="44" t="s">
        <v>176</v>
      </c>
      <c r="Z50" s="44" t="s">
        <v>175</v>
      </c>
      <c r="AA50" s="44" t="s">
        <v>271</v>
      </c>
      <c r="AB50" s="44" t="s">
        <v>142</v>
      </c>
      <c r="AC50" s="44" t="s">
        <v>267</v>
      </c>
      <c r="AD50" s="44" t="s">
        <v>379</v>
      </c>
      <c r="AE50" s="44" t="s">
        <v>173</v>
      </c>
    </row>
    <row r="51" spans="1:31" ht="14.4" thickBot="1" x14ac:dyDescent="0.35">
      <c r="A51" s="45" t="s">
        <v>33</v>
      </c>
      <c r="B51" s="44" t="s">
        <v>465</v>
      </c>
      <c r="C51" s="44" t="s">
        <v>483</v>
      </c>
      <c r="D51" s="44" t="s">
        <v>352</v>
      </c>
      <c r="E51" s="44" t="s">
        <v>618</v>
      </c>
      <c r="F51" s="44" t="s">
        <v>328</v>
      </c>
      <c r="G51" s="44" t="s">
        <v>230</v>
      </c>
      <c r="H51" s="44" t="s">
        <v>229</v>
      </c>
      <c r="I51" s="44" t="s">
        <v>255</v>
      </c>
      <c r="J51" s="44" t="s">
        <v>574</v>
      </c>
      <c r="K51" s="44" t="s">
        <v>324</v>
      </c>
      <c r="L51" s="44" t="s">
        <v>479</v>
      </c>
      <c r="M51" s="44" t="s">
        <v>354</v>
      </c>
      <c r="N51" s="44" t="s">
        <v>625</v>
      </c>
      <c r="O51" s="44" t="s">
        <v>308</v>
      </c>
      <c r="P51" s="44" t="s">
        <v>228</v>
      </c>
      <c r="Q51" s="44" t="s">
        <v>301</v>
      </c>
      <c r="R51" s="44" t="s">
        <v>246</v>
      </c>
      <c r="S51" s="44" t="s">
        <v>212</v>
      </c>
      <c r="T51" s="44" t="s">
        <v>225</v>
      </c>
      <c r="U51" s="44" t="s">
        <v>321</v>
      </c>
      <c r="V51" s="44" t="s">
        <v>243</v>
      </c>
      <c r="W51" s="44" t="s">
        <v>542</v>
      </c>
      <c r="X51" s="44" t="s">
        <v>223</v>
      </c>
      <c r="Y51" s="44" t="s">
        <v>320</v>
      </c>
      <c r="Z51" s="44" t="s">
        <v>220</v>
      </c>
      <c r="AA51" s="44" t="s">
        <v>347</v>
      </c>
      <c r="AB51" s="44" t="s">
        <v>303</v>
      </c>
      <c r="AC51" s="44" t="s">
        <v>301</v>
      </c>
      <c r="AD51" s="44" t="s">
        <v>213</v>
      </c>
      <c r="AE51" s="44" t="s">
        <v>305</v>
      </c>
    </row>
    <row r="52" spans="1:31" ht="14.4" thickBot="1" x14ac:dyDescent="0.35">
      <c r="A52" s="45" t="s">
        <v>754</v>
      </c>
      <c r="B52" s="44" t="s">
        <v>696</v>
      </c>
      <c r="C52" s="44" t="s">
        <v>603</v>
      </c>
      <c r="D52" s="44" t="s">
        <v>189</v>
      </c>
      <c r="E52" s="44" t="s">
        <v>457</v>
      </c>
      <c r="F52" s="44" t="s">
        <v>391</v>
      </c>
      <c r="G52" s="44" t="s">
        <v>156</v>
      </c>
      <c r="H52" s="44" t="s">
        <v>200</v>
      </c>
      <c r="I52" s="44" t="s">
        <v>641</v>
      </c>
      <c r="J52" s="44" t="s">
        <v>207</v>
      </c>
      <c r="K52" s="44" t="s">
        <v>424</v>
      </c>
      <c r="L52" s="44" t="s">
        <v>629</v>
      </c>
      <c r="M52" s="44" t="s">
        <v>440</v>
      </c>
      <c r="N52" s="44" t="s">
        <v>201</v>
      </c>
      <c r="O52" s="44" t="s">
        <v>208</v>
      </c>
      <c r="P52" s="44" t="s">
        <v>383</v>
      </c>
      <c r="Q52" s="44" t="s">
        <v>273</v>
      </c>
      <c r="R52" s="44" t="s">
        <v>272</v>
      </c>
      <c r="S52" s="44" t="s">
        <v>271</v>
      </c>
      <c r="T52" s="44" t="s">
        <v>170</v>
      </c>
      <c r="U52" s="44" t="s">
        <v>149</v>
      </c>
      <c r="V52" s="44" t="s">
        <v>142</v>
      </c>
      <c r="W52" s="44" t="s">
        <v>142</v>
      </c>
      <c r="X52" s="44" t="s">
        <v>170</v>
      </c>
      <c r="Y52" s="44" t="s">
        <v>140</v>
      </c>
      <c r="Z52" s="44" t="s">
        <v>174</v>
      </c>
      <c r="AA52" s="44" t="s">
        <v>402</v>
      </c>
      <c r="AB52" s="44" t="s">
        <v>144</v>
      </c>
      <c r="AC52" s="44" t="s">
        <v>272</v>
      </c>
      <c r="AD52" s="44" t="s">
        <v>142</v>
      </c>
      <c r="AE52" s="44" t="s">
        <v>170</v>
      </c>
    </row>
    <row r="53" spans="1:31" ht="42" thickBot="1" x14ac:dyDescent="0.35">
      <c r="A53" s="45" t="s">
        <v>753</v>
      </c>
      <c r="B53" s="44" t="s">
        <v>413</v>
      </c>
      <c r="C53" s="44" t="s">
        <v>291</v>
      </c>
      <c r="D53" s="44" t="s">
        <v>310</v>
      </c>
      <c r="E53" s="44" t="s">
        <v>259</v>
      </c>
      <c r="F53" s="44" t="s">
        <v>289</v>
      </c>
      <c r="G53" s="44" t="s">
        <v>408</v>
      </c>
      <c r="H53" s="44" t="s">
        <v>677</v>
      </c>
      <c r="I53" s="44" t="s">
        <v>275</v>
      </c>
      <c r="J53" s="44" t="s">
        <v>394</v>
      </c>
      <c r="K53" s="44" t="s">
        <v>373</v>
      </c>
      <c r="L53" s="44" t="s">
        <v>240</v>
      </c>
      <c r="M53" s="44" t="s">
        <v>404</v>
      </c>
      <c r="N53" s="44" t="s">
        <v>263</v>
      </c>
      <c r="O53" s="44" t="s">
        <v>298</v>
      </c>
      <c r="P53" s="44" t="s">
        <v>310</v>
      </c>
      <c r="Q53" s="44" t="s">
        <v>225</v>
      </c>
      <c r="R53" s="44" t="s">
        <v>224</v>
      </c>
      <c r="S53" s="44" t="s">
        <v>322</v>
      </c>
      <c r="T53" s="44" t="s">
        <v>251</v>
      </c>
      <c r="U53" s="44" t="s">
        <v>362</v>
      </c>
      <c r="V53" s="44" t="s">
        <v>304</v>
      </c>
      <c r="W53" s="44" t="s">
        <v>362</v>
      </c>
      <c r="X53" s="44" t="s">
        <v>221</v>
      </c>
      <c r="Y53" s="44" t="s">
        <v>349</v>
      </c>
      <c r="Z53" s="44" t="s">
        <v>249</v>
      </c>
      <c r="AA53" s="44" t="s">
        <v>300</v>
      </c>
      <c r="AB53" s="44" t="s">
        <v>244</v>
      </c>
      <c r="AC53" s="44" t="s">
        <v>350</v>
      </c>
      <c r="AD53" s="44" t="s">
        <v>464</v>
      </c>
      <c r="AE53" s="44" t="s">
        <v>242</v>
      </c>
    </row>
    <row r="54" spans="1:31" ht="14.4" thickBot="1" x14ac:dyDescent="0.35">
      <c r="A54" s="45" t="s">
        <v>752</v>
      </c>
      <c r="B54" s="44" t="s">
        <v>327</v>
      </c>
      <c r="C54" s="44" t="s">
        <v>226</v>
      </c>
      <c r="D54" s="44" t="s">
        <v>450</v>
      </c>
      <c r="E54" s="44" t="s">
        <v>262</v>
      </c>
      <c r="F54" s="44" t="s">
        <v>236</v>
      </c>
      <c r="G54" s="44" t="s">
        <v>263</v>
      </c>
      <c r="H54" s="44" t="s">
        <v>313</v>
      </c>
      <c r="I54" s="44" t="s">
        <v>455</v>
      </c>
      <c r="J54" s="44" t="s">
        <v>419</v>
      </c>
      <c r="K54" s="44" t="s">
        <v>376</v>
      </c>
      <c r="L54" s="44" t="s">
        <v>307</v>
      </c>
      <c r="M54" s="44" t="s">
        <v>306</v>
      </c>
      <c r="N54" s="44" t="s">
        <v>356</v>
      </c>
      <c r="O54" s="44" t="s">
        <v>366</v>
      </c>
      <c r="P54" s="44" t="s">
        <v>314</v>
      </c>
      <c r="Q54" s="44" t="s">
        <v>243</v>
      </c>
      <c r="R54" s="44" t="s">
        <v>350</v>
      </c>
      <c r="S54" s="44" t="s">
        <v>350</v>
      </c>
      <c r="T54" s="44" t="s">
        <v>305</v>
      </c>
      <c r="U54" s="44" t="s">
        <v>252</v>
      </c>
      <c r="V54" s="44" t="s">
        <v>242</v>
      </c>
      <c r="W54" s="44" t="s">
        <v>322</v>
      </c>
      <c r="X54" s="44" t="s">
        <v>322</v>
      </c>
      <c r="Y54" s="44" t="s">
        <v>252</v>
      </c>
      <c r="Z54" s="44" t="s">
        <v>250</v>
      </c>
      <c r="AA54" s="44" t="s">
        <v>214</v>
      </c>
      <c r="AB54" s="44" t="s">
        <v>246</v>
      </c>
      <c r="AC54" s="44" t="s">
        <v>245</v>
      </c>
      <c r="AD54" s="44" t="s">
        <v>246</v>
      </c>
      <c r="AE54" s="44" t="s">
        <v>542</v>
      </c>
    </row>
    <row r="55" spans="1:31" ht="14.4" thickBot="1" x14ac:dyDescent="0.35">
      <c r="A55" s="45" t="s">
        <v>751</v>
      </c>
      <c r="B55" s="44" t="s">
        <v>452</v>
      </c>
      <c r="C55" s="44" t="s">
        <v>274</v>
      </c>
      <c r="D55" s="44" t="s">
        <v>375</v>
      </c>
      <c r="E55" s="44" t="s">
        <v>484</v>
      </c>
      <c r="F55" s="44" t="s">
        <v>294</v>
      </c>
      <c r="G55" s="44" t="s">
        <v>373</v>
      </c>
      <c r="H55" s="44" t="s">
        <v>484</v>
      </c>
      <c r="I55" s="44" t="s">
        <v>664</v>
      </c>
      <c r="J55" s="44" t="s">
        <v>442</v>
      </c>
      <c r="K55" s="44" t="s">
        <v>629</v>
      </c>
      <c r="L55" s="44" t="s">
        <v>259</v>
      </c>
      <c r="M55" s="44" t="s">
        <v>283</v>
      </c>
      <c r="N55" s="44" t="s">
        <v>258</v>
      </c>
      <c r="O55" s="44" t="s">
        <v>572</v>
      </c>
      <c r="P55" s="44" t="s">
        <v>374</v>
      </c>
      <c r="Q55" s="44" t="s">
        <v>379</v>
      </c>
      <c r="R55" s="44" t="s">
        <v>169</v>
      </c>
      <c r="S55" s="44" t="s">
        <v>379</v>
      </c>
      <c r="T55" s="44" t="s">
        <v>174</v>
      </c>
      <c r="U55" s="44" t="s">
        <v>141</v>
      </c>
      <c r="V55" s="44" t="s">
        <v>147</v>
      </c>
      <c r="W55" s="44" t="s">
        <v>196</v>
      </c>
      <c r="X55" s="44" t="s">
        <v>147</v>
      </c>
      <c r="Y55" s="44" t="s">
        <v>176</v>
      </c>
      <c r="Z55" s="44" t="s">
        <v>147</v>
      </c>
      <c r="AA55" s="44" t="s">
        <v>170</v>
      </c>
      <c r="AB55" s="44" t="s">
        <v>149</v>
      </c>
      <c r="AC55" s="44" t="s">
        <v>170</v>
      </c>
      <c r="AD55" s="44" t="s">
        <v>267</v>
      </c>
      <c r="AE55" s="44" t="s">
        <v>268</v>
      </c>
    </row>
    <row r="56" spans="1:31" ht="28.2" thickBot="1" x14ac:dyDescent="0.35">
      <c r="A56" s="45" t="s">
        <v>750</v>
      </c>
      <c r="B56" s="44" t="s">
        <v>449</v>
      </c>
      <c r="C56" s="44" t="s">
        <v>413</v>
      </c>
      <c r="D56" s="44" t="s">
        <v>235</v>
      </c>
      <c r="E56" s="44" t="s">
        <v>296</v>
      </c>
      <c r="F56" s="44" t="s">
        <v>258</v>
      </c>
      <c r="G56" s="44" t="s">
        <v>275</v>
      </c>
      <c r="H56" s="44" t="s">
        <v>395</v>
      </c>
      <c r="I56" s="44" t="s">
        <v>394</v>
      </c>
      <c r="J56" s="44" t="s">
        <v>664</v>
      </c>
      <c r="K56" s="44" t="s">
        <v>336</v>
      </c>
      <c r="L56" s="44" t="s">
        <v>356</v>
      </c>
      <c r="M56" s="44" t="s">
        <v>316</v>
      </c>
      <c r="N56" s="44" t="s">
        <v>536</v>
      </c>
      <c r="O56" s="44" t="s">
        <v>263</v>
      </c>
      <c r="P56" s="44" t="s">
        <v>420</v>
      </c>
      <c r="Q56" s="44" t="s">
        <v>242</v>
      </c>
      <c r="R56" s="44" t="s">
        <v>322</v>
      </c>
      <c r="S56" s="44" t="s">
        <v>304</v>
      </c>
      <c r="T56" s="44" t="s">
        <v>288</v>
      </c>
      <c r="U56" s="44" t="s">
        <v>286</v>
      </c>
      <c r="V56" s="44" t="s">
        <v>221</v>
      </c>
      <c r="W56" s="44" t="s">
        <v>250</v>
      </c>
      <c r="X56" s="44" t="s">
        <v>249</v>
      </c>
      <c r="Y56" s="44" t="s">
        <v>285</v>
      </c>
      <c r="Z56" s="44" t="s">
        <v>216</v>
      </c>
      <c r="AA56" s="44" t="s">
        <v>243</v>
      </c>
      <c r="AB56" s="44" t="s">
        <v>305</v>
      </c>
      <c r="AC56" s="44" t="s">
        <v>253</v>
      </c>
      <c r="AD56" s="44" t="s">
        <v>304</v>
      </c>
      <c r="AE56" s="44" t="s">
        <v>288</v>
      </c>
    </row>
    <row r="57" spans="1:31" ht="28.2" thickBot="1" x14ac:dyDescent="0.35">
      <c r="A57" s="45" t="s">
        <v>749</v>
      </c>
      <c r="B57" s="44" t="s">
        <v>166</v>
      </c>
      <c r="C57" s="44" t="s">
        <v>397</v>
      </c>
      <c r="D57" s="44" t="s">
        <v>524</v>
      </c>
      <c r="E57" s="44" t="s">
        <v>738</v>
      </c>
      <c r="F57" s="44" t="s">
        <v>748</v>
      </c>
      <c r="G57" s="44" t="s">
        <v>203</v>
      </c>
      <c r="H57" s="44" t="s">
        <v>161</v>
      </c>
      <c r="I57" s="44" t="s">
        <v>391</v>
      </c>
      <c r="J57" s="44" t="s">
        <v>747</v>
      </c>
      <c r="K57" s="44" t="s">
        <v>642</v>
      </c>
      <c r="L57" s="44" t="s">
        <v>156</v>
      </c>
      <c r="M57" s="44" t="s">
        <v>458</v>
      </c>
      <c r="N57" s="44" t="s">
        <v>521</v>
      </c>
      <c r="O57" s="44" t="s">
        <v>518</v>
      </c>
      <c r="P57" s="44" t="s">
        <v>334</v>
      </c>
      <c r="Q57" s="44" t="s">
        <v>272</v>
      </c>
      <c r="R57" s="44" t="s">
        <v>272</v>
      </c>
      <c r="S57" s="44" t="s">
        <v>331</v>
      </c>
      <c r="T57" s="44" t="s">
        <v>269</v>
      </c>
      <c r="U57" s="44" t="s">
        <v>270</v>
      </c>
      <c r="V57" s="44" t="s">
        <v>268</v>
      </c>
      <c r="W57" s="44" t="s">
        <v>268</v>
      </c>
      <c r="X57" s="44" t="s">
        <v>268</v>
      </c>
      <c r="Y57" s="44" t="s">
        <v>148</v>
      </c>
      <c r="Z57" s="44" t="s">
        <v>169</v>
      </c>
      <c r="AA57" s="44" t="s">
        <v>247</v>
      </c>
      <c r="AB57" s="44" t="s">
        <v>247</v>
      </c>
      <c r="AC57" s="44" t="s">
        <v>402</v>
      </c>
      <c r="AD57" s="44" t="s">
        <v>273</v>
      </c>
      <c r="AE57" s="44" t="s">
        <v>142</v>
      </c>
    </row>
    <row r="58" spans="1:31" ht="14.4" thickBot="1" x14ac:dyDescent="0.35">
      <c r="A58" s="45" t="s">
        <v>746</v>
      </c>
      <c r="B58" s="44" t="s">
        <v>649</v>
      </c>
      <c r="C58" s="44" t="s">
        <v>584</v>
      </c>
      <c r="D58" s="44" t="s">
        <v>156</v>
      </c>
      <c r="E58" s="44" t="s">
        <v>389</v>
      </c>
      <c r="F58" s="44" t="s">
        <v>745</v>
      </c>
      <c r="G58" s="44" t="s">
        <v>181</v>
      </c>
      <c r="H58" s="44" t="s">
        <v>490</v>
      </c>
      <c r="I58" s="44" t="s">
        <v>489</v>
      </c>
      <c r="J58" s="44" t="s">
        <v>577</v>
      </c>
      <c r="K58" s="44" t="s">
        <v>744</v>
      </c>
      <c r="L58" s="44" t="s">
        <v>414</v>
      </c>
      <c r="M58" s="44" t="s">
        <v>442</v>
      </c>
      <c r="N58" s="44" t="s">
        <v>582</v>
      </c>
      <c r="O58" s="44" t="s">
        <v>489</v>
      </c>
      <c r="P58" s="44" t="s">
        <v>390</v>
      </c>
      <c r="Q58" s="44" t="s">
        <v>271</v>
      </c>
      <c r="R58" s="44" t="s">
        <v>271</v>
      </c>
      <c r="S58" s="44" t="s">
        <v>269</v>
      </c>
      <c r="T58" s="44" t="s">
        <v>332</v>
      </c>
      <c r="U58" s="44" t="s">
        <v>148</v>
      </c>
      <c r="V58" s="44" t="s">
        <v>170</v>
      </c>
      <c r="W58" s="44" t="s">
        <v>170</v>
      </c>
      <c r="X58" s="44" t="s">
        <v>332</v>
      </c>
      <c r="Y58" s="44" t="s">
        <v>267</v>
      </c>
      <c r="Z58" s="44" t="s">
        <v>379</v>
      </c>
      <c r="AA58" s="44" t="s">
        <v>273</v>
      </c>
      <c r="AB58" s="44" t="s">
        <v>272</v>
      </c>
      <c r="AC58" s="44" t="s">
        <v>151</v>
      </c>
      <c r="AD58" s="44" t="s">
        <v>268</v>
      </c>
      <c r="AE58" s="44" t="s">
        <v>267</v>
      </c>
    </row>
    <row r="59" spans="1:31" ht="14.4" thickBot="1" x14ac:dyDescent="0.35">
      <c r="A59" s="45" t="s">
        <v>34</v>
      </c>
      <c r="B59" s="44" t="s">
        <v>574</v>
      </c>
      <c r="C59" s="44" t="s">
        <v>315</v>
      </c>
      <c r="D59" s="44" t="s">
        <v>369</v>
      </c>
      <c r="E59" s="44" t="s">
        <v>403</v>
      </c>
      <c r="F59" s="44" t="s">
        <v>296</v>
      </c>
      <c r="G59" s="44" t="s">
        <v>311</v>
      </c>
      <c r="H59" s="44" t="s">
        <v>298</v>
      </c>
      <c r="I59" s="44" t="s">
        <v>677</v>
      </c>
      <c r="J59" s="44" t="s">
        <v>282</v>
      </c>
      <c r="K59" s="44" t="s">
        <v>579</v>
      </c>
      <c r="L59" s="44" t="s">
        <v>612</v>
      </c>
      <c r="M59" s="44" t="s">
        <v>648</v>
      </c>
      <c r="N59" s="44" t="s">
        <v>323</v>
      </c>
      <c r="O59" s="44" t="s">
        <v>571</v>
      </c>
      <c r="P59" s="44" t="s">
        <v>314</v>
      </c>
      <c r="Q59" s="44" t="s">
        <v>242</v>
      </c>
      <c r="R59" s="44" t="s">
        <v>223</v>
      </c>
      <c r="S59" s="44" t="s">
        <v>361</v>
      </c>
      <c r="T59" s="44" t="s">
        <v>248</v>
      </c>
      <c r="U59" s="44" t="s">
        <v>217</v>
      </c>
      <c r="V59" s="44" t="s">
        <v>217</v>
      </c>
      <c r="W59" s="44" t="s">
        <v>402</v>
      </c>
      <c r="X59" s="44" t="s">
        <v>151</v>
      </c>
      <c r="Y59" s="44" t="s">
        <v>148</v>
      </c>
      <c r="Z59" s="44" t="s">
        <v>169</v>
      </c>
      <c r="AA59" s="44" t="s">
        <v>301</v>
      </c>
      <c r="AB59" s="44" t="s">
        <v>246</v>
      </c>
      <c r="AC59" s="44" t="s">
        <v>243</v>
      </c>
      <c r="AD59" s="44" t="s">
        <v>224</v>
      </c>
      <c r="AE59" s="44" t="s">
        <v>362</v>
      </c>
    </row>
    <row r="60" spans="1:31" ht="14.4" thickBot="1" x14ac:dyDescent="0.35">
      <c r="A60" s="45" t="s">
        <v>743</v>
      </c>
      <c r="B60" s="44" t="s">
        <v>518</v>
      </c>
      <c r="C60" s="44" t="s">
        <v>578</v>
      </c>
      <c r="D60" s="44" t="s">
        <v>742</v>
      </c>
      <c r="E60" s="44" t="s">
        <v>565</v>
      </c>
      <c r="F60" s="44" t="s">
        <v>639</v>
      </c>
      <c r="G60" s="44" t="s">
        <v>342</v>
      </c>
      <c r="H60" s="44" t="s">
        <v>687</v>
      </c>
      <c r="I60" s="44" t="s">
        <v>183</v>
      </c>
      <c r="J60" s="44" t="s">
        <v>741</v>
      </c>
      <c r="K60" s="44" t="s">
        <v>740</v>
      </c>
      <c r="L60" s="44" t="s">
        <v>161</v>
      </c>
      <c r="M60" s="44" t="s">
        <v>731</v>
      </c>
      <c r="N60" s="44" t="s">
        <v>523</v>
      </c>
      <c r="O60" s="44" t="s">
        <v>158</v>
      </c>
      <c r="P60" s="44" t="s">
        <v>568</v>
      </c>
      <c r="Q60" s="44" t="s">
        <v>380</v>
      </c>
      <c r="R60" s="44" t="s">
        <v>380</v>
      </c>
      <c r="S60" s="44" t="s">
        <v>176</v>
      </c>
      <c r="T60" s="44" t="s">
        <v>194</v>
      </c>
      <c r="U60" s="44" t="s">
        <v>196</v>
      </c>
      <c r="V60" s="44" t="s">
        <v>559</v>
      </c>
      <c r="W60" s="44" t="s">
        <v>433</v>
      </c>
      <c r="X60" s="44" t="s">
        <v>171</v>
      </c>
      <c r="Y60" s="44" t="s">
        <v>146</v>
      </c>
      <c r="Z60" s="44" t="s">
        <v>433</v>
      </c>
      <c r="AA60" s="44" t="s">
        <v>270</v>
      </c>
      <c r="AB60" s="44" t="s">
        <v>270</v>
      </c>
      <c r="AC60" s="44" t="s">
        <v>140</v>
      </c>
      <c r="AD60" s="44" t="s">
        <v>191</v>
      </c>
      <c r="AE60" s="44" t="s">
        <v>174</v>
      </c>
    </row>
    <row r="61" spans="1:31" ht="14.4" thickBot="1" x14ac:dyDescent="0.35">
      <c r="A61" s="45" t="s">
        <v>739</v>
      </c>
      <c r="B61" s="44" t="s">
        <v>606</v>
      </c>
      <c r="C61" s="44" t="s">
        <v>576</v>
      </c>
      <c r="D61" s="44" t="s">
        <v>489</v>
      </c>
      <c r="E61" s="44" t="s">
        <v>738</v>
      </c>
      <c r="F61" s="44" t="s">
        <v>679</v>
      </c>
      <c r="G61" s="44" t="s">
        <v>434</v>
      </c>
      <c r="H61" s="44" t="s">
        <v>652</v>
      </c>
      <c r="I61" s="44" t="s">
        <v>185</v>
      </c>
      <c r="J61" s="44" t="s">
        <v>426</v>
      </c>
      <c r="K61" s="44" t="s">
        <v>338</v>
      </c>
      <c r="L61" s="44" t="s">
        <v>664</v>
      </c>
      <c r="M61" s="44" t="s">
        <v>579</v>
      </c>
      <c r="N61" s="44" t="s">
        <v>156</v>
      </c>
      <c r="O61" s="44" t="s">
        <v>513</v>
      </c>
      <c r="P61" s="44" t="s">
        <v>333</v>
      </c>
      <c r="Q61" s="44" t="s">
        <v>331</v>
      </c>
      <c r="R61" s="44" t="s">
        <v>152</v>
      </c>
      <c r="S61" s="44" t="s">
        <v>269</v>
      </c>
      <c r="T61" s="44" t="s">
        <v>140</v>
      </c>
      <c r="U61" s="44" t="s">
        <v>380</v>
      </c>
      <c r="V61" s="44" t="s">
        <v>269</v>
      </c>
      <c r="W61" s="44" t="s">
        <v>268</v>
      </c>
      <c r="X61" s="44" t="s">
        <v>270</v>
      </c>
      <c r="Y61" s="44" t="s">
        <v>169</v>
      </c>
      <c r="Z61" s="44" t="s">
        <v>196</v>
      </c>
      <c r="AA61" s="44" t="s">
        <v>143</v>
      </c>
      <c r="AB61" s="44" t="s">
        <v>216</v>
      </c>
      <c r="AC61" s="44" t="s">
        <v>152</v>
      </c>
      <c r="AD61" s="44" t="s">
        <v>267</v>
      </c>
      <c r="AE61" s="44" t="s">
        <v>174</v>
      </c>
    </row>
    <row r="62" spans="1:31" ht="14.4" thickBot="1" x14ac:dyDescent="0.35">
      <c r="A62" s="45" t="s">
        <v>737</v>
      </c>
      <c r="B62" s="44" t="s">
        <v>258</v>
      </c>
      <c r="C62" s="44" t="s">
        <v>415</v>
      </c>
      <c r="D62" s="44" t="s">
        <v>394</v>
      </c>
      <c r="E62" s="44" t="s">
        <v>484</v>
      </c>
      <c r="F62" s="44" t="s">
        <v>294</v>
      </c>
      <c r="G62" s="44" t="s">
        <v>279</v>
      </c>
      <c r="H62" s="44" t="s">
        <v>448</v>
      </c>
      <c r="I62" s="44" t="s">
        <v>400</v>
      </c>
      <c r="J62" s="44" t="s">
        <v>604</v>
      </c>
      <c r="K62" s="44" t="s">
        <v>606</v>
      </c>
      <c r="L62" s="44" t="s">
        <v>417</v>
      </c>
      <c r="M62" s="44" t="s">
        <v>408</v>
      </c>
      <c r="N62" s="44" t="s">
        <v>259</v>
      </c>
      <c r="O62" s="44" t="s">
        <v>416</v>
      </c>
      <c r="P62" s="44" t="s">
        <v>274</v>
      </c>
      <c r="Q62" s="44" t="s">
        <v>170</v>
      </c>
      <c r="R62" s="44" t="s">
        <v>170</v>
      </c>
      <c r="S62" s="44" t="s">
        <v>148</v>
      </c>
      <c r="T62" s="44" t="s">
        <v>379</v>
      </c>
      <c r="U62" s="44" t="s">
        <v>192</v>
      </c>
      <c r="V62" s="44" t="s">
        <v>191</v>
      </c>
      <c r="W62" s="44" t="s">
        <v>380</v>
      </c>
      <c r="X62" s="44" t="s">
        <v>147</v>
      </c>
      <c r="Y62" s="44" t="s">
        <v>150</v>
      </c>
      <c r="Z62" s="44" t="s">
        <v>194</v>
      </c>
      <c r="AA62" s="44" t="s">
        <v>216</v>
      </c>
      <c r="AB62" s="44" t="s">
        <v>265</v>
      </c>
      <c r="AC62" s="44" t="s">
        <v>331</v>
      </c>
      <c r="AD62" s="44" t="s">
        <v>142</v>
      </c>
      <c r="AE62" s="44" t="s">
        <v>267</v>
      </c>
    </row>
    <row r="63" spans="1:31" ht="14.4" thickBot="1" x14ac:dyDescent="0.35">
      <c r="A63" s="45" t="s">
        <v>35</v>
      </c>
      <c r="B63" s="44" t="s">
        <v>358</v>
      </c>
      <c r="C63" s="44" t="s">
        <v>625</v>
      </c>
      <c r="D63" s="44" t="s">
        <v>352</v>
      </c>
      <c r="E63" s="44" t="s">
        <v>618</v>
      </c>
      <c r="F63" s="44" t="s">
        <v>329</v>
      </c>
      <c r="G63" s="44" t="s">
        <v>256</v>
      </c>
      <c r="H63" s="44" t="s">
        <v>307</v>
      </c>
      <c r="I63" s="44" t="s">
        <v>315</v>
      </c>
      <c r="J63" s="44" t="s">
        <v>324</v>
      </c>
      <c r="K63" s="44" t="s">
        <v>367</v>
      </c>
      <c r="L63" s="44" t="s">
        <v>474</v>
      </c>
      <c r="M63" s="44" t="s">
        <v>474</v>
      </c>
      <c r="N63" s="44" t="s">
        <v>535</v>
      </c>
      <c r="O63" s="44" t="s">
        <v>619</v>
      </c>
      <c r="P63" s="44" t="s">
        <v>308</v>
      </c>
      <c r="Q63" s="44" t="s">
        <v>319</v>
      </c>
      <c r="R63" s="44" t="s">
        <v>301</v>
      </c>
      <c r="S63" s="44" t="s">
        <v>300</v>
      </c>
      <c r="T63" s="44" t="s">
        <v>243</v>
      </c>
      <c r="U63" s="44" t="s">
        <v>242</v>
      </c>
      <c r="V63" s="44" t="s">
        <v>211</v>
      </c>
      <c r="W63" s="44" t="s">
        <v>464</v>
      </c>
      <c r="X63" s="44" t="s">
        <v>251</v>
      </c>
      <c r="Y63" s="44" t="s">
        <v>320</v>
      </c>
      <c r="Z63" s="44" t="s">
        <v>219</v>
      </c>
      <c r="AA63" s="44" t="s">
        <v>538</v>
      </c>
      <c r="AB63" s="44" t="s">
        <v>499</v>
      </c>
      <c r="AC63" s="44" t="s">
        <v>476</v>
      </c>
      <c r="AD63" s="44" t="s">
        <v>460</v>
      </c>
      <c r="AE63" s="44" t="s">
        <v>245</v>
      </c>
    </row>
    <row r="64" spans="1:31" ht="14.4" thickBot="1" x14ac:dyDescent="0.35">
      <c r="A64" s="45" t="s">
        <v>36</v>
      </c>
      <c r="B64" s="44" t="s">
        <v>481</v>
      </c>
      <c r="C64" s="44" t="s">
        <v>473</v>
      </c>
      <c r="D64" s="44" t="s">
        <v>505</v>
      </c>
      <c r="E64" s="44" t="s">
        <v>357</v>
      </c>
      <c r="F64" s="44" t="s">
        <v>534</v>
      </c>
      <c r="G64" s="44" t="s">
        <v>465</v>
      </c>
      <c r="H64" s="44" t="s">
        <v>625</v>
      </c>
      <c r="I64" s="44" t="s">
        <v>537</v>
      </c>
      <c r="J64" s="44" t="s">
        <v>255</v>
      </c>
      <c r="K64" s="44" t="s">
        <v>315</v>
      </c>
      <c r="L64" s="44" t="s">
        <v>543</v>
      </c>
      <c r="M64" s="44" t="s">
        <v>500</v>
      </c>
      <c r="N64" s="44" t="s">
        <v>633</v>
      </c>
      <c r="O64" s="44" t="s">
        <v>481</v>
      </c>
      <c r="P64" s="44" t="s">
        <v>535</v>
      </c>
      <c r="Q64" s="44" t="s">
        <v>615</v>
      </c>
      <c r="R64" s="44" t="s">
        <v>538</v>
      </c>
      <c r="S64" s="44" t="s">
        <v>476</v>
      </c>
      <c r="T64" s="44" t="s">
        <v>478</v>
      </c>
      <c r="U64" s="44" t="s">
        <v>498</v>
      </c>
      <c r="V64" s="44" t="s">
        <v>478</v>
      </c>
      <c r="W64" s="44" t="s">
        <v>301</v>
      </c>
      <c r="X64" s="44" t="s">
        <v>244</v>
      </c>
      <c r="Y64" s="44" t="s">
        <v>464</v>
      </c>
      <c r="Z64" s="44" t="s">
        <v>321</v>
      </c>
      <c r="AA64" s="44" t="s">
        <v>736</v>
      </c>
      <c r="AB64" s="44" t="s">
        <v>497</v>
      </c>
      <c r="AC64" s="44" t="s">
        <v>495</v>
      </c>
      <c r="AD64" s="44" t="s">
        <v>615</v>
      </c>
      <c r="AE64" s="44" t="s">
        <v>348</v>
      </c>
    </row>
    <row r="65" spans="1:31" ht="14.4" thickBot="1" x14ac:dyDescent="0.35">
      <c r="A65" s="45" t="s">
        <v>735</v>
      </c>
      <c r="B65" s="44" t="s">
        <v>400</v>
      </c>
      <c r="C65" s="44" t="s">
        <v>399</v>
      </c>
      <c r="D65" s="44" t="s">
        <v>654</v>
      </c>
      <c r="E65" s="44" t="s">
        <v>343</v>
      </c>
      <c r="F65" s="44" t="s">
        <v>577</v>
      </c>
      <c r="G65" s="44" t="s">
        <v>293</v>
      </c>
      <c r="H65" s="44" t="s">
        <v>439</v>
      </c>
      <c r="I65" s="44" t="s">
        <v>199</v>
      </c>
      <c r="J65" s="44" t="s">
        <v>161</v>
      </c>
      <c r="K65" s="44" t="s">
        <v>339</v>
      </c>
      <c r="L65" s="44" t="s">
        <v>484</v>
      </c>
      <c r="M65" s="44" t="s">
        <v>294</v>
      </c>
      <c r="N65" s="44" t="s">
        <v>199</v>
      </c>
      <c r="O65" s="44" t="s">
        <v>343</v>
      </c>
      <c r="P65" s="44" t="s">
        <v>388</v>
      </c>
      <c r="Q65" s="44" t="s">
        <v>216</v>
      </c>
      <c r="R65" s="44" t="s">
        <v>216</v>
      </c>
      <c r="S65" s="44" t="s">
        <v>152</v>
      </c>
      <c r="T65" s="44" t="s">
        <v>269</v>
      </c>
      <c r="U65" s="44" t="s">
        <v>170</v>
      </c>
      <c r="V65" s="44" t="s">
        <v>152</v>
      </c>
      <c r="W65" s="44" t="s">
        <v>151</v>
      </c>
      <c r="X65" s="44" t="s">
        <v>268</v>
      </c>
      <c r="Y65" s="44" t="s">
        <v>270</v>
      </c>
      <c r="Z65" s="44" t="s">
        <v>140</v>
      </c>
      <c r="AA65" s="44" t="s">
        <v>266</v>
      </c>
      <c r="AB65" s="44" t="s">
        <v>247</v>
      </c>
      <c r="AC65" s="44" t="s">
        <v>265</v>
      </c>
      <c r="AD65" s="44" t="s">
        <v>152</v>
      </c>
      <c r="AE65" s="44" t="s">
        <v>271</v>
      </c>
    </row>
    <row r="66" spans="1:31" ht="14.4" thickBot="1" x14ac:dyDescent="0.35">
      <c r="A66" s="45" t="s">
        <v>734</v>
      </c>
      <c r="B66" s="44" t="s">
        <v>167</v>
      </c>
      <c r="C66" s="44" t="s">
        <v>627</v>
      </c>
      <c r="D66" s="44" t="s">
        <v>203</v>
      </c>
      <c r="E66" s="44" t="s">
        <v>670</v>
      </c>
      <c r="F66" s="44" t="s">
        <v>486</v>
      </c>
      <c r="G66" s="44" t="s">
        <v>205</v>
      </c>
      <c r="H66" s="44" t="s">
        <v>651</v>
      </c>
      <c r="I66" s="44" t="s">
        <v>731</v>
      </c>
      <c r="J66" s="44" t="s">
        <v>437</v>
      </c>
      <c r="K66" s="44" t="s">
        <v>184</v>
      </c>
      <c r="L66" s="44" t="s">
        <v>458</v>
      </c>
      <c r="M66" s="44" t="s">
        <v>340</v>
      </c>
      <c r="N66" s="44" t="s">
        <v>198</v>
      </c>
      <c r="O66" s="44" t="s">
        <v>457</v>
      </c>
      <c r="P66" s="44" t="s">
        <v>725</v>
      </c>
      <c r="Q66" s="44" t="s">
        <v>192</v>
      </c>
      <c r="R66" s="44" t="s">
        <v>192</v>
      </c>
      <c r="S66" s="44" t="s">
        <v>173</v>
      </c>
      <c r="T66" s="44" t="s">
        <v>176</v>
      </c>
      <c r="U66" s="44" t="s">
        <v>150</v>
      </c>
      <c r="V66" s="44" t="s">
        <v>147</v>
      </c>
      <c r="W66" s="44" t="s">
        <v>147</v>
      </c>
      <c r="X66" s="44" t="s">
        <v>196</v>
      </c>
      <c r="Y66" s="44" t="s">
        <v>195</v>
      </c>
      <c r="Z66" s="44" t="s">
        <v>378</v>
      </c>
      <c r="AA66" s="44" t="s">
        <v>140</v>
      </c>
      <c r="AB66" s="44" t="s">
        <v>141</v>
      </c>
      <c r="AC66" s="44" t="s">
        <v>169</v>
      </c>
      <c r="AD66" s="44" t="s">
        <v>380</v>
      </c>
      <c r="AE66" s="44" t="s">
        <v>147</v>
      </c>
    </row>
    <row r="67" spans="1:31" ht="14.4" thickBot="1" x14ac:dyDescent="0.35">
      <c r="A67" s="45" t="s">
        <v>733</v>
      </c>
      <c r="B67" s="44" t="s">
        <v>291</v>
      </c>
      <c r="C67" s="44" t="s">
        <v>410</v>
      </c>
      <c r="D67" s="44" t="s">
        <v>420</v>
      </c>
      <c r="E67" s="44" t="s">
        <v>413</v>
      </c>
      <c r="F67" s="44" t="s">
        <v>234</v>
      </c>
      <c r="G67" s="44" t="s">
        <v>295</v>
      </c>
      <c r="H67" s="44" t="s">
        <v>416</v>
      </c>
      <c r="I67" s="44" t="s">
        <v>395</v>
      </c>
      <c r="J67" s="44" t="s">
        <v>583</v>
      </c>
      <c r="K67" s="44" t="s">
        <v>452</v>
      </c>
      <c r="L67" s="44" t="s">
        <v>571</v>
      </c>
      <c r="M67" s="44" t="s">
        <v>329</v>
      </c>
      <c r="N67" s="44" t="s">
        <v>574</v>
      </c>
      <c r="O67" s="44" t="s">
        <v>365</v>
      </c>
      <c r="P67" s="44" t="s">
        <v>314</v>
      </c>
      <c r="Q67" s="44" t="s">
        <v>218</v>
      </c>
      <c r="R67" s="44" t="s">
        <v>286</v>
      </c>
      <c r="S67" s="44" t="s">
        <v>285</v>
      </c>
      <c r="T67" s="44" t="s">
        <v>288</v>
      </c>
      <c r="U67" s="44" t="s">
        <v>218</v>
      </c>
      <c r="V67" s="44" t="s">
        <v>170</v>
      </c>
      <c r="W67" s="44" t="s">
        <v>268</v>
      </c>
      <c r="X67" s="44" t="s">
        <v>269</v>
      </c>
      <c r="Y67" s="44" t="s">
        <v>273</v>
      </c>
      <c r="Z67" s="44" t="s">
        <v>142</v>
      </c>
      <c r="AA67" s="44" t="s">
        <v>304</v>
      </c>
      <c r="AB67" s="44" t="s">
        <v>251</v>
      </c>
      <c r="AC67" s="44" t="s">
        <v>362</v>
      </c>
      <c r="AD67" s="44" t="s">
        <v>322</v>
      </c>
      <c r="AE67" s="44" t="s">
        <v>250</v>
      </c>
    </row>
    <row r="68" spans="1:31" ht="14.4" thickBot="1" x14ac:dyDescent="0.35">
      <c r="A68" s="45" t="s">
        <v>37</v>
      </c>
      <c r="B68" s="44" t="s">
        <v>625</v>
      </c>
      <c r="C68" s="44" t="s">
        <v>357</v>
      </c>
      <c r="D68" s="44" t="s">
        <v>308</v>
      </c>
      <c r="E68" s="44" t="s">
        <v>537</v>
      </c>
      <c r="F68" s="44" t="s">
        <v>255</v>
      </c>
      <c r="G68" s="44" t="s">
        <v>537</v>
      </c>
      <c r="H68" s="44" t="s">
        <v>228</v>
      </c>
      <c r="I68" s="44" t="s">
        <v>492</v>
      </c>
      <c r="J68" s="44" t="s">
        <v>571</v>
      </c>
      <c r="K68" s="44" t="s">
        <v>324</v>
      </c>
      <c r="L68" s="44" t="s">
        <v>479</v>
      </c>
      <c r="M68" s="44" t="s">
        <v>466</v>
      </c>
      <c r="N68" s="44" t="s">
        <v>472</v>
      </c>
      <c r="O68" s="44" t="s">
        <v>359</v>
      </c>
      <c r="P68" s="44" t="s">
        <v>648</v>
      </c>
      <c r="Q68" s="44" t="s">
        <v>246</v>
      </c>
      <c r="R68" s="44" t="s">
        <v>498</v>
      </c>
      <c r="S68" s="44" t="s">
        <v>300</v>
      </c>
      <c r="T68" s="44" t="s">
        <v>243</v>
      </c>
      <c r="U68" s="44" t="s">
        <v>224</v>
      </c>
      <c r="V68" s="44" t="s">
        <v>464</v>
      </c>
      <c r="W68" s="44" t="s">
        <v>224</v>
      </c>
      <c r="X68" s="44" t="s">
        <v>322</v>
      </c>
      <c r="Y68" s="44" t="s">
        <v>304</v>
      </c>
      <c r="Z68" s="44" t="s">
        <v>287</v>
      </c>
      <c r="AA68" s="44" t="s">
        <v>476</v>
      </c>
      <c r="AB68" s="44" t="s">
        <v>346</v>
      </c>
      <c r="AC68" s="44" t="s">
        <v>475</v>
      </c>
      <c r="AD68" s="44" t="s">
        <v>478</v>
      </c>
      <c r="AE68" s="44" t="s">
        <v>245</v>
      </c>
    </row>
    <row r="69" spans="1:31" ht="14.4" thickBot="1" x14ac:dyDescent="0.35">
      <c r="A69" s="45" t="s">
        <v>732</v>
      </c>
      <c r="B69" s="44" t="s">
        <v>628</v>
      </c>
      <c r="C69" s="44" t="s">
        <v>181</v>
      </c>
      <c r="D69" s="44" t="s">
        <v>627</v>
      </c>
      <c r="E69" s="44" t="s">
        <v>731</v>
      </c>
      <c r="F69" s="44" t="s">
        <v>207</v>
      </c>
      <c r="G69" s="44" t="s">
        <v>371</v>
      </c>
      <c r="H69" s="44" t="s">
        <v>201</v>
      </c>
      <c r="I69" s="44" t="s">
        <v>397</v>
      </c>
      <c r="J69" s="44" t="s">
        <v>487</v>
      </c>
      <c r="K69" s="44" t="s">
        <v>391</v>
      </c>
      <c r="L69" s="44" t="s">
        <v>576</v>
      </c>
      <c r="M69" s="44" t="s">
        <v>696</v>
      </c>
      <c r="N69" s="44" t="s">
        <v>206</v>
      </c>
      <c r="O69" s="44" t="s">
        <v>203</v>
      </c>
      <c r="P69" s="44" t="s">
        <v>510</v>
      </c>
      <c r="Q69" s="44" t="s">
        <v>148</v>
      </c>
      <c r="R69" s="44" t="s">
        <v>140</v>
      </c>
      <c r="S69" s="44" t="s">
        <v>379</v>
      </c>
      <c r="T69" s="44" t="s">
        <v>380</v>
      </c>
      <c r="U69" s="44" t="s">
        <v>176</v>
      </c>
      <c r="V69" s="44" t="s">
        <v>169</v>
      </c>
      <c r="W69" s="44" t="s">
        <v>192</v>
      </c>
      <c r="X69" s="44" t="s">
        <v>191</v>
      </c>
      <c r="Y69" s="44" t="s">
        <v>176</v>
      </c>
      <c r="Z69" s="44" t="s">
        <v>195</v>
      </c>
      <c r="AA69" s="44" t="s">
        <v>332</v>
      </c>
      <c r="AB69" s="44" t="s">
        <v>170</v>
      </c>
      <c r="AC69" s="44" t="s">
        <v>149</v>
      </c>
      <c r="AD69" s="44" t="s">
        <v>174</v>
      </c>
      <c r="AE69" s="44" t="s">
        <v>380</v>
      </c>
    </row>
    <row r="70" spans="1:31" ht="14.4" thickBot="1" x14ac:dyDescent="0.35">
      <c r="A70" s="45" t="s">
        <v>38</v>
      </c>
      <c r="B70" s="44" t="s">
        <v>619</v>
      </c>
      <c r="C70" s="44" t="s">
        <v>465</v>
      </c>
      <c r="D70" s="44" t="s">
        <v>483</v>
      </c>
      <c r="E70" s="44" t="s">
        <v>229</v>
      </c>
      <c r="F70" s="44" t="s">
        <v>618</v>
      </c>
      <c r="G70" s="44" t="s">
        <v>229</v>
      </c>
      <c r="H70" s="44" t="s">
        <v>534</v>
      </c>
      <c r="I70" s="44" t="s">
        <v>256</v>
      </c>
      <c r="J70" s="44" t="s">
        <v>446</v>
      </c>
      <c r="K70" s="44" t="s">
        <v>315</v>
      </c>
      <c r="L70" s="44" t="s">
        <v>467</v>
      </c>
      <c r="M70" s="44" t="s">
        <v>481</v>
      </c>
      <c r="N70" s="44" t="s">
        <v>479</v>
      </c>
      <c r="O70" s="44" t="s">
        <v>505</v>
      </c>
      <c r="P70" s="44" t="s">
        <v>357</v>
      </c>
      <c r="Q70" s="44" t="s">
        <v>215</v>
      </c>
      <c r="R70" s="44" t="s">
        <v>246</v>
      </c>
      <c r="S70" s="44" t="s">
        <v>246</v>
      </c>
      <c r="T70" s="44" t="s">
        <v>243</v>
      </c>
      <c r="U70" s="44" t="s">
        <v>224</v>
      </c>
      <c r="V70" s="44" t="s">
        <v>542</v>
      </c>
      <c r="W70" s="44" t="s">
        <v>464</v>
      </c>
      <c r="X70" s="44" t="s">
        <v>464</v>
      </c>
      <c r="Y70" s="44" t="s">
        <v>252</v>
      </c>
      <c r="Z70" s="44" t="s">
        <v>361</v>
      </c>
      <c r="AA70" s="44" t="s">
        <v>348</v>
      </c>
      <c r="AB70" s="44" t="s">
        <v>347</v>
      </c>
      <c r="AC70" s="44" t="s">
        <v>346</v>
      </c>
      <c r="AD70" s="44" t="s">
        <v>319</v>
      </c>
      <c r="AE70" s="44" t="s">
        <v>213</v>
      </c>
    </row>
    <row r="71" spans="1:31" ht="14.4" thickBot="1" x14ac:dyDescent="0.35">
      <c r="A71" s="45" t="s">
        <v>730</v>
      </c>
      <c r="B71" s="44" t="s">
        <v>455</v>
      </c>
      <c r="C71" s="44" t="s">
        <v>311</v>
      </c>
      <c r="D71" s="44" t="s">
        <v>234</v>
      </c>
      <c r="E71" s="44" t="s">
        <v>290</v>
      </c>
      <c r="F71" s="44" t="s">
        <v>259</v>
      </c>
      <c r="G71" s="44" t="s">
        <v>713</v>
      </c>
      <c r="H71" s="44" t="s">
        <v>290</v>
      </c>
      <c r="I71" s="44" t="s">
        <v>232</v>
      </c>
      <c r="J71" s="44" t="s">
        <v>258</v>
      </c>
      <c r="K71" s="44" t="s">
        <v>274</v>
      </c>
      <c r="L71" s="44" t="s">
        <v>238</v>
      </c>
      <c r="M71" s="44" t="s">
        <v>368</v>
      </c>
      <c r="N71" s="44" t="s">
        <v>237</v>
      </c>
      <c r="O71" s="44" t="s">
        <v>311</v>
      </c>
      <c r="P71" s="44" t="s">
        <v>620</v>
      </c>
      <c r="Q71" s="44" t="s">
        <v>286</v>
      </c>
      <c r="R71" s="44" t="s">
        <v>285</v>
      </c>
      <c r="S71" s="44" t="s">
        <v>402</v>
      </c>
      <c r="T71" s="44" t="s">
        <v>272</v>
      </c>
      <c r="U71" s="44" t="s">
        <v>271</v>
      </c>
      <c r="V71" s="44" t="s">
        <v>216</v>
      </c>
      <c r="W71" s="44" t="s">
        <v>265</v>
      </c>
      <c r="X71" s="44" t="s">
        <v>151</v>
      </c>
      <c r="Y71" s="44" t="s">
        <v>170</v>
      </c>
      <c r="Z71" s="44" t="s">
        <v>149</v>
      </c>
      <c r="AA71" s="44" t="s">
        <v>349</v>
      </c>
      <c r="AB71" s="44" t="s">
        <v>288</v>
      </c>
      <c r="AC71" s="44" t="s">
        <v>363</v>
      </c>
      <c r="AD71" s="44" t="s">
        <v>217</v>
      </c>
      <c r="AE71" s="44" t="s">
        <v>265</v>
      </c>
    </row>
    <row r="72" spans="1:31" ht="28.2" thickBot="1" x14ac:dyDescent="0.35">
      <c r="A72" s="45" t="s">
        <v>729</v>
      </c>
      <c r="B72" s="44" t="s">
        <v>235</v>
      </c>
      <c r="C72" s="44" t="s">
        <v>620</v>
      </c>
      <c r="D72" s="44" t="s">
        <v>583</v>
      </c>
      <c r="E72" s="44" t="s">
        <v>394</v>
      </c>
      <c r="F72" s="44" t="s">
        <v>294</v>
      </c>
      <c r="G72" s="44" t="s">
        <v>376</v>
      </c>
      <c r="H72" s="44" t="s">
        <v>289</v>
      </c>
      <c r="I72" s="44" t="s">
        <v>279</v>
      </c>
      <c r="J72" s="44" t="s">
        <v>440</v>
      </c>
      <c r="K72" s="44" t="s">
        <v>696</v>
      </c>
      <c r="L72" s="44" t="s">
        <v>292</v>
      </c>
      <c r="M72" s="44" t="s">
        <v>262</v>
      </c>
      <c r="N72" s="44" t="s">
        <v>403</v>
      </c>
      <c r="O72" s="44" t="s">
        <v>408</v>
      </c>
      <c r="P72" s="44" t="s">
        <v>416</v>
      </c>
      <c r="Q72" s="44" t="s">
        <v>221</v>
      </c>
      <c r="R72" s="44" t="s">
        <v>250</v>
      </c>
      <c r="S72" s="44" t="s">
        <v>220</v>
      </c>
      <c r="T72" s="44" t="s">
        <v>363</v>
      </c>
      <c r="U72" s="44" t="s">
        <v>218</v>
      </c>
      <c r="V72" s="44" t="s">
        <v>220</v>
      </c>
      <c r="W72" s="44" t="s">
        <v>248</v>
      </c>
      <c r="X72" s="44" t="s">
        <v>218</v>
      </c>
      <c r="Y72" s="44" t="s">
        <v>217</v>
      </c>
      <c r="Z72" s="44" t="s">
        <v>143</v>
      </c>
      <c r="AA72" s="44" t="s">
        <v>321</v>
      </c>
      <c r="AB72" s="44" t="s">
        <v>222</v>
      </c>
      <c r="AC72" s="44" t="s">
        <v>221</v>
      </c>
      <c r="AD72" s="44" t="s">
        <v>288</v>
      </c>
      <c r="AE72" s="44" t="s">
        <v>220</v>
      </c>
    </row>
    <row r="73" spans="1:31" ht="14.4" thickBot="1" x14ac:dyDescent="0.35">
      <c r="A73" s="45" t="s">
        <v>728</v>
      </c>
      <c r="B73" s="44" t="s">
        <v>161</v>
      </c>
      <c r="C73" s="44" t="s">
        <v>197</v>
      </c>
      <c r="D73" s="44" t="s">
        <v>514</v>
      </c>
      <c r="E73" s="44" t="s">
        <v>527</v>
      </c>
      <c r="F73" s="44" t="s">
        <v>689</v>
      </c>
      <c r="G73" s="44" t="s">
        <v>667</v>
      </c>
      <c r="H73" s="44" t="s">
        <v>197</v>
      </c>
      <c r="I73" s="44" t="s">
        <v>725</v>
      </c>
      <c r="J73" s="44" t="s">
        <v>686</v>
      </c>
      <c r="K73" s="44" t="s">
        <v>516</v>
      </c>
      <c r="L73" s="44" t="s">
        <v>161</v>
      </c>
      <c r="M73" s="44" t="s">
        <v>524</v>
      </c>
      <c r="N73" s="44" t="s">
        <v>518</v>
      </c>
      <c r="O73" s="44" t="s">
        <v>525</v>
      </c>
      <c r="P73" s="44" t="s">
        <v>672</v>
      </c>
      <c r="Q73" s="44" t="s">
        <v>173</v>
      </c>
      <c r="R73" s="44" t="s">
        <v>176</v>
      </c>
      <c r="S73" s="44" t="s">
        <v>196</v>
      </c>
      <c r="T73" s="44" t="s">
        <v>378</v>
      </c>
      <c r="U73" s="44" t="s">
        <v>175</v>
      </c>
      <c r="V73" s="44" t="s">
        <v>196</v>
      </c>
      <c r="W73" s="44" t="s">
        <v>150</v>
      </c>
      <c r="X73" s="44" t="s">
        <v>194</v>
      </c>
      <c r="Y73" s="44" t="s">
        <v>172</v>
      </c>
      <c r="Z73" s="44" t="s">
        <v>172</v>
      </c>
      <c r="AA73" s="44" t="s">
        <v>191</v>
      </c>
      <c r="AB73" s="44" t="s">
        <v>173</v>
      </c>
      <c r="AC73" s="44" t="s">
        <v>147</v>
      </c>
      <c r="AD73" s="44" t="s">
        <v>195</v>
      </c>
      <c r="AE73" s="44" t="s">
        <v>378</v>
      </c>
    </row>
    <row r="74" spans="1:31" ht="28.2" thickBot="1" x14ac:dyDescent="0.35">
      <c r="A74" s="45" t="s">
        <v>727</v>
      </c>
      <c r="B74" s="44" t="s">
        <v>457</v>
      </c>
      <c r="C74" s="44" t="s">
        <v>524</v>
      </c>
      <c r="D74" s="44" t="s">
        <v>430</v>
      </c>
      <c r="E74" s="44" t="s">
        <v>726</v>
      </c>
      <c r="F74" s="44" t="s">
        <v>689</v>
      </c>
      <c r="G74" s="44" t="s">
        <v>207</v>
      </c>
      <c r="H74" s="44" t="s">
        <v>514</v>
      </c>
      <c r="I74" s="44" t="s">
        <v>155</v>
      </c>
      <c r="J74" s="44" t="s">
        <v>669</v>
      </c>
      <c r="K74" s="44" t="s">
        <v>659</v>
      </c>
      <c r="L74" s="44" t="s">
        <v>389</v>
      </c>
      <c r="M74" s="44" t="s">
        <v>343</v>
      </c>
      <c r="N74" s="44" t="s">
        <v>725</v>
      </c>
      <c r="O74" s="44" t="s">
        <v>527</v>
      </c>
      <c r="P74" s="44" t="s">
        <v>669</v>
      </c>
      <c r="Q74" s="44" t="s">
        <v>195</v>
      </c>
      <c r="R74" s="44" t="s">
        <v>194</v>
      </c>
      <c r="S74" s="44" t="s">
        <v>423</v>
      </c>
      <c r="T74" s="44" t="s">
        <v>559</v>
      </c>
      <c r="U74" s="44" t="s">
        <v>171</v>
      </c>
      <c r="V74" s="44" t="s">
        <v>433</v>
      </c>
      <c r="W74" s="44" t="s">
        <v>559</v>
      </c>
      <c r="X74" s="44" t="s">
        <v>146</v>
      </c>
      <c r="Y74" s="44" t="s">
        <v>520</v>
      </c>
      <c r="Z74" s="44" t="s">
        <v>634</v>
      </c>
      <c r="AA74" s="44" t="s">
        <v>173</v>
      </c>
      <c r="AB74" s="44" t="s">
        <v>147</v>
      </c>
      <c r="AC74" s="44" t="s">
        <v>195</v>
      </c>
      <c r="AD74" s="44" t="s">
        <v>423</v>
      </c>
      <c r="AE74" s="44" t="s">
        <v>433</v>
      </c>
    </row>
    <row r="75" spans="1:31" ht="14.4" thickBot="1" x14ac:dyDescent="0.35">
      <c r="A75" s="45" t="s">
        <v>724</v>
      </c>
      <c r="B75" s="44" t="s">
        <v>372</v>
      </c>
      <c r="C75" s="44" t="s">
        <v>399</v>
      </c>
      <c r="D75" s="44" t="s">
        <v>293</v>
      </c>
      <c r="E75" s="44" t="s">
        <v>384</v>
      </c>
      <c r="F75" s="44" t="s">
        <v>398</v>
      </c>
      <c r="G75" s="44" t="s">
        <v>628</v>
      </c>
      <c r="H75" s="44" t="s">
        <v>603</v>
      </c>
      <c r="I75" s="44" t="s">
        <v>181</v>
      </c>
      <c r="J75" s="44" t="s">
        <v>156</v>
      </c>
      <c r="K75" s="44" t="s">
        <v>209</v>
      </c>
      <c r="L75" s="44" t="s">
        <v>394</v>
      </c>
      <c r="M75" s="44" t="s">
        <v>453</v>
      </c>
      <c r="N75" s="44" t="s">
        <v>279</v>
      </c>
      <c r="O75" s="44" t="s">
        <v>435</v>
      </c>
      <c r="P75" s="44" t="s">
        <v>435</v>
      </c>
      <c r="Q75" s="44" t="s">
        <v>268</v>
      </c>
      <c r="R75" s="44" t="s">
        <v>268</v>
      </c>
      <c r="S75" s="44" t="s">
        <v>268</v>
      </c>
      <c r="T75" s="44" t="s">
        <v>141</v>
      </c>
      <c r="U75" s="44" t="s">
        <v>332</v>
      </c>
      <c r="V75" s="44" t="s">
        <v>140</v>
      </c>
      <c r="W75" s="44" t="s">
        <v>140</v>
      </c>
      <c r="X75" s="44" t="s">
        <v>140</v>
      </c>
      <c r="Y75" s="44" t="s">
        <v>192</v>
      </c>
      <c r="Z75" s="44" t="s">
        <v>141</v>
      </c>
      <c r="AA75" s="44" t="s">
        <v>273</v>
      </c>
      <c r="AB75" s="44" t="s">
        <v>273</v>
      </c>
      <c r="AC75" s="44" t="s">
        <v>331</v>
      </c>
      <c r="AD75" s="44" t="s">
        <v>267</v>
      </c>
      <c r="AE75" s="44" t="s">
        <v>152</v>
      </c>
    </row>
    <row r="76" spans="1:31" ht="14.4" thickBot="1" x14ac:dyDescent="0.35">
      <c r="A76" s="45" t="s">
        <v>723</v>
      </c>
      <c r="B76" s="44" t="s">
        <v>156</v>
      </c>
      <c r="C76" s="44" t="s">
        <v>209</v>
      </c>
      <c r="D76" s="44" t="s">
        <v>722</v>
      </c>
      <c r="E76" s="44" t="s">
        <v>203</v>
      </c>
      <c r="F76" s="44" t="s">
        <v>202</v>
      </c>
      <c r="G76" s="44" t="s">
        <v>204</v>
      </c>
      <c r="H76" s="44" t="s">
        <v>205</v>
      </c>
      <c r="I76" s="44" t="s">
        <v>721</v>
      </c>
      <c r="J76" s="44" t="s">
        <v>179</v>
      </c>
      <c r="K76" s="44" t="s">
        <v>486</v>
      </c>
      <c r="L76" s="44" t="s">
        <v>398</v>
      </c>
      <c r="M76" s="44" t="s">
        <v>696</v>
      </c>
      <c r="N76" s="44" t="s">
        <v>720</v>
      </c>
      <c r="O76" s="44" t="s">
        <v>397</v>
      </c>
      <c r="P76" s="44" t="s">
        <v>383</v>
      </c>
      <c r="Q76" s="44" t="s">
        <v>271</v>
      </c>
      <c r="R76" s="44" t="s">
        <v>142</v>
      </c>
      <c r="S76" s="44" t="s">
        <v>554</v>
      </c>
      <c r="T76" s="44" t="s">
        <v>271</v>
      </c>
      <c r="U76" s="44" t="s">
        <v>191</v>
      </c>
      <c r="V76" s="44" t="s">
        <v>267</v>
      </c>
      <c r="W76" s="44" t="s">
        <v>270</v>
      </c>
      <c r="X76" s="44" t="s">
        <v>719</v>
      </c>
      <c r="Y76" s="44" t="s">
        <v>142</v>
      </c>
      <c r="Z76" s="44" t="s">
        <v>147</v>
      </c>
      <c r="AA76" s="44" t="s">
        <v>273</v>
      </c>
      <c r="AB76" s="44" t="s">
        <v>272</v>
      </c>
      <c r="AC76" s="44" t="s">
        <v>553</v>
      </c>
      <c r="AD76" s="44" t="s">
        <v>271</v>
      </c>
      <c r="AE76" s="44" t="s">
        <v>379</v>
      </c>
    </row>
    <row r="77" spans="1:31" ht="14.4" thickBot="1" x14ac:dyDescent="0.35">
      <c r="A77" s="45" t="s">
        <v>718</v>
      </c>
      <c r="B77" s="44" t="s">
        <v>450</v>
      </c>
      <c r="C77" s="44" t="s">
        <v>314</v>
      </c>
      <c r="D77" s="44" t="s">
        <v>449</v>
      </c>
      <c r="E77" s="44" t="s">
        <v>236</v>
      </c>
      <c r="F77" s="44" t="s">
        <v>677</v>
      </c>
      <c r="G77" s="44" t="s">
        <v>410</v>
      </c>
      <c r="H77" s="44" t="s">
        <v>291</v>
      </c>
      <c r="I77" s="44" t="s">
        <v>620</v>
      </c>
      <c r="J77" s="44" t="s">
        <v>296</v>
      </c>
      <c r="K77" s="44" t="s">
        <v>452</v>
      </c>
      <c r="L77" s="44" t="s">
        <v>329</v>
      </c>
      <c r="M77" s="44" t="s">
        <v>574</v>
      </c>
      <c r="N77" s="44" t="s">
        <v>404</v>
      </c>
      <c r="O77" s="44" t="s">
        <v>367</v>
      </c>
      <c r="P77" s="44" t="s">
        <v>311</v>
      </c>
      <c r="Q77" s="44" t="s">
        <v>224</v>
      </c>
      <c r="R77" s="44" t="s">
        <v>253</v>
      </c>
      <c r="S77" s="44" t="s">
        <v>252</v>
      </c>
      <c r="T77" s="44" t="s">
        <v>362</v>
      </c>
      <c r="U77" s="44" t="s">
        <v>349</v>
      </c>
      <c r="V77" s="44" t="s">
        <v>320</v>
      </c>
      <c r="W77" s="44" t="s">
        <v>361</v>
      </c>
      <c r="X77" s="44" t="s">
        <v>349</v>
      </c>
      <c r="Y77" s="44" t="s">
        <v>219</v>
      </c>
      <c r="Z77" s="44" t="s">
        <v>285</v>
      </c>
      <c r="AA77" s="44" t="s">
        <v>300</v>
      </c>
      <c r="AB77" s="44" t="s">
        <v>318</v>
      </c>
      <c r="AC77" s="44" t="s">
        <v>542</v>
      </c>
      <c r="AD77" s="44" t="s">
        <v>253</v>
      </c>
      <c r="AE77" s="44" t="s">
        <v>321</v>
      </c>
    </row>
    <row r="78" spans="1:31" ht="14.4" thickBot="1" x14ac:dyDescent="0.35">
      <c r="A78" s="45" t="s">
        <v>39</v>
      </c>
      <c r="B78" s="44" t="s">
        <v>450</v>
      </c>
      <c r="C78" s="44" t="s">
        <v>368</v>
      </c>
      <c r="D78" s="44" t="s">
        <v>312</v>
      </c>
      <c r="E78" s="44" t="s">
        <v>311</v>
      </c>
      <c r="F78" s="44" t="s">
        <v>277</v>
      </c>
      <c r="G78" s="44" t="s">
        <v>396</v>
      </c>
      <c r="H78" s="44" t="s">
        <v>278</v>
      </c>
      <c r="I78" s="44" t="s">
        <v>296</v>
      </c>
      <c r="J78" s="44" t="s">
        <v>258</v>
      </c>
      <c r="K78" s="44" t="s">
        <v>374</v>
      </c>
      <c r="L78" s="44" t="s">
        <v>306</v>
      </c>
      <c r="M78" s="44" t="s">
        <v>446</v>
      </c>
      <c r="N78" s="44" t="s">
        <v>329</v>
      </c>
      <c r="O78" s="44" t="s">
        <v>536</v>
      </c>
      <c r="P78" s="44" t="s">
        <v>325</v>
      </c>
      <c r="Q78" s="44" t="s">
        <v>219</v>
      </c>
      <c r="R78" s="44" t="s">
        <v>285</v>
      </c>
      <c r="S78" s="44" t="s">
        <v>247</v>
      </c>
      <c r="T78" s="44" t="s">
        <v>402</v>
      </c>
      <c r="U78" s="44" t="s">
        <v>273</v>
      </c>
      <c r="V78" s="44" t="s">
        <v>269</v>
      </c>
      <c r="W78" s="44" t="s">
        <v>332</v>
      </c>
      <c r="X78" s="44" t="s">
        <v>148</v>
      </c>
      <c r="Y78" s="44" t="s">
        <v>140</v>
      </c>
      <c r="Z78" s="44" t="s">
        <v>169</v>
      </c>
      <c r="AA78" s="44" t="s">
        <v>223</v>
      </c>
      <c r="AB78" s="44" t="s">
        <v>222</v>
      </c>
      <c r="AC78" s="44" t="s">
        <v>320</v>
      </c>
      <c r="AD78" s="44" t="s">
        <v>221</v>
      </c>
      <c r="AE78" s="44" t="s">
        <v>249</v>
      </c>
    </row>
    <row r="79" spans="1:31" ht="14.4" thickBot="1" x14ac:dyDescent="0.35">
      <c r="A79" s="45" t="s">
        <v>40</v>
      </c>
      <c r="B79" s="44" t="s">
        <v>479</v>
      </c>
      <c r="C79" s="44" t="s">
        <v>479</v>
      </c>
      <c r="D79" s="44" t="s">
        <v>535</v>
      </c>
      <c r="E79" s="44" t="s">
        <v>359</v>
      </c>
      <c r="F79" s="44" t="s">
        <v>230</v>
      </c>
      <c r="G79" s="44" t="s">
        <v>353</v>
      </c>
      <c r="H79" s="44" t="s">
        <v>505</v>
      </c>
      <c r="I79" s="44" t="s">
        <v>483</v>
      </c>
      <c r="J79" s="44" t="s">
        <v>482</v>
      </c>
      <c r="K79" s="44" t="s">
        <v>306</v>
      </c>
      <c r="L79" s="44" t="s">
        <v>507</v>
      </c>
      <c r="M79" s="44" t="s">
        <v>507</v>
      </c>
      <c r="N79" s="44" t="s">
        <v>467</v>
      </c>
      <c r="O79" s="44" t="s">
        <v>355</v>
      </c>
      <c r="P79" s="44" t="s">
        <v>359</v>
      </c>
      <c r="Q79" s="44" t="s">
        <v>303</v>
      </c>
      <c r="R79" s="44" t="s">
        <v>303</v>
      </c>
      <c r="S79" s="44" t="s">
        <v>478</v>
      </c>
      <c r="T79" s="44" t="s">
        <v>214</v>
      </c>
      <c r="U79" s="44" t="s">
        <v>244</v>
      </c>
      <c r="V79" s="44" t="s">
        <v>319</v>
      </c>
      <c r="W79" s="44" t="s">
        <v>215</v>
      </c>
      <c r="X79" s="44" t="s">
        <v>244</v>
      </c>
      <c r="Y79" s="44" t="s">
        <v>305</v>
      </c>
      <c r="Z79" s="44" t="s">
        <v>224</v>
      </c>
      <c r="AA79" s="44" t="s">
        <v>499</v>
      </c>
      <c r="AB79" s="44" t="s">
        <v>499</v>
      </c>
      <c r="AC79" s="44" t="s">
        <v>348</v>
      </c>
      <c r="AD79" s="44" t="s">
        <v>476</v>
      </c>
      <c r="AE79" s="44" t="s">
        <v>319</v>
      </c>
    </row>
    <row r="80" spans="1:31" ht="14.4" thickBot="1" x14ac:dyDescent="0.35">
      <c r="A80" s="45" t="s">
        <v>68</v>
      </c>
      <c r="B80" s="44" t="s">
        <v>532</v>
      </c>
      <c r="C80" s="44" t="s">
        <v>664</v>
      </c>
      <c r="D80" s="44" t="s">
        <v>649</v>
      </c>
      <c r="E80" s="44" t="s">
        <v>156</v>
      </c>
      <c r="F80" s="44" t="s">
        <v>431</v>
      </c>
      <c r="G80" s="44" t="s">
        <v>400</v>
      </c>
      <c r="H80" s="44" t="s">
        <v>579</v>
      </c>
      <c r="I80" s="44" t="s">
        <v>439</v>
      </c>
      <c r="J80" s="44" t="s">
        <v>156</v>
      </c>
      <c r="K80" s="44" t="s">
        <v>397</v>
      </c>
      <c r="L80" s="44" t="s">
        <v>373</v>
      </c>
      <c r="M80" s="44" t="s">
        <v>456</v>
      </c>
      <c r="N80" s="44" t="s">
        <v>336</v>
      </c>
      <c r="O80" s="44" t="s">
        <v>458</v>
      </c>
      <c r="P80" s="44" t="s">
        <v>651</v>
      </c>
      <c r="Q80" s="44" t="s">
        <v>268</v>
      </c>
      <c r="R80" s="44" t="s">
        <v>332</v>
      </c>
      <c r="S80" s="44" t="s">
        <v>149</v>
      </c>
      <c r="T80" s="44" t="s">
        <v>169</v>
      </c>
      <c r="U80" s="44" t="s">
        <v>380</v>
      </c>
      <c r="V80" s="44" t="s">
        <v>270</v>
      </c>
      <c r="W80" s="44" t="s">
        <v>149</v>
      </c>
      <c r="X80" s="44" t="s">
        <v>141</v>
      </c>
      <c r="Y80" s="44" t="s">
        <v>380</v>
      </c>
      <c r="Z80" s="44" t="s">
        <v>150</v>
      </c>
      <c r="AA80" s="44" t="s">
        <v>151</v>
      </c>
      <c r="AB80" s="44" t="s">
        <v>271</v>
      </c>
      <c r="AC80" s="44" t="s">
        <v>170</v>
      </c>
      <c r="AD80" s="44" t="s">
        <v>140</v>
      </c>
      <c r="AE80" s="44" t="s">
        <v>174</v>
      </c>
    </row>
    <row r="81" spans="1:31" ht="14.4" thickBot="1" x14ac:dyDescent="0.35">
      <c r="A81" s="45" t="s">
        <v>69</v>
      </c>
      <c r="B81" s="44" t="s">
        <v>275</v>
      </c>
      <c r="C81" s="44" t="s">
        <v>295</v>
      </c>
      <c r="D81" s="44" t="s">
        <v>394</v>
      </c>
      <c r="E81" s="44" t="s">
        <v>484</v>
      </c>
      <c r="F81" s="44" t="s">
        <v>400</v>
      </c>
      <c r="G81" s="44" t="s">
        <v>394</v>
      </c>
      <c r="H81" s="44" t="s">
        <v>374</v>
      </c>
      <c r="I81" s="44" t="s">
        <v>294</v>
      </c>
      <c r="J81" s="44" t="s">
        <v>435</v>
      </c>
      <c r="K81" s="44" t="s">
        <v>440</v>
      </c>
      <c r="L81" s="44" t="s">
        <v>713</v>
      </c>
      <c r="M81" s="44" t="s">
        <v>677</v>
      </c>
      <c r="N81" s="44" t="s">
        <v>289</v>
      </c>
      <c r="O81" s="44" t="s">
        <v>572</v>
      </c>
      <c r="P81" s="44" t="s">
        <v>484</v>
      </c>
      <c r="Q81" s="44" t="s">
        <v>170</v>
      </c>
      <c r="R81" s="44" t="s">
        <v>267</v>
      </c>
      <c r="S81" s="44" t="s">
        <v>149</v>
      </c>
      <c r="T81" s="44" t="s">
        <v>148</v>
      </c>
      <c r="U81" s="44" t="s">
        <v>379</v>
      </c>
      <c r="V81" s="44" t="s">
        <v>169</v>
      </c>
      <c r="W81" s="44" t="s">
        <v>169</v>
      </c>
      <c r="X81" s="44" t="s">
        <v>191</v>
      </c>
      <c r="Y81" s="44" t="s">
        <v>380</v>
      </c>
      <c r="Z81" s="44" t="s">
        <v>173</v>
      </c>
      <c r="AA81" s="44" t="s">
        <v>272</v>
      </c>
      <c r="AB81" s="44" t="s">
        <v>331</v>
      </c>
      <c r="AC81" s="44" t="s">
        <v>151</v>
      </c>
      <c r="AD81" s="44" t="s">
        <v>269</v>
      </c>
      <c r="AE81" s="44" t="s">
        <v>267</v>
      </c>
    </row>
    <row r="82" spans="1:31" ht="55.8" thickBot="1" x14ac:dyDescent="0.35">
      <c r="A82" s="45" t="s">
        <v>717</v>
      </c>
      <c r="B82" s="44" t="s">
        <v>261</v>
      </c>
      <c r="C82" s="44" t="s">
        <v>410</v>
      </c>
      <c r="D82" s="44" t="s">
        <v>620</v>
      </c>
      <c r="E82" s="44" t="s">
        <v>283</v>
      </c>
      <c r="F82" s="44" t="s">
        <v>406</v>
      </c>
      <c r="G82" s="44" t="s">
        <v>291</v>
      </c>
      <c r="H82" s="44" t="s">
        <v>311</v>
      </c>
      <c r="I82" s="44" t="s">
        <v>233</v>
      </c>
      <c r="J82" s="44" t="s">
        <v>452</v>
      </c>
      <c r="K82" s="44" t="s">
        <v>282</v>
      </c>
      <c r="L82" s="44" t="s">
        <v>262</v>
      </c>
      <c r="M82" s="44" t="s">
        <v>312</v>
      </c>
      <c r="N82" s="44" t="s">
        <v>455</v>
      </c>
      <c r="O82" s="44" t="s">
        <v>290</v>
      </c>
      <c r="P82" s="44" t="s">
        <v>452</v>
      </c>
      <c r="Q82" s="44" t="s">
        <v>285</v>
      </c>
      <c r="R82" s="44" t="s">
        <v>218</v>
      </c>
      <c r="S82" s="44" t="s">
        <v>217</v>
      </c>
      <c r="T82" s="44" t="s">
        <v>265</v>
      </c>
      <c r="U82" s="44" t="s">
        <v>142</v>
      </c>
      <c r="V82" s="44" t="s">
        <v>218</v>
      </c>
      <c r="W82" s="44" t="s">
        <v>247</v>
      </c>
      <c r="X82" s="44" t="s">
        <v>144</v>
      </c>
      <c r="Y82" s="44" t="s">
        <v>265</v>
      </c>
      <c r="Z82" s="44" t="s">
        <v>271</v>
      </c>
      <c r="AA82" s="44" t="s">
        <v>363</v>
      </c>
      <c r="AB82" s="44" t="s">
        <v>285</v>
      </c>
      <c r="AC82" s="44" t="s">
        <v>247</v>
      </c>
      <c r="AD82" s="44" t="s">
        <v>265</v>
      </c>
      <c r="AE82" s="44" t="s">
        <v>269</v>
      </c>
    </row>
    <row r="83" spans="1:31" ht="14.4" thickBot="1" x14ac:dyDescent="0.35">
      <c r="A83" s="45" t="s">
        <v>716</v>
      </c>
      <c r="B83" s="44" t="s">
        <v>414</v>
      </c>
      <c r="C83" s="44" t="s">
        <v>579</v>
      </c>
      <c r="D83" s="44" t="s">
        <v>279</v>
      </c>
      <c r="E83" s="44" t="s">
        <v>628</v>
      </c>
      <c r="F83" s="44" t="s">
        <v>579</v>
      </c>
      <c r="G83" s="44" t="s">
        <v>649</v>
      </c>
      <c r="H83" s="44" t="s">
        <v>582</v>
      </c>
      <c r="I83" s="44" t="s">
        <v>579</v>
      </c>
      <c r="J83" s="44" t="s">
        <v>392</v>
      </c>
      <c r="K83" s="44" t="s">
        <v>584</v>
      </c>
      <c r="L83" s="44" t="s">
        <v>406</v>
      </c>
      <c r="M83" s="44" t="s">
        <v>453</v>
      </c>
      <c r="N83" s="44" t="s">
        <v>436</v>
      </c>
      <c r="O83" s="44" t="s">
        <v>442</v>
      </c>
      <c r="P83" s="44" t="s">
        <v>279</v>
      </c>
      <c r="Q83" s="44" t="s">
        <v>271</v>
      </c>
      <c r="R83" s="44" t="s">
        <v>269</v>
      </c>
      <c r="S83" s="44" t="s">
        <v>268</v>
      </c>
      <c r="T83" s="44" t="s">
        <v>270</v>
      </c>
      <c r="U83" s="44" t="s">
        <v>140</v>
      </c>
      <c r="V83" s="44" t="s">
        <v>267</v>
      </c>
      <c r="W83" s="44" t="s">
        <v>270</v>
      </c>
      <c r="X83" s="44" t="s">
        <v>270</v>
      </c>
      <c r="Y83" s="44" t="s">
        <v>141</v>
      </c>
      <c r="Z83" s="44" t="s">
        <v>379</v>
      </c>
      <c r="AA83" s="44" t="s">
        <v>272</v>
      </c>
      <c r="AB83" s="44" t="s">
        <v>331</v>
      </c>
      <c r="AC83" s="44" t="s">
        <v>151</v>
      </c>
      <c r="AD83" s="44" t="s">
        <v>268</v>
      </c>
      <c r="AE83" s="44" t="s">
        <v>149</v>
      </c>
    </row>
    <row r="84" spans="1:31" ht="14.4" thickBot="1" x14ac:dyDescent="0.35">
      <c r="A84" s="45" t="s">
        <v>41</v>
      </c>
      <c r="B84" s="44" t="s">
        <v>470</v>
      </c>
      <c r="C84" s="44" t="s">
        <v>619</v>
      </c>
      <c r="D84" s="44" t="s">
        <v>483</v>
      </c>
      <c r="E84" s="44" t="s">
        <v>256</v>
      </c>
      <c r="F84" s="44" t="s">
        <v>445</v>
      </c>
      <c r="G84" s="44" t="s">
        <v>648</v>
      </c>
      <c r="H84" s="44" t="s">
        <v>308</v>
      </c>
      <c r="I84" s="44" t="s">
        <v>537</v>
      </c>
      <c r="J84" s="44" t="s">
        <v>571</v>
      </c>
      <c r="K84" s="44" t="s">
        <v>292</v>
      </c>
      <c r="L84" s="44" t="s">
        <v>473</v>
      </c>
      <c r="M84" s="44" t="s">
        <v>646</v>
      </c>
      <c r="N84" s="44" t="s">
        <v>354</v>
      </c>
      <c r="O84" s="44" t="s">
        <v>309</v>
      </c>
      <c r="P84" s="44" t="s">
        <v>306</v>
      </c>
      <c r="Q84" s="44" t="s">
        <v>351</v>
      </c>
      <c r="R84" s="44" t="s">
        <v>478</v>
      </c>
      <c r="S84" s="44" t="s">
        <v>246</v>
      </c>
      <c r="T84" s="44" t="s">
        <v>225</v>
      </c>
      <c r="U84" s="44" t="s">
        <v>221</v>
      </c>
      <c r="V84" s="44" t="s">
        <v>300</v>
      </c>
      <c r="W84" s="44" t="s">
        <v>244</v>
      </c>
      <c r="X84" s="44" t="s">
        <v>542</v>
      </c>
      <c r="Y84" s="44" t="s">
        <v>320</v>
      </c>
      <c r="Z84" s="44" t="s">
        <v>247</v>
      </c>
      <c r="AA84" s="44" t="s">
        <v>348</v>
      </c>
      <c r="AB84" s="44" t="s">
        <v>477</v>
      </c>
      <c r="AC84" s="44" t="s">
        <v>303</v>
      </c>
      <c r="AD84" s="44" t="s">
        <v>498</v>
      </c>
      <c r="AE84" s="44" t="s">
        <v>224</v>
      </c>
    </row>
    <row r="85" spans="1:31" ht="14.4" thickBot="1" x14ac:dyDescent="0.35">
      <c r="A85" s="45" t="s">
        <v>42</v>
      </c>
      <c r="B85" s="44" t="s">
        <v>355</v>
      </c>
      <c r="C85" s="44" t="s">
        <v>354</v>
      </c>
      <c r="D85" s="44" t="s">
        <v>471</v>
      </c>
      <c r="E85" s="44" t="s">
        <v>482</v>
      </c>
      <c r="F85" s="44" t="s">
        <v>307</v>
      </c>
      <c r="G85" s="44" t="s">
        <v>358</v>
      </c>
      <c r="H85" s="44" t="s">
        <v>612</v>
      </c>
      <c r="I85" s="44" t="s">
        <v>309</v>
      </c>
      <c r="J85" s="44" t="s">
        <v>306</v>
      </c>
      <c r="K85" s="44" t="s">
        <v>366</v>
      </c>
      <c r="L85" s="44" t="s">
        <v>633</v>
      </c>
      <c r="M85" s="44" t="s">
        <v>647</v>
      </c>
      <c r="N85" s="44" t="s">
        <v>474</v>
      </c>
      <c r="O85" s="44" t="s">
        <v>619</v>
      </c>
      <c r="P85" s="44" t="s">
        <v>504</v>
      </c>
      <c r="Q85" s="44" t="s">
        <v>303</v>
      </c>
      <c r="R85" s="44" t="s">
        <v>460</v>
      </c>
      <c r="S85" s="44" t="s">
        <v>302</v>
      </c>
      <c r="T85" s="44" t="s">
        <v>318</v>
      </c>
      <c r="U85" s="44" t="s">
        <v>225</v>
      </c>
      <c r="V85" s="44" t="s">
        <v>245</v>
      </c>
      <c r="W85" s="44" t="s">
        <v>213</v>
      </c>
      <c r="X85" s="44" t="s">
        <v>300</v>
      </c>
      <c r="Y85" s="44" t="s">
        <v>253</v>
      </c>
      <c r="Z85" s="44" t="s">
        <v>362</v>
      </c>
      <c r="AA85" s="44" t="s">
        <v>632</v>
      </c>
      <c r="AB85" s="44" t="s">
        <v>499</v>
      </c>
      <c r="AC85" s="44" t="s">
        <v>348</v>
      </c>
      <c r="AD85" s="44" t="s">
        <v>301</v>
      </c>
      <c r="AE85" s="44" t="s">
        <v>318</v>
      </c>
    </row>
    <row r="86" spans="1:31" ht="14.4" thickBot="1" x14ac:dyDescent="0.35">
      <c r="A86" s="45" t="s">
        <v>43</v>
      </c>
      <c r="B86" s="44" t="s">
        <v>473</v>
      </c>
      <c r="C86" s="44" t="s">
        <v>479</v>
      </c>
      <c r="D86" s="44" t="s">
        <v>466</v>
      </c>
      <c r="E86" s="44" t="s">
        <v>359</v>
      </c>
      <c r="F86" s="44" t="s">
        <v>506</v>
      </c>
      <c r="G86" s="44" t="s">
        <v>619</v>
      </c>
      <c r="H86" s="44" t="s">
        <v>358</v>
      </c>
      <c r="I86" s="44" t="s">
        <v>309</v>
      </c>
      <c r="J86" s="44" t="s">
        <v>323</v>
      </c>
      <c r="K86" s="44" t="s">
        <v>316</v>
      </c>
      <c r="L86" s="44" t="s">
        <v>468</v>
      </c>
      <c r="M86" s="44" t="s">
        <v>715</v>
      </c>
      <c r="N86" s="44" t="s">
        <v>715</v>
      </c>
      <c r="O86" s="44" t="s">
        <v>474</v>
      </c>
      <c r="P86" s="44" t="s">
        <v>472</v>
      </c>
      <c r="Q86" s="44" t="s">
        <v>347</v>
      </c>
      <c r="R86" s="44" t="s">
        <v>303</v>
      </c>
      <c r="S86" s="44" t="s">
        <v>460</v>
      </c>
      <c r="T86" s="44" t="s">
        <v>214</v>
      </c>
      <c r="U86" s="44" t="s">
        <v>212</v>
      </c>
      <c r="V86" s="44" t="s">
        <v>246</v>
      </c>
      <c r="W86" s="44" t="s">
        <v>213</v>
      </c>
      <c r="X86" s="44" t="s">
        <v>318</v>
      </c>
      <c r="Y86" s="44" t="s">
        <v>225</v>
      </c>
      <c r="Z86" s="44" t="s">
        <v>222</v>
      </c>
      <c r="AA86" s="44" t="s">
        <v>462</v>
      </c>
      <c r="AB86" s="44" t="s">
        <v>461</v>
      </c>
      <c r="AC86" s="44" t="s">
        <v>616</v>
      </c>
      <c r="AD86" s="44" t="s">
        <v>348</v>
      </c>
      <c r="AE86" s="44" t="s">
        <v>460</v>
      </c>
    </row>
    <row r="87" spans="1:31" ht="14.4" thickBot="1" x14ac:dyDescent="0.35">
      <c r="A87" s="45" t="s">
        <v>714</v>
      </c>
      <c r="B87" s="44" t="s">
        <v>325</v>
      </c>
      <c r="C87" s="44" t="s">
        <v>369</v>
      </c>
      <c r="D87" s="44" t="s">
        <v>263</v>
      </c>
      <c r="E87" s="44" t="s">
        <v>311</v>
      </c>
      <c r="F87" s="44" t="s">
        <v>396</v>
      </c>
      <c r="G87" s="44" t="s">
        <v>364</v>
      </c>
      <c r="H87" s="44" t="s">
        <v>410</v>
      </c>
      <c r="I87" s="44" t="s">
        <v>298</v>
      </c>
      <c r="J87" s="44" t="s">
        <v>713</v>
      </c>
      <c r="K87" s="44" t="s">
        <v>232</v>
      </c>
      <c r="L87" s="44" t="s">
        <v>329</v>
      </c>
      <c r="M87" s="44" t="s">
        <v>571</v>
      </c>
      <c r="N87" s="44" t="s">
        <v>536</v>
      </c>
      <c r="O87" s="44" t="s">
        <v>411</v>
      </c>
      <c r="P87" s="44" t="s">
        <v>367</v>
      </c>
      <c r="Q87" s="44" t="s">
        <v>542</v>
      </c>
      <c r="R87" s="44" t="s">
        <v>211</v>
      </c>
      <c r="S87" s="44" t="s">
        <v>253</v>
      </c>
      <c r="T87" s="44" t="s">
        <v>321</v>
      </c>
      <c r="U87" s="44" t="s">
        <v>304</v>
      </c>
      <c r="V87" s="44" t="s">
        <v>223</v>
      </c>
      <c r="W87" s="44" t="s">
        <v>252</v>
      </c>
      <c r="X87" s="44" t="s">
        <v>362</v>
      </c>
      <c r="Y87" s="44" t="s">
        <v>349</v>
      </c>
      <c r="Z87" s="44" t="s">
        <v>288</v>
      </c>
      <c r="AA87" s="44" t="s">
        <v>213</v>
      </c>
      <c r="AB87" s="44" t="s">
        <v>300</v>
      </c>
      <c r="AC87" s="44" t="s">
        <v>243</v>
      </c>
      <c r="AD87" s="44" t="s">
        <v>464</v>
      </c>
      <c r="AE87" s="44" t="s">
        <v>242</v>
      </c>
    </row>
    <row r="88" spans="1:31" ht="14.4" thickBot="1" x14ac:dyDescent="0.35">
      <c r="A88" s="45" t="s">
        <v>44</v>
      </c>
      <c r="B88" s="44" t="s">
        <v>500</v>
      </c>
      <c r="C88" s="44" t="s">
        <v>548</v>
      </c>
      <c r="D88" s="44" t="s">
        <v>507</v>
      </c>
      <c r="E88" s="44" t="s">
        <v>473</v>
      </c>
      <c r="F88" s="44" t="s">
        <v>472</v>
      </c>
      <c r="G88" s="44" t="s">
        <v>535</v>
      </c>
      <c r="H88" s="44" t="s">
        <v>471</v>
      </c>
      <c r="I88" s="44" t="s">
        <v>612</v>
      </c>
      <c r="J88" s="44" t="s">
        <v>506</v>
      </c>
      <c r="K88" s="44" t="s">
        <v>228</v>
      </c>
      <c r="L88" s="44" t="s">
        <v>712</v>
      </c>
      <c r="M88" s="44" t="s">
        <v>711</v>
      </c>
      <c r="N88" s="44" t="s">
        <v>550</v>
      </c>
      <c r="O88" s="44" t="s">
        <v>710</v>
      </c>
      <c r="P88" s="44" t="s">
        <v>709</v>
      </c>
      <c r="Q88" s="44" t="s">
        <v>708</v>
      </c>
      <c r="R88" s="44" t="s">
        <v>461</v>
      </c>
      <c r="S88" s="44" t="s">
        <v>499</v>
      </c>
      <c r="T88" s="44" t="s">
        <v>476</v>
      </c>
      <c r="U88" s="44" t="s">
        <v>302</v>
      </c>
      <c r="V88" s="44" t="s">
        <v>214</v>
      </c>
      <c r="W88" s="44" t="s">
        <v>246</v>
      </c>
      <c r="X88" s="44" t="s">
        <v>212</v>
      </c>
      <c r="Y88" s="44" t="s">
        <v>464</v>
      </c>
      <c r="Z88" s="44" t="s">
        <v>242</v>
      </c>
      <c r="AA88" s="44" t="s">
        <v>707</v>
      </c>
      <c r="AB88" s="44" t="s">
        <v>707</v>
      </c>
      <c r="AC88" s="44" t="s">
        <v>706</v>
      </c>
      <c r="AD88" s="44" t="s">
        <v>705</v>
      </c>
      <c r="AE88" s="44" t="s">
        <v>609</v>
      </c>
    </row>
    <row r="89" spans="1:31" ht="14.4" thickBot="1" x14ac:dyDescent="0.35">
      <c r="A89" s="45" t="s">
        <v>704</v>
      </c>
      <c r="B89" s="44" t="s">
        <v>368</v>
      </c>
      <c r="C89" s="44" t="s">
        <v>292</v>
      </c>
      <c r="D89" s="44" t="s">
        <v>455</v>
      </c>
      <c r="E89" s="44" t="s">
        <v>277</v>
      </c>
      <c r="F89" s="44" t="s">
        <v>290</v>
      </c>
      <c r="G89" s="44" t="s">
        <v>261</v>
      </c>
      <c r="H89" s="44" t="s">
        <v>413</v>
      </c>
      <c r="I89" s="44" t="s">
        <v>620</v>
      </c>
      <c r="J89" s="44" t="s">
        <v>677</v>
      </c>
      <c r="K89" s="44" t="s">
        <v>232</v>
      </c>
      <c r="L89" s="44" t="s">
        <v>240</v>
      </c>
      <c r="M89" s="44" t="s">
        <v>404</v>
      </c>
      <c r="N89" s="44" t="s">
        <v>312</v>
      </c>
      <c r="O89" s="44" t="s">
        <v>236</v>
      </c>
      <c r="P89" s="44" t="s">
        <v>277</v>
      </c>
      <c r="Q89" s="44" t="s">
        <v>287</v>
      </c>
      <c r="R89" s="44" t="s">
        <v>249</v>
      </c>
      <c r="S89" s="44" t="s">
        <v>247</v>
      </c>
      <c r="T89" s="44" t="s">
        <v>216</v>
      </c>
      <c r="U89" s="44" t="s">
        <v>272</v>
      </c>
      <c r="V89" s="44" t="s">
        <v>218</v>
      </c>
      <c r="W89" s="44" t="s">
        <v>247</v>
      </c>
      <c r="X89" s="44" t="s">
        <v>273</v>
      </c>
      <c r="Y89" s="44" t="s">
        <v>151</v>
      </c>
      <c r="Z89" s="44" t="s">
        <v>269</v>
      </c>
      <c r="AA89" s="44" t="s">
        <v>222</v>
      </c>
      <c r="AB89" s="44" t="s">
        <v>362</v>
      </c>
      <c r="AC89" s="44" t="s">
        <v>219</v>
      </c>
      <c r="AD89" s="44" t="s">
        <v>266</v>
      </c>
      <c r="AE89" s="44" t="s">
        <v>144</v>
      </c>
    </row>
    <row r="90" spans="1:31" ht="28.2" thickBot="1" x14ac:dyDescent="0.35">
      <c r="A90" s="45" t="s">
        <v>703</v>
      </c>
      <c r="B90" s="44" t="s">
        <v>421</v>
      </c>
      <c r="C90" s="44" t="s">
        <v>677</v>
      </c>
      <c r="D90" s="44" t="s">
        <v>453</v>
      </c>
      <c r="E90" s="44" t="s">
        <v>440</v>
      </c>
      <c r="F90" s="44" t="s">
        <v>576</v>
      </c>
      <c r="G90" s="44" t="s">
        <v>373</v>
      </c>
      <c r="H90" s="44" t="s">
        <v>532</v>
      </c>
      <c r="I90" s="44" t="s">
        <v>438</v>
      </c>
      <c r="J90" s="44" t="s">
        <v>335</v>
      </c>
      <c r="K90" s="44" t="s">
        <v>185</v>
      </c>
      <c r="L90" s="44" t="s">
        <v>369</v>
      </c>
      <c r="M90" s="44" t="s">
        <v>411</v>
      </c>
      <c r="N90" s="44" t="s">
        <v>235</v>
      </c>
      <c r="O90" s="44" t="s">
        <v>260</v>
      </c>
      <c r="P90" s="44" t="s">
        <v>275</v>
      </c>
      <c r="Q90" s="44" t="s">
        <v>216</v>
      </c>
      <c r="R90" s="44" t="s">
        <v>273</v>
      </c>
      <c r="S90" s="44" t="s">
        <v>268</v>
      </c>
      <c r="T90" s="44" t="s">
        <v>149</v>
      </c>
      <c r="U90" s="44" t="s">
        <v>148</v>
      </c>
      <c r="V90" s="44" t="s">
        <v>174</v>
      </c>
      <c r="W90" s="44" t="s">
        <v>192</v>
      </c>
      <c r="X90" s="44" t="s">
        <v>195</v>
      </c>
      <c r="Y90" s="44" t="s">
        <v>433</v>
      </c>
      <c r="Z90" s="44" t="s">
        <v>433</v>
      </c>
      <c r="AA90" s="44" t="s">
        <v>288</v>
      </c>
      <c r="AB90" s="44" t="s">
        <v>249</v>
      </c>
      <c r="AC90" s="44" t="s">
        <v>247</v>
      </c>
      <c r="AD90" s="44" t="s">
        <v>144</v>
      </c>
      <c r="AE90" s="44" t="s">
        <v>143</v>
      </c>
    </row>
    <row r="91" spans="1:31" ht="14.4" thickBot="1" x14ac:dyDescent="0.35">
      <c r="A91" s="45" t="s">
        <v>702</v>
      </c>
      <c r="B91" s="44" t="s">
        <v>664</v>
      </c>
      <c r="C91" s="44" t="s">
        <v>372</v>
      </c>
      <c r="D91" s="44" t="s">
        <v>201</v>
      </c>
      <c r="E91" s="44" t="s">
        <v>334</v>
      </c>
      <c r="F91" s="44" t="s">
        <v>527</v>
      </c>
      <c r="G91" s="44" t="s">
        <v>576</v>
      </c>
      <c r="H91" s="44" t="s">
        <v>603</v>
      </c>
      <c r="I91" s="44" t="s">
        <v>189</v>
      </c>
      <c r="J91" s="44" t="s">
        <v>429</v>
      </c>
      <c r="K91" s="44" t="s">
        <v>701</v>
      </c>
      <c r="L91" s="44" t="s">
        <v>274</v>
      </c>
      <c r="M91" s="44" t="s">
        <v>374</v>
      </c>
      <c r="N91" s="44" t="s">
        <v>696</v>
      </c>
      <c r="O91" s="44" t="s">
        <v>513</v>
      </c>
      <c r="P91" s="44" t="s">
        <v>342</v>
      </c>
      <c r="Q91" s="44" t="s">
        <v>402</v>
      </c>
      <c r="R91" s="44" t="s">
        <v>402</v>
      </c>
      <c r="S91" s="44" t="s">
        <v>273</v>
      </c>
      <c r="T91" s="44" t="s">
        <v>170</v>
      </c>
      <c r="U91" s="44" t="s">
        <v>148</v>
      </c>
      <c r="V91" s="44" t="s">
        <v>152</v>
      </c>
      <c r="W91" s="44" t="s">
        <v>151</v>
      </c>
      <c r="X91" s="44" t="s">
        <v>269</v>
      </c>
      <c r="Y91" s="44" t="s">
        <v>141</v>
      </c>
      <c r="Z91" s="44" t="s">
        <v>169</v>
      </c>
      <c r="AA91" s="44" t="s">
        <v>363</v>
      </c>
      <c r="AB91" s="44" t="s">
        <v>363</v>
      </c>
      <c r="AC91" s="44" t="s">
        <v>247</v>
      </c>
      <c r="AD91" s="44" t="s">
        <v>151</v>
      </c>
      <c r="AE91" s="44" t="s">
        <v>268</v>
      </c>
    </row>
    <row r="92" spans="1:31" ht="14.4" thickBot="1" x14ac:dyDescent="0.35">
      <c r="A92" s="45" t="s">
        <v>700</v>
      </c>
      <c r="B92" s="44" t="s">
        <v>293</v>
      </c>
      <c r="C92" s="44" t="s">
        <v>336</v>
      </c>
      <c r="D92" s="44" t="s">
        <v>606</v>
      </c>
      <c r="E92" s="44" t="s">
        <v>200</v>
      </c>
      <c r="F92" s="44" t="s">
        <v>371</v>
      </c>
      <c r="G92" s="44" t="s">
        <v>181</v>
      </c>
      <c r="H92" s="44" t="s">
        <v>371</v>
      </c>
      <c r="I92" s="44" t="s">
        <v>371</v>
      </c>
      <c r="J92" s="44" t="s">
        <v>431</v>
      </c>
      <c r="K92" s="44" t="s">
        <v>425</v>
      </c>
      <c r="L92" s="44" t="s">
        <v>448</v>
      </c>
      <c r="M92" s="44" t="s">
        <v>532</v>
      </c>
      <c r="N92" s="44" t="s">
        <v>294</v>
      </c>
      <c r="O92" s="44" t="s">
        <v>603</v>
      </c>
      <c r="P92" s="44" t="s">
        <v>441</v>
      </c>
      <c r="Q92" s="44" t="s">
        <v>270</v>
      </c>
      <c r="R92" s="44" t="s">
        <v>270</v>
      </c>
      <c r="S92" s="44" t="s">
        <v>148</v>
      </c>
      <c r="T92" s="44" t="s">
        <v>141</v>
      </c>
      <c r="U92" s="44" t="s">
        <v>379</v>
      </c>
      <c r="V92" s="44" t="s">
        <v>192</v>
      </c>
      <c r="W92" s="44" t="s">
        <v>191</v>
      </c>
      <c r="X92" s="44" t="s">
        <v>380</v>
      </c>
      <c r="Y92" s="44" t="s">
        <v>173</v>
      </c>
      <c r="Z92" s="44" t="s">
        <v>147</v>
      </c>
      <c r="AA92" s="44" t="s">
        <v>271</v>
      </c>
      <c r="AB92" s="44" t="s">
        <v>142</v>
      </c>
      <c r="AC92" s="44" t="s">
        <v>268</v>
      </c>
      <c r="AD92" s="44" t="s">
        <v>170</v>
      </c>
      <c r="AE92" s="44" t="s">
        <v>267</v>
      </c>
    </row>
    <row r="93" spans="1:31" ht="14.4" thickBot="1" x14ac:dyDescent="0.35">
      <c r="A93" s="45" t="s">
        <v>699</v>
      </c>
      <c r="B93" s="44" t="s">
        <v>411</v>
      </c>
      <c r="C93" s="44" t="s">
        <v>263</v>
      </c>
      <c r="D93" s="44" t="s">
        <v>311</v>
      </c>
      <c r="E93" s="44" t="s">
        <v>310</v>
      </c>
      <c r="F93" s="44" t="s">
        <v>278</v>
      </c>
      <c r="G93" s="44" t="s">
        <v>411</v>
      </c>
      <c r="H93" s="44" t="s">
        <v>263</v>
      </c>
      <c r="I93" s="44" t="s">
        <v>403</v>
      </c>
      <c r="J93" s="44" t="s">
        <v>417</v>
      </c>
      <c r="K93" s="44" t="s">
        <v>290</v>
      </c>
      <c r="L93" s="44" t="s">
        <v>292</v>
      </c>
      <c r="M93" s="44" t="s">
        <v>367</v>
      </c>
      <c r="N93" s="44" t="s">
        <v>420</v>
      </c>
      <c r="O93" s="44" t="s">
        <v>403</v>
      </c>
      <c r="P93" s="44" t="s">
        <v>455</v>
      </c>
      <c r="Q93" s="44" t="s">
        <v>144</v>
      </c>
      <c r="R93" s="44" t="s">
        <v>216</v>
      </c>
      <c r="S93" s="44" t="s">
        <v>332</v>
      </c>
      <c r="T93" s="44" t="s">
        <v>148</v>
      </c>
      <c r="U93" s="44" t="s">
        <v>169</v>
      </c>
      <c r="V93" s="44" t="s">
        <v>402</v>
      </c>
      <c r="W93" s="44" t="s">
        <v>143</v>
      </c>
      <c r="X93" s="44" t="s">
        <v>267</v>
      </c>
      <c r="Y93" s="44" t="s">
        <v>192</v>
      </c>
      <c r="Z93" s="44" t="s">
        <v>176</v>
      </c>
      <c r="AA93" s="44" t="s">
        <v>216</v>
      </c>
      <c r="AB93" s="44" t="s">
        <v>265</v>
      </c>
      <c r="AC93" s="44" t="s">
        <v>142</v>
      </c>
      <c r="AD93" s="44" t="s">
        <v>268</v>
      </c>
      <c r="AE93" s="44" t="s">
        <v>267</v>
      </c>
    </row>
    <row r="94" spans="1:31" ht="28.2" thickBot="1" x14ac:dyDescent="0.35">
      <c r="A94" s="45" t="s">
        <v>698</v>
      </c>
      <c r="B94" s="44" t="s">
        <v>277</v>
      </c>
      <c r="C94" s="44" t="s">
        <v>233</v>
      </c>
      <c r="D94" s="44" t="s">
        <v>452</v>
      </c>
      <c r="E94" s="44" t="s">
        <v>484</v>
      </c>
      <c r="F94" s="44" t="s">
        <v>294</v>
      </c>
      <c r="G94" s="44" t="s">
        <v>436</v>
      </c>
      <c r="H94" s="44" t="s">
        <v>394</v>
      </c>
      <c r="I94" s="44" t="s">
        <v>629</v>
      </c>
      <c r="J94" s="44" t="s">
        <v>582</v>
      </c>
      <c r="K94" s="44" t="s">
        <v>181</v>
      </c>
      <c r="L94" s="44" t="s">
        <v>368</v>
      </c>
      <c r="M94" s="44" t="s">
        <v>367</v>
      </c>
      <c r="N94" s="44" t="s">
        <v>298</v>
      </c>
      <c r="O94" s="44" t="s">
        <v>677</v>
      </c>
      <c r="P94" s="44" t="s">
        <v>259</v>
      </c>
      <c r="Q94" s="44" t="s">
        <v>402</v>
      </c>
      <c r="R94" s="44" t="s">
        <v>144</v>
      </c>
      <c r="S94" s="44" t="s">
        <v>331</v>
      </c>
      <c r="T94" s="44" t="s">
        <v>268</v>
      </c>
      <c r="U94" s="44" t="s">
        <v>271</v>
      </c>
      <c r="V94" s="44" t="s">
        <v>270</v>
      </c>
      <c r="W94" s="44" t="s">
        <v>270</v>
      </c>
      <c r="X94" s="44" t="s">
        <v>174</v>
      </c>
      <c r="Y94" s="44" t="s">
        <v>380</v>
      </c>
      <c r="Z94" s="44" t="s">
        <v>192</v>
      </c>
      <c r="AA94" s="44" t="s">
        <v>349</v>
      </c>
      <c r="AB94" s="44" t="s">
        <v>288</v>
      </c>
      <c r="AC94" s="44" t="s">
        <v>286</v>
      </c>
      <c r="AD94" s="44" t="s">
        <v>402</v>
      </c>
      <c r="AE94" s="44" t="s">
        <v>266</v>
      </c>
    </row>
    <row r="95" spans="1:31" ht="69.599999999999994" thickBot="1" x14ac:dyDescent="0.35">
      <c r="A95" s="45" t="s">
        <v>697</v>
      </c>
      <c r="B95" s="44" t="s">
        <v>629</v>
      </c>
      <c r="C95" s="44" t="s">
        <v>606</v>
      </c>
      <c r="D95" s="44" t="s">
        <v>181</v>
      </c>
      <c r="E95" s="44" t="s">
        <v>651</v>
      </c>
      <c r="F95" s="44" t="s">
        <v>674</v>
      </c>
      <c r="G95" s="44" t="s">
        <v>384</v>
      </c>
      <c r="H95" s="44" t="s">
        <v>696</v>
      </c>
      <c r="I95" s="44" t="s">
        <v>209</v>
      </c>
      <c r="J95" s="44" t="s">
        <v>185</v>
      </c>
      <c r="K95" s="44" t="s">
        <v>640</v>
      </c>
      <c r="L95" s="44" t="s">
        <v>405</v>
      </c>
      <c r="M95" s="44" t="s">
        <v>579</v>
      </c>
      <c r="N95" s="44" t="s">
        <v>398</v>
      </c>
      <c r="O95" s="44" t="s">
        <v>425</v>
      </c>
      <c r="P95" s="44" t="s">
        <v>179</v>
      </c>
      <c r="Q95" s="44" t="s">
        <v>148</v>
      </c>
      <c r="R95" s="44" t="s">
        <v>140</v>
      </c>
      <c r="S95" s="44" t="s">
        <v>174</v>
      </c>
      <c r="T95" s="44" t="s">
        <v>380</v>
      </c>
      <c r="U95" s="44" t="s">
        <v>196</v>
      </c>
      <c r="V95" s="44" t="s">
        <v>169</v>
      </c>
      <c r="W95" s="44" t="s">
        <v>192</v>
      </c>
      <c r="X95" s="44" t="s">
        <v>173</v>
      </c>
      <c r="Y95" s="44" t="s">
        <v>196</v>
      </c>
      <c r="Z95" s="44" t="s">
        <v>378</v>
      </c>
      <c r="AA95" s="44" t="s">
        <v>332</v>
      </c>
      <c r="AB95" s="44" t="s">
        <v>170</v>
      </c>
      <c r="AC95" s="44" t="s">
        <v>148</v>
      </c>
      <c r="AD95" s="44" t="s">
        <v>174</v>
      </c>
      <c r="AE95" s="44" t="s">
        <v>380</v>
      </c>
    </row>
    <row r="96" spans="1:31" ht="14.4" thickBot="1" x14ac:dyDescent="0.35">
      <c r="A96" s="45" t="s">
        <v>46</v>
      </c>
      <c r="B96" s="44" t="s">
        <v>292</v>
      </c>
      <c r="C96" s="44" t="s">
        <v>262</v>
      </c>
      <c r="D96" s="44" t="s">
        <v>311</v>
      </c>
      <c r="E96" s="44" t="s">
        <v>677</v>
      </c>
      <c r="F96" s="44" t="s">
        <v>376</v>
      </c>
      <c r="G96" s="44" t="s">
        <v>259</v>
      </c>
      <c r="H96" s="44" t="s">
        <v>376</v>
      </c>
      <c r="I96" s="44" t="s">
        <v>280</v>
      </c>
      <c r="J96" s="44" t="s">
        <v>399</v>
      </c>
      <c r="K96" s="44" t="s">
        <v>440</v>
      </c>
      <c r="L96" s="44" t="s">
        <v>306</v>
      </c>
      <c r="M96" s="44" t="s">
        <v>255</v>
      </c>
      <c r="N96" s="44" t="s">
        <v>574</v>
      </c>
      <c r="O96" s="44" t="s">
        <v>404</v>
      </c>
      <c r="P96" s="44" t="s">
        <v>238</v>
      </c>
      <c r="Q96" s="44" t="s">
        <v>221</v>
      </c>
      <c r="R96" s="44" t="s">
        <v>288</v>
      </c>
      <c r="S96" s="44" t="s">
        <v>286</v>
      </c>
      <c r="T96" s="44" t="s">
        <v>402</v>
      </c>
      <c r="U96" s="44" t="s">
        <v>402</v>
      </c>
      <c r="V96" s="44" t="s">
        <v>151</v>
      </c>
      <c r="W96" s="44" t="s">
        <v>142</v>
      </c>
      <c r="X96" s="44" t="s">
        <v>141</v>
      </c>
      <c r="Y96" s="44" t="s">
        <v>380</v>
      </c>
      <c r="Z96" s="44" t="s">
        <v>191</v>
      </c>
      <c r="AA96" s="44" t="s">
        <v>305</v>
      </c>
      <c r="AB96" s="44" t="s">
        <v>464</v>
      </c>
      <c r="AC96" s="44" t="s">
        <v>322</v>
      </c>
      <c r="AD96" s="44" t="s">
        <v>222</v>
      </c>
      <c r="AE96" s="44" t="s">
        <v>362</v>
      </c>
    </row>
    <row r="97" spans="1:31" ht="14.4" thickBot="1" x14ac:dyDescent="0.35">
      <c r="A97" s="45" t="s">
        <v>695</v>
      </c>
      <c r="B97" s="44" t="s">
        <v>263</v>
      </c>
      <c r="C97" s="44" t="s">
        <v>312</v>
      </c>
      <c r="D97" s="44" t="s">
        <v>413</v>
      </c>
      <c r="E97" s="44" t="s">
        <v>311</v>
      </c>
      <c r="F97" s="44" t="s">
        <v>408</v>
      </c>
      <c r="G97" s="44" t="s">
        <v>449</v>
      </c>
      <c r="H97" s="44" t="s">
        <v>291</v>
      </c>
      <c r="I97" s="44" t="s">
        <v>455</v>
      </c>
      <c r="J97" s="44" t="s">
        <v>234</v>
      </c>
      <c r="K97" s="44" t="s">
        <v>232</v>
      </c>
      <c r="L97" s="44" t="s">
        <v>450</v>
      </c>
      <c r="M97" s="44" t="s">
        <v>368</v>
      </c>
      <c r="N97" s="44" t="s">
        <v>262</v>
      </c>
      <c r="O97" s="44" t="s">
        <v>364</v>
      </c>
      <c r="P97" s="44" t="s">
        <v>620</v>
      </c>
      <c r="Q97" s="44" t="s">
        <v>286</v>
      </c>
      <c r="R97" s="44" t="s">
        <v>285</v>
      </c>
      <c r="S97" s="44" t="s">
        <v>218</v>
      </c>
      <c r="T97" s="44" t="s">
        <v>402</v>
      </c>
      <c r="U97" s="44" t="s">
        <v>273</v>
      </c>
      <c r="V97" s="44" t="s">
        <v>402</v>
      </c>
      <c r="W97" s="44" t="s">
        <v>143</v>
      </c>
      <c r="X97" s="44" t="s">
        <v>143</v>
      </c>
      <c r="Y97" s="44" t="s">
        <v>272</v>
      </c>
      <c r="Z97" s="44" t="s">
        <v>142</v>
      </c>
      <c r="AA97" s="44" t="s">
        <v>349</v>
      </c>
      <c r="AB97" s="44" t="s">
        <v>287</v>
      </c>
      <c r="AC97" s="44" t="s">
        <v>249</v>
      </c>
      <c r="AD97" s="44" t="s">
        <v>363</v>
      </c>
      <c r="AE97" s="44" t="s">
        <v>217</v>
      </c>
    </row>
    <row r="98" spans="1:31" ht="14.4" thickBot="1" x14ac:dyDescent="0.35">
      <c r="A98" s="45" t="s">
        <v>694</v>
      </c>
      <c r="B98" s="44" t="s">
        <v>693</v>
      </c>
      <c r="C98" s="44" t="s">
        <v>333</v>
      </c>
      <c r="D98" s="44" t="s">
        <v>669</v>
      </c>
      <c r="E98" s="44" t="s">
        <v>177</v>
      </c>
      <c r="F98" s="44" t="s">
        <v>679</v>
      </c>
      <c r="G98" s="44" t="s">
        <v>689</v>
      </c>
      <c r="H98" s="44" t="s">
        <v>562</v>
      </c>
      <c r="I98" s="44" t="s">
        <v>512</v>
      </c>
      <c r="J98" s="44" t="s">
        <v>692</v>
      </c>
      <c r="K98" s="44" t="s">
        <v>691</v>
      </c>
      <c r="L98" s="44" t="s">
        <v>155</v>
      </c>
      <c r="M98" s="44" t="s">
        <v>566</v>
      </c>
      <c r="N98" s="44" t="s">
        <v>165</v>
      </c>
      <c r="O98" s="44" t="s">
        <v>690</v>
      </c>
      <c r="P98" s="44" t="s">
        <v>689</v>
      </c>
      <c r="Q98" s="44" t="s">
        <v>192</v>
      </c>
      <c r="R98" s="44" t="s">
        <v>192</v>
      </c>
      <c r="S98" s="44" t="s">
        <v>380</v>
      </c>
      <c r="T98" s="44" t="s">
        <v>172</v>
      </c>
      <c r="U98" s="44" t="s">
        <v>150</v>
      </c>
      <c r="V98" s="44" t="s">
        <v>195</v>
      </c>
      <c r="W98" s="44" t="s">
        <v>195</v>
      </c>
      <c r="X98" s="44" t="s">
        <v>194</v>
      </c>
      <c r="Y98" s="44" t="s">
        <v>520</v>
      </c>
      <c r="Z98" s="44" t="s">
        <v>559</v>
      </c>
      <c r="AA98" s="44" t="s">
        <v>148</v>
      </c>
      <c r="AB98" s="44" t="s">
        <v>140</v>
      </c>
      <c r="AC98" s="44" t="s">
        <v>379</v>
      </c>
      <c r="AD98" s="44" t="s">
        <v>176</v>
      </c>
      <c r="AE98" s="44" t="s">
        <v>191</v>
      </c>
    </row>
    <row r="99" spans="1:31" ht="14.4" thickBot="1" x14ac:dyDescent="0.35">
      <c r="A99" s="45" t="s">
        <v>688</v>
      </c>
      <c r="B99" s="44" t="s">
        <v>392</v>
      </c>
      <c r="C99" s="44" t="s">
        <v>205</v>
      </c>
      <c r="D99" s="44" t="s">
        <v>383</v>
      </c>
      <c r="E99" s="44" t="s">
        <v>687</v>
      </c>
      <c r="F99" s="44" t="s">
        <v>341</v>
      </c>
      <c r="G99" s="44" t="s">
        <v>204</v>
      </c>
      <c r="H99" s="44" t="s">
        <v>488</v>
      </c>
      <c r="I99" s="44" t="s">
        <v>197</v>
      </c>
      <c r="J99" s="44" t="s">
        <v>686</v>
      </c>
      <c r="K99" s="44" t="s">
        <v>659</v>
      </c>
      <c r="L99" s="44" t="s">
        <v>209</v>
      </c>
      <c r="M99" s="44" t="s">
        <v>167</v>
      </c>
      <c r="N99" s="44" t="s">
        <v>161</v>
      </c>
      <c r="O99" s="44" t="s">
        <v>685</v>
      </c>
      <c r="P99" s="44" t="s">
        <v>516</v>
      </c>
      <c r="Q99" s="44" t="s">
        <v>169</v>
      </c>
      <c r="R99" s="44" t="s">
        <v>191</v>
      </c>
      <c r="S99" s="44" t="s">
        <v>147</v>
      </c>
      <c r="T99" s="44" t="s">
        <v>172</v>
      </c>
      <c r="U99" s="44" t="s">
        <v>175</v>
      </c>
      <c r="V99" s="44" t="s">
        <v>173</v>
      </c>
      <c r="W99" s="44" t="s">
        <v>196</v>
      </c>
      <c r="X99" s="44" t="s">
        <v>150</v>
      </c>
      <c r="Y99" s="44" t="s">
        <v>433</v>
      </c>
      <c r="Z99" s="44" t="s">
        <v>423</v>
      </c>
      <c r="AA99" s="44" t="s">
        <v>140</v>
      </c>
      <c r="AB99" s="44" t="s">
        <v>379</v>
      </c>
      <c r="AC99" s="44" t="s">
        <v>191</v>
      </c>
      <c r="AD99" s="44" t="s">
        <v>194</v>
      </c>
      <c r="AE99" s="44" t="s">
        <v>194</v>
      </c>
    </row>
    <row r="100" spans="1:31" ht="14.4" thickBot="1" x14ac:dyDescent="0.35">
      <c r="A100" s="45" t="s">
        <v>684</v>
      </c>
      <c r="B100" s="44" t="s">
        <v>232</v>
      </c>
      <c r="C100" s="44" t="s">
        <v>232</v>
      </c>
      <c r="D100" s="44" t="s">
        <v>290</v>
      </c>
      <c r="E100" s="44" t="s">
        <v>583</v>
      </c>
      <c r="F100" s="44" t="s">
        <v>258</v>
      </c>
      <c r="G100" s="44" t="s">
        <v>280</v>
      </c>
      <c r="H100" s="44" t="s">
        <v>406</v>
      </c>
      <c r="I100" s="44" t="s">
        <v>289</v>
      </c>
      <c r="J100" s="44" t="s">
        <v>415</v>
      </c>
      <c r="K100" s="44" t="s">
        <v>406</v>
      </c>
      <c r="L100" s="44" t="s">
        <v>235</v>
      </c>
      <c r="M100" s="44" t="s">
        <v>235</v>
      </c>
      <c r="N100" s="44" t="s">
        <v>235</v>
      </c>
      <c r="O100" s="44" t="s">
        <v>233</v>
      </c>
      <c r="P100" s="44" t="s">
        <v>583</v>
      </c>
      <c r="Q100" s="44" t="s">
        <v>151</v>
      </c>
      <c r="R100" s="44" t="s">
        <v>151</v>
      </c>
      <c r="S100" s="44" t="s">
        <v>152</v>
      </c>
      <c r="T100" s="44" t="s">
        <v>271</v>
      </c>
      <c r="U100" s="44" t="s">
        <v>268</v>
      </c>
      <c r="V100" s="44" t="s">
        <v>270</v>
      </c>
      <c r="W100" s="44" t="s">
        <v>270</v>
      </c>
      <c r="X100" s="44" t="s">
        <v>267</v>
      </c>
      <c r="Y100" s="44" t="s">
        <v>267</v>
      </c>
      <c r="Z100" s="44" t="s">
        <v>270</v>
      </c>
      <c r="AA100" s="44" t="s">
        <v>402</v>
      </c>
      <c r="AB100" s="44" t="s">
        <v>144</v>
      </c>
      <c r="AC100" s="44" t="s">
        <v>144</v>
      </c>
      <c r="AD100" s="44" t="s">
        <v>265</v>
      </c>
      <c r="AE100" s="44" t="s">
        <v>151</v>
      </c>
    </row>
    <row r="101" spans="1:31" ht="14.4" thickBot="1" x14ac:dyDescent="0.35">
      <c r="A101" s="45" t="s">
        <v>47</v>
      </c>
      <c r="B101" s="44" t="s">
        <v>263</v>
      </c>
      <c r="C101" s="44" t="s">
        <v>449</v>
      </c>
      <c r="D101" s="44" t="s">
        <v>298</v>
      </c>
      <c r="E101" s="44" t="s">
        <v>677</v>
      </c>
      <c r="F101" s="44" t="s">
        <v>421</v>
      </c>
      <c r="G101" s="44" t="s">
        <v>281</v>
      </c>
      <c r="H101" s="44" t="s">
        <v>258</v>
      </c>
      <c r="I101" s="44" t="s">
        <v>375</v>
      </c>
      <c r="J101" s="44" t="s">
        <v>604</v>
      </c>
      <c r="K101" s="44" t="s">
        <v>443</v>
      </c>
      <c r="L101" s="44" t="s">
        <v>257</v>
      </c>
      <c r="M101" s="44" t="s">
        <v>306</v>
      </c>
      <c r="N101" s="44" t="s">
        <v>446</v>
      </c>
      <c r="O101" s="44" t="s">
        <v>226</v>
      </c>
      <c r="P101" s="44" t="s">
        <v>240</v>
      </c>
      <c r="Q101" s="44" t="s">
        <v>221</v>
      </c>
      <c r="R101" s="44" t="s">
        <v>288</v>
      </c>
      <c r="S101" s="44" t="s">
        <v>248</v>
      </c>
      <c r="T101" s="44" t="s">
        <v>218</v>
      </c>
      <c r="U101" s="44" t="s">
        <v>363</v>
      </c>
      <c r="V101" s="44" t="s">
        <v>269</v>
      </c>
      <c r="W101" s="44" t="s">
        <v>170</v>
      </c>
      <c r="X101" s="44" t="s">
        <v>141</v>
      </c>
      <c r="Y101" s="44" t="s">
        <v>174</v>
      </c>
      <c r="Z101" s="44" t="s">
        <v>270</v>
      </c>
      <c r="AA101" s="44" t="s">
        <v>212</v>
      </c>
      <c r="AB101" s="44" t="s">
        <v>305</v>
      </c>
      <c r="AC101" s="44" t="s">
        <v>225</v>
      </c>
      <c r="AD101" s="44" t="s">
        <v>223</v>
      </c>
      <c r="AE101" s="44" t="s">
        <v>252</v>
      </c>
    </row>
    <row r="102" spans="1:31" ht="28.2" thickBot="1" x14ac:dyDescent="0.35">
      <c r="A102" s="45" t="s">
        <v>48</v>
      </c>
      <c r="B102" s="44" t="s">
        <v>535</v>
      </c>
      <c r="C102" s="44" t="s">
        <v>535</v>
      </c>
      <c r="D102" s="44" t="s">
        <v>358</v>
      </c>
      <c r="E102" s="44" t="s">
        <v>352</v>
      </c>
      <c r="F102" s="44" t="s">
        <v>492</v>
      </c>
      <c r="G102" s="44" t="s">
        <v>648</v>
      </c>
      <c r="H102" s="44" t="s">
        <v>504</v>
      </c>
      <c r="I102" s="44" t="s">
        <v>257</v>
      </c>
      <c r="J102" s="44" t="s">
        <v>571</v>
      </c>
      <c r="K102" s="44" t="s">
        <v>407</v>
      </c>
      <c r="L102" s="44" t="s">
        <v>610</v>
      </c>
      <c r="M102" s="44" t="s">
        <v>647</v>
      </c>
      <c r="N102" s="44" t="s">
        <v>646</v>
      </c>
      <c r="O102" s="44" t="s">
        <v>505</v>
      </c>
      <c r="P102" s="44" t="s">
        <v>309</v>
      </c>
      <c r="Q102" s="44" t="s">
        <v>302</v>
      </c>
      <c r="R102" s="44" t="s">
        <v>351</v>
      </c>
      <c r="S102" s="44" t="s">
        <v>215</v>
      </c>
      <c r="T102" s="44" t="s">
        <v>300</v>
      </c>
      <c r="U102" s="44" t="s">
        <v>225</v>
      </c>
      <c r="V102" s="44" t="s">
        <v>212</v>
      </c>
      <c r="W102" s="44" t="s">
        <v>243</v>
      </c>
      <c r="X102" s="44" t="s">
        <v>225</v>
      </c>
      <c r="Y102" s="44" t="s">
        <v>321</v>
      </c>
      <c r="Z102" s="44" t="s">
        <v>249</v>
      </c>
      <c r="AA102" s="44" t="s">
        <v>632</v>
      </c>
      <c r="AB102" s="44" t="s">
        <v>538</v>
      </c>
      <c r="AC102" s="44" t="s">
        <v>494</v>
      </c>
      <c r="AD102" s="44" t="s">
        <v>303</v>
      </c>
      <c r="AE102" s="44" t="s">
        <v>301</v>
      </c>
    </row>
    <row r="103" spans="1:31" ht="28.2" thickBot="1" x14ac:dyDescent="0.35">
      <c r="A103" s="45" t="s">
        <v>683</v>
      </c>
      <c r="B103" s="44" t="s">
        <v>372</v>
      </c>
      <c r="C103" s="44" t="s">
        <v>629</v>
      </c>
      <c r="D103" s="44" t="s">
        <v>371</v>
      </c>
      <c r="E103" s="44" t="s">
        <v>397</v>
      </c>
      <c r="F103" s="44" t="s">
        <v>524</v>
      </c>
      <c r="G103" s="44" t="s">
        <v>584</v>
      </c>
      <c r="H103" s="44" t="s">
        <v>398</v>
      </c>
      <c r="I103" s="44" t="s">
        <v>199</v>
      </c>
      <c r="J103" s="44" t="s">
        <v>185</v>
      </c>
      <c r="K103" s="44" t="s">
        <v>202</v>
      </c>
      <c r="L103" s="44" t="s">
        <v>456</v>
      </c>
      <c r="M103" s="44" t="s">
        <v>294</v>
      </c>
      <c r="N103" s="44" t="s">
        <v>576</v>
      </c>
      <c r="O103" s="44" t="s">
        <v>206</v>
      </c>
      <c r="P103" s="44" t="s">
        <v>667</v>
      </c>
      <c r="Q103" s="44" t="s">
        <v>142</v>
      </c>
      <c r="R103" s="44" t="s">
        <v>269</v>
      </c>
      <c r="S103" s="44" t="s">
        <v>170</v>
      </c>
      <c r="T103" s="44" t="s">
        <v>149</v>
      </c>
      <c r="U103" s="44" t="s">
        <v>169</v>
      </c>
      <c r="V103" s="44" t="s">
        <v>267</v>
      </c>
      <c r="W103" s="44" t="s">
        <v>270</v>
      </c>
      <c r="X103" s="44" t="s">
        <v>140</v>
      </c>
      <c r="Y103" s="44" t="s">
        <v>379</v>
      </c>
      <c r="Z103" s="44" t="s">
        <v>380</v>
      </c>
      <c r="AA103" s="44" t="s">
        <v>272</v>
      </c>
      <c r="AB103" s="44" t="s">
        <v>331</v>
      </c>
      <c r="AC103" s="44" t="s">
        <v>271</v>
      </c>
      <c r="AD103" s="44" t="s">
        <v>332</v>
      </c>
      <c r="AE103" s="44" t="s">
        <v>140</v>
      </c>
    </row>
    <row r="104" spans="1:31" ht="14.4" thickBot="1" x14ac:dyDescent="0.35">
      <c r="A104" s="45" t="s">
        <v>682</v>
      </c>
      <c r="B104" s="44" t="s">
        <v>438</v>
      </c>
      <c r="C104" s="44" t="s">
        <v>201</v>
      </c>
      <c r="D104" s="44" t="s">
        <v>391</v>
      </c>
      <c r="E104" s="44" t="s">
        <v>178</v>
      </c>
      <c r="F104" s="44" t="s">
        <v>681</v>
      </c>
      <c r="G104" s="44" t="s">
        <v>204</v>
      </c>
      <c r="H104" s="44" t="s">
        <v>198</v>
      </c>
      <c r="I104" s="44" t="s">
        <v>517</v>
      </c>
      <c r="J104" s="44" t="s">
        <v>680</v>
      </c>
      <c r="K104" s="44" t="s">
        <v>186</v>
      </c>
      <c r="L104" s="44" t="s">
        <v>579</v>
      </c>
      <c r="M104" s="44" t="s">
        <v>440</v>
      </c>
      <c r="N104" s="44" t="s">
        <v>343</v>
      </c>
      <c r="O104" s="44" t="s">
        <v>679</v>
      </c>
      <c r="P104" s="44" t="s">
        <v>673</v>
      </c>
      <c r="Q104" s="44" t="s">
        <v>332</v>
      </c>
      <c r="R104" s="44" t="s">
        <v>170</v>
      </c>
      <c r="S104" s="44" t="s">
        <v>149</v>
      </c>
      <c r="T104" s="44" t="s">
        <v>380</v>
      </c>
      <c r="U104" s="44" t="s">
        <v>196</v>
      </c>
      <c r="V104" s="44" t="s">
        <v>192</v>
      </c>
      <c r="W104" s="44" t="s">
        <v>192</v>
      </c>
      <c r="X104" s="44" t="s">
        <v>173</v>
      </c>
      <c r="Y104" s="44" t="s">
        <v>378</v>
      </c>
      <c r="Z104" s="44" t="s">
        <v>193</v>
      </c>
      <c r="AA104" s="44" t="s">
        <v>273</v>
      </c>
      <c r="AB104" s="44" t="s">
        <v>273</v>
      </c>
      <c r="AC104" s="44" t="s">
        <v>271</v>
      </c>
      <c r="AD104" s="44" t="s">
        <v>148</v>
      </c>
      <c r="AE104" s="44" t="s">
        <v>169</v>
      </c>
    </row>
    <row r="105" spans="1:31" ht="14.4" thickBot="1" x14ac:dyDescent="0.35">
      <c r="A105" s="45" t="s">
        <v>678</v>
      </c>
      <c r="B105" s="44" t="s">
        <v>314</v>
      </c>
      <c r="C105" s="44" t="s">
        <v>368</v>
      </c>
      <c r="D105" s="44" t="s">
        <v>312</v>
      </c>
      <c r="E105" s="44" t="s">
        <v>420</v>
      </c>
      <c r="F105" s="44" t="s">
        <v>235</v>
      </c>
      <c r="G105" s="44" t="s">
        <v>364</v>
      </c>
      <c r="H105" s="44" t="s">
        <v>409</v>
      </c>
      <c r="I105" s="44" t="s">
        <v>396</v>
      </c>
      <c r="J105" s="44" t="s">
        <v>417</v>
      </c>
      <c r="K105" s="44" t="s">
        <v>677</v>
      </c>
      <c r="L105" s="44" t="s">
        <v>365</v>
      </c>
      <c r="M105" s="44" t="s">
        <v>327</v>
      </c>
      <c r="N105" s="44" t="s">
        <v>239</v>
      </c>
      <c r="O105" s="44" t="s">
        <v>314</v>
      </c>
      <c r="P105" s="44" t="s">
        <v>313</v>
      </c>
      <c r="Q105" s="44" t="s">
        <v>220</v>
      </c>
      <c r="R105" s="44" t="s">
        <v>219</v>
      </c>
      <c r="S105" s="44" t="s">
        <v>247</v>
      </c>
      <c r="T105" s="44" t="s">
        <v>265</v>
      </c>
      <c r="U105" s="44" t="s">
        <v>331</v>
      </c>
      <c r="V105" s="44" t="s">
        <v>217</v>
      </c>
      <c r="W105" s="44" t="s">
        <v>402</v>
      </c>
      <c r="X105" s="44" t="s">
        <v>331</v>
      </c>
      <c r="Y105" s="44" t="s">
        <v>269</v>
      </c>
      <c r="Z105" s="44" t="s">
        <v>269</v>
      </c>
      <c r="AA105" s="44" t="s">
        <v>304</v>
      </c>
      <c r="AB105" s="44" t="s">
        <v>362</v>
      </c>
      <c r="AC105" s="44" t="s">
        <v>287</v>
      </c>
      <c r="AD105" s="44" t="s">
        <v>218</v>
      </c>
      <c r="AE105" s="44" t="s">
        <v>143</v>
      </c>
    </row>
    <row r="106" spans="1:31" ht="14.4" thickBot="1" x14ac:dyDescent="0.35">
      <c r="A106" s="45" t="s">
        <v>676</v>
      </c>
      <c r="B106" s="44" t="s">
        <v>256</v>
      </c>
      <c r="C106" s="44" t="s">
        <v>503</v>
      </c>
      <c r="D106" s="44" t="s">
        <v>226</v>
      </c>
      <c r="E106" s="44" t="s">
        <v>364</v>
      </c>
      <c r="F106" s="44" t="s">
        <v>452</v>
      </c>
      <c r="G106" s="44" t="s">
        <v>307</v>
      </c>
      <c r="H106" s="44" t="s">
        <v>492</v>
      </c>
      <c r="I106" s="44" t="s">
        <v>240</v>
      </c>
      <c r="J106" s="44" t="s">
        <v>413</v>
      </c>
      <c r="K106" s="44" t="s">
        <v>452</v>
      </c>
      <c r="L106" s="44" t="s">
        <v>307</v>
      </c>
      <c r="M106" s="44" t="s">
        <v>503</v>
      </c>
      <c r="N106" s="44" t="s">
        <v>226</v>
      </c>
      <c r="O106" s="44" t="s">
        <v>364</v>
      </c>
      <c r="P106" s="44" t="s">
        <v>572</v>
      </c>
      <c r="Q106" s="44" t="s">
        <v>362</v>
      </c>
      <c r="R106" s="44" t="s">
        <v>221</v>
      </c>
      <c r="S106" s="44" t="s">
        <v>248</v>
      </c>
      <c r="T106" s="44" t="s">
        <v>143</v>
      </c>
      <c r="U106" s="44" t="s">
        <v>267</v>
      </c>
      <c r="V106" s="44" t="s">
        <v>349</v>
      </c>
      <c r="W106" s="44" t="s">
        <v>249</v>
      </c>
      <c r="X106" s="44" t="s">
        <v>218</v>
      </c>
      <c r="Y106" s="44" t="s">
        <v>265</v>
      </c>
      <c r="Z106" s="44" t="s">
        <v>268</v>
      </c>
      <c r="AA106" s="44" t="s">
        <v>223</v>
      </c>
      <c r="AB106" s="44" t="s">
        <v>251</v>
      </c>
      <c r="AC106" s="44" t="s">
        <v>249</v>
      </c>
      <c r="AD106" s="44" t="s">
        <v>402</v>
      </c>
      <c r="AE106" s="44" t="s">
        <v>140</v>
      </c>
    </row>
    <row r="107" spans="1:31" ht="14.4" thickBot="1" x14ac:dyDescent="0.35">
      <c r="A107" s="45" t="s">
        <v>675</v>
      </c>
      <c r="B107" s="44" t="s">
        <v>674</v>
      </c>
      <c r="C107" s="44" t="s">
        <v>518</v>
      </c>
      <c r="D107" s="44" t="s">
        <v>517</v>
      </c>
      <c r="E107" s="44" t="s">
        <v>642</v>
      </c>
      <c r="F107" s="44" t="s">
        <v>673</v>
      </c>
      <c r="G107" s="44" t="s">
        <v>391</v>
      </c>
      <c r="H107" s="44" t="s">
        <v>640</v>
      </c>
      <c r="I107" s="44" t="s">
        <v>563</v>
      </c>
      <c r="J107" s="44" t="s">
        <v>672</v>
      </c>
      <c r="K107" s="44" t="s">
        <v>671</v>
      </c>
      <c r="L107" s="44" t="s">
        <v>670</v>
      </c>
      <c r="M107" s="44" t="s">
        <v>437</v>
      </c>
      <c r="N107" s="44" t="s">
        <v>184</v>
      </c>
      <c r="O107" s="44" t="s">
        <v>669</v>
      </c>
      <c r="P107" s="44" t="s">
        <v>511</v>
      </c>
      <c r="Q107" s="44" t="s">
        <v>380</v>
      </c>
      <c r="R107" s="44" t="s">
        <v>173</v>
      </c>
      <c r="S107" s="44" t="s">
        <v>176</v>
      </c>
      <c r="T107" s="44" t="s">
        <v>195</v>
      </c>
      <c r="U107" s="44" t="s">
        <v>423</v>
      </c>
      <c r="V107" s="44" t="s">
        <v>173</v>
      </c>
      <c r="W107" s="44" t="s">
        <v>147</v>
      </c>
      <c r="X107" s="44" t="s">
        <v>196</v>
      </c>
      <c r="Y107" s="44" t="s">
        <v>194</v>
      </c>
      <c r="Z107" s="44" t="s">
        <v>423</v>
      </c>
      <c r="AA107" s="44" t="s">
        <v>191</v>
      </c>
      <c r="AB107" s="44" t="s">
        <v>380</v>
      </c>
      <c r="AC107" s="44" t="s">
        <v>147</v>
      </c>
      <c r="AD107" s="44" t="s">
        <v>195</v>
      </c>
      <c r="AE107" s="44" t="s">
        <v>172</v>
      </c>
    </row>
    <row r="108" spans="1:31" ht="14.4" thickBot="1" x14ac:dyDescent="0.35">
      <c r="A108" s="45" t="s">
        <v>123</v>
      </c>
      <c r="B108" s="44" t="s">
        <v>505</v>
      </c>
      <c r="C108" s="44" t="s">
        <v>505</v>
      </c>
      <c r="D108" s="44" t="s">
        <v>625</v>
      </c>
      <c r="E108" s="44" t="s">
        <v>229</v>
      </c>
      <c r="F108" s="44" t="s">
        <v>256</v>
      </c>
      <c r="G108" s="44" t="s">
        <v>357</v>
      </c>
      <c r="H108" s="44" t="s">
        <v>357</v>
      </c>
      <c r="I108" s="44" t="s">
        <v>229</v>
      </c>
      <c r="J108" s="44" t="s">
        <v>307</v>
      </c>
      <c r="K108" s="44" t="s">
        <v>316</v>
      </c>
      <c r="L108" s="44" t="s">
        <v>480</v>
      </c>
      <c r="M108" s="44" t="s">
        <v>473</v>
      </c>
      <c r="N108" s="44" t="s">
        <v>535</v>
      </c>
      <c r="O108" s="44" t="s">
        <v>357</v>
      </c>
      <c r="P108" s="44" t="s">
        <v>230</v>
      </c>
      <c r="Q108" s="44" t="s">
        <v>319</v>
      </c>
      <c r="R108" s="44" t="s">
        <v>319</v>
      </c>
      <c r="S108" s="44" t="s">
        <v>245</v>
      </c>
      <c r="T108" s="44" t="s">
        <v>542</v>
      </c>
      <c r="U108" s="44" t="s">
        <v>322</v>
      </c>
      <c r="V108" s="44" t="s">
        <v>212</v>
      </c>
      <c r="W108" s="44" t="s">
        <v>212</v>
      </c>
      <c r="X108" s="44" t="s">
        <v>542</v>
      </c>
      <c r="Y108" s="44" t="s">
        <v>223</v>
      </c>
      <c r="Z108" s="44" t="s">
        <v>221</v>
      </c>
      <c r="AA108" s="44" t="s">
        <v>347</v>
      </c>
      <c r="AB108" s="44" t="s">
        <v>347</v>
      </c>
      <c r="AC108" s="44" t="s">
        <v>460</v>
      </c>
      <c r="AD108" s="44" t="s">
        <v>244</v>
      </c>
      <c r="AE108" s="44" t="s">
        <v>350</v>
      </c>
    </row>
    <row r="109" spans="1:31" ht="28.2" thickBot="1" x14ac:dyDescent="0.35">
      <c r="A109" s="45" t="s">
        <v>668</v>
      </c>
      <c r="B109" s="44" t="s">
        <v>628</v>
      </c>
      <c r="C109" s="44" t="s">
        <v>434</v>
      </c>
      <c r="D109" s="44" t="s">
        <v>392</v>
      </c>
      <c r="E109" s="44" t="s">
        <v>641</v>
      </c>
      <c r="F109" s="44" t="s">
        <v>388</v>
      </c>
      <c r="G109" s="44" t="s">
        <v>652</v>
      </c>
      <c r="H109" s="44" t="s">
        <v>458</v>
      </c>
      <c r="I109" s="44" t="s">
        <v>205</v>
      </c>
      <c r="J109" s="44" t="s">
        <v>667</v>
      </c>
      <c r="K109" s="44" t="s">
        <v>179</v>
      </c>
      <c r="L109" s="44" t="s">
        <v>439</v>
      </c>
      <c r="M109" s="44" t="s">
        <v>398</v>
      </c>
      <c r="N109" s="44" t="s">
        <v>180</v>
      </c>
      <c r="O109" s="44" t="s">
        <v>489</v>
      </c>
      <c r="P109" s="44" t="s">
        <v>335</v>
      </c>
      <c r="Q109" s="44" t="s">
        <v>149</v>
      </c>
      <c r="R109" s="44" t="s">
        <v>148</v>
      </c>
      <c r="S109" s="44" t="s">
        <v>141</v>
      </c>
      <c r="T109" s="44" t="s">
        <v>169</v>
      </c>
      <c r="U109" s="44" t="s">
        <v>380</v>
      </c>
      <c r="V109" s="44" t="s">
        <v>174</v>
      </c>
      <c r="W109" s="44" t="s">
        <v>169</v>
      </c>
      <c r="X109" s="44" t="s">
        <v>191</v>
      </c>
      <c r="Y109" s="44" t="s">
        <v>147</v>
      </c>
      <c r="Z109" s="44" t="s">
        <v>196</v>
      </c>
      <c r="AA109" s="44" t="s">
        <v>332</v>
      </c>
      <c r="AB109" s="44" t="s">
        <v>170</v>
      </c>
      <c r="AC109" s="44" t="s">
        <v>270</v>
      </c>
      <c r="AD109" s="44" t="s">
        <v>140</v>
      </c>
      <c r="AE109" s="44" t="s">
        <v>174</v>
      </c>
    </row>
    <row r="110" spans="1:31" ht="14.4" thickBot="1" x14ac:dyDescent="0.35">
      <c r="A110" s="45" t="s">
        <v>666</v>
      </c>
      <c r="B110" s="44" t="s">
        <v>313</v>
      </c>
      <c r="C110" s="44" t="s">
        <v>449</v>
      </c>
      <c r="D110" s="44" t="s">
        <v>298</v>
      </c>
      <c r="E110" s="44" t="s">
        <v>310</v>
      </c>
      <c r="F110" s="44" t="s">
        <v>296</v>
      </c>
      <c r="G110" s="44" t="s">
        <v>419</v>
      </c>
      <c r="H110" s="44" t="s">
        <v>233</v>
      </c>
      <c r="I110" s="44" t="s">
        <v>376</v>
      </c>
      <c r="J110" s="44" t="s">
        <v>295</v>
      </c>
      <c r="K110" s="44" t="s">
        <v>406</v>
      </c>
      <c r="L110" s="44" t="s">
        <v>574</v>
      </c>
      <c r="M110" s="44" t="s">
        <v>315</v>
      </c>
      <c r="N110" s="44" t="s">
        <v>325</v>
      </c>
      <c r="O110" s="44" t="s">
        <v>263</v>
      </c>
      <c r="P110" s="44" t="s">
        <v>410</v>
      </c>
      <c r="Q110" s="44" t="s">
        <v>361</v>
      </c>
      <c r="R110" s="44" t="s">
        <v>221</v>
      </c>
      <c r="S110" s="44" t="s">
        <v>363</v>
      </c>
      <c r="T110" s="44" t="s">
        <v>216</v>
      </c>
      <c r="U110" s="44" t="s">
        <v>151</v>
      </c>
      <c r="V110" s="44" t="s">
        <v>218</v>
      </c>
      <c r="W110" s="44" t="s">
        <v>247</v>
      </c>
      <c r="X110" s="44" t="s">
        <v>331</v>
      </c>
      <c r="Y110" s="44" t="s">
        <v>270</v>
      </c>
      <c r="Z110" s="44" t="s">
        <v>379</v>
      </c>
      <c r="AA110" s="44" t="s">
        <v>224</v>
      </c>
      <c r="AB110" s="44" t="s">
        <v>224</v>
      </c>
      <c r="AC110" s="44" t="s">
        <v>362</v>
      </c>
      <c r="AD110" s="44" t="s">
        <v>249</v>
      </c>
      <c r="AE110" s="44" t="s">
        <v>218</v>
      </c>
    </row>
    <row r="111" spans="1:31" ht="14.4" thickBot="1" x14ac:dyDescent="0.35">
      <c r="A111" s="45" t="s">
        <v>49</v>
      </c>
      <c r="B111" s="44" t="s">
        <v>536</v>
      </c>
      <c r="C111" s="44" t="s">
        <v>326</v>
      </c>
      <c r="D111" s="44" t="s">
        <v>238</v>
      </c>
      <c r="E111" s="44" t="s">
        <v>292</v>
      </c>
      <c r="F111" s="44" t="s">
        <v>312</v>
      </c>
      <c r="G111" s="44" t="s">
        <v>313</v>
      </c>
      <c r="H111" s="44" t="s">
        <v>449</v>
      </c>
      <c r="I111" s="44" t="s">
        <v>403</v>
      </c>
      <c r="J111" s="44" t="s">
        <v>403</v>
      </c>
      <c r="K111" s="44" t="s">
        <v>419</v>
      </c>
      <c r="L111" s="44" t="s">
        <v>618</v>
      </c>
      <c r="M111" s="44" t="s">
        <v>503</v>
      </c>
      <c r="N111" s="44" t="s">
        <v>328</v>
      </c>
      <c r="O111" s="44" t="s">
        <v>365</v>
      </c>
      <c r="P111" s="44" t="s">
        <v>226</v>
      </c>
      <c r="Q111" s="44" t="s">
        <v>224</v>
      </c>
      <c r="R111" s="44" t="s">
        <v>242</v>
      </c>
      <c r="S111" s="44" t="s">
        <v>321</v>
      </c>
      <c r="T111" s="44" t="s">
        <v>304</v>
      </c>
      <c r="U111" s="44" t="s">
        <v>304</v>
      </c>
      <c r="V111" s="44" t="s">
        <v>304</v>
      </c>
      <c r="W111" s="44" t="s">
        <v>320</v>
      </c>
      <c r="X111" s="44" t="s">
        <v>288</v>
      </c>
      <c r="Y111" s="44" t="s">
        <v>220</v>
      </c>
      <c r="Z111" s="44" t="s">
        <v>220</v>
      </c>
      <c r="AA111" s="44" t="s">
        <v>318</v>
      </c>
      <c r="AB111" s="44" t="s">
        <v>243</v>
      </c>
      <c r="AC111" s="44" t="s">
        <v>211</v>
      </c>
      <c r="AD111" s="44" t="s">
        <v>224</v>
      </c>
      <c r="AE111" s="44" t="s">
        <v>224</v>
      </c>
    </row>
    <row r="112" spans="1:31" ht="69.599999999999994" thickBot="1" x14ac:dyDescent="0.35">
      <c r="A112" s="45" t="s">
        <v>665</v>
      </c>
      <c r="B112" s="44" t="s">
        <v>452</v>
      </c>
      <c r="C112" s="44" t="s">
        <v>274</v>
      </c>
      <c r="D112" s="44" t="s">
        <v>374</v>
      </c>
      <c r="E112" s="44" t="s">
        <v>448</v>
      </c>
      <c r="F112" s="44" t="s">
        <v>400</v>
      </c>
      <c r="G112" s="44" t="s">
        <v>394</v>
      </c>
      <c r="H112" s="44" t="s">
        <v>282</v>
      </c>
      <c r="I112" s="44" t="s">
        <v>297</v>
      </c>
      <c r="J112" s="44" t="s">
        <v>664</v>
      </c>
      <c r="K112" s="44" t="s">
        <v>372</v>
      </c>
      <c r="L112" s="44" t="s">
        <v>275</v>
      </c>
      <c r="M112" s="44" t="s">
        <v>295</v>
      </c>
      <c r="N112" s="44" t="s">
        <v>274</v>
      </c>
      <c r="O112" s="44" t="s">
        <v>297</v>
      </c>
      <c r="P112" s="44" t="s">
        <v>414</v>
      </c>
      <c r="Q112" s="44" t="s">
        <v>269</v>
      </c>
      <c r="R112" s="44" t="s">
        <v>269</v>
      </c>
      <c r="S112" s="44" t="s">
        <v>332</v>
      </c>
      <c r="T112" s="44" t="s">
        <v>332</v>
      </c>
      <c r="U112" s="44" t="s">
        <v>267</v>
      </c>
      <c r="V112" s="44" t="s">
        <v>270</v>
      </c>
      <c r="W112" s="44" t="s">
        <v>270</v>
      </c>
      <c r="X112" s="44" t="s">
        <v>149</v>
      </c>
      <c r="Y112" s="44" t="s">
        <v>149</v>
      </c>
      <c r="Z112" s="44" t="s">
        <v>140</v>
      </c>
      <c r="AA112" s="44" t="s">
        <v>331</v>
      </c>
      <c r="AB112" s="44" t="s">
        <v>152</v>
      </c>
      <c r="AC112" s="44" t="s">
        <v>271</v>
      </c>
      <c r="AD112" s="44" t="s">
        <v>271</v>
      </c>
      <c r="AE112" s="44" t="s">
        <v>268</v>
      </c>
    </row>
    <row r="113" spans="1:31" ht="14.4" thickBot="1" x14ac:dyDescent="0.35">
      <c r="A113" s="45" t="s">
        <v>663</v>
      </c>
      <c r="B113" s="44" t="s">
        <v>281</v>
      </c>
      <c r="C113" s="44" t="s">
        <v>275</v>
      </c>
      <c r="D113" s="44" t="s">
        <v>453</v>
      </c>
      <c r="E113" s="44" t="s">
        <v>629</v>
      </c>
      <c r="F113" s="44" t="s">
        <v>371</v>
      </c>
      <c r="G113" s="44" t="s">
        <v>442</v>
      </c>
      <c r="H113" s="44" t="s">
        <v>579</v>
      </c>
      <c r="I113" s="44" t="s">
        <v>576</v>
      </c>
      <c r="J113" s="44" t="s">
        <v>654</v>
      </c>
      <c r="K113" s="44" t="s">
        <v>651</v>
      </c>
      <c r="L113" s="44" t="s">
        <v>449</v>
      </c>
      <c r="M113" s="44" t="s">
        <v>364</v>
      </c>
      <c r="N113" s="44" t="s">
        <v>310</v>
      </c>
      <c r="O113" s="44" t="s">
        <v>395</v>
      </c>
      <c r="P113" s="44" t="s">
        <v>579</v>
      </c>
      <c r="Q113" s="44" t="s">
        <v>151</v>
      </c>
      <c r="R113" s="44" t="s">
        <v>271</v>
      </c>
      <c r="S113" s="44" t="s">
        <v>332</v>
      </c>
      <c r="T113" s="44" t="s">
        <v>379</v>
      </c>
      <c r="U113" s="44" t="s">
        <v>147</v>
      </c>
      <c r="V113" s="44" t="s">
        <v>192</v>
      </c>
      <c r="W113" s="44" t="s">
        <v>192</v>
      </c>
      <c r="X113" s="44" t="s">
        <v>380</v>
      </c>
      <c r="Y113" s="44" t="s">
        <v>194</v>
      </c>
      <c r="Z113" s="44" t="s">
        <v>423</v>
      </c>
      <c r="AA113" s="44" t="s">
        <v>285</v>
      </c>
      <c r="AB113" s="44" t="s">
        <v>285</v>
      </c>
      <c r="AC113" s="44" t="s">
        <v>144</v>
      </c>
      <c r="AD113" s="44" t="s">
        <v>151</v>
      </c>
      <c r="AE113" s="44" t="s">
        <v>140</v>
      </c>
    </row>
    <row r="114" spans="1:31" ht="28.2" thickBot="1" x14ac:dyDescent="0.35">
      <c r="A114" s="45" t="s">
        <v>662</v>
      </c>
      <c r="B114" s="44" t="s">
        <v>365</v>
      </c>
      <c r="C114" s="44" t="s">
        <v>327</v>
      </c>
      <c r="D114" s="44" t="s">
        <v>324</v>
      </c>
      <c r="E114" s="44" t="s">
        <v>312</v>
      </c>
      <c r="F114" s="44" t="s">
        <v>291</v>
      </c>
      <c r="G114" s="44" t="s">
        <v>263</v>
      </c>
      <c r="H114" s="44" t="s">
        <v>262</v>
      </c>
      <c r="I114" s="44" t="s">
        <v>410</v>
      </c>
      <c r="J114" s="44" t="s">
        <v>277</v>
      </c>
      <c r="K114" s="44" t="s">
        <v>290</v>
      </c>
      <c r="L114" s="44" t="s">
        <v>323</v>
      </c>
      <c r="M114" s="44" t="s">
        <v>228</v>
      </c>
      <c r="N114" s="44" t="s">
        <v>227</v>
      </c>
      <c r="O114" s="44" t="s">
        <v>536</v>
      </c>
      <c r="P114" s="44" t="s">
        <v>407</v>
      </c>
      <c r="Q114" s="44" t="s">
        <v>250</v>
      </c>
      <c r="R114" s="44" t="s">
        <v>349</v>
      </c>
      <c r="S114" s="44" t="s">
        <v>219</v>
      </c>
      <c r="T114" s="44" t="s">
        <v>217</v>
      </c>
      <c r="U114" s="44" t="s">
        <v>144</v>
      </c>
      <c r="V114" s="44" t="s">
        <v>217</v>
      </c>
      <c r="W114" s="44" t="s">
        <v>402</v>
      </c>
      <c r="X114" s="44" t="s">
        <v>273</v>
      </c>
      <c r="Y114" s="44" t="s">
        <v>268</v>
      </c>
      <c r="Z114" s="44" t="s">
        <v>268</v>
      </c>
      <c r="AA114" s="44" t="s">
        <v>253</v>
      </c>
      <c r="AB114" s="44" t="s">
        <v>322</v>
      </c>
      <c r="AC114" s="44" t="s">
        <v>222</v>
      </c>
      <c r="AD114" s="44" t="s">
        <v>288</v>
      </c>
      <c r="AE114" s="44" t="s">
        <v>220</v>
      </c>
    </row>
    <row r="115" spans="1:31" ht="14.4" thickBot="1" x14ac:dyDescent="0.35">
      <c r="A115" s="45" t="s">
        <v>661</v>
      </c>
      <c r="B115" s="44" t="s">
        <v>364</v>
      </c>
      <c r="C115" s="44" t="s">
        <v>409</v>
      </c>
      <c r="D115" s="44" t="s">
        <v>277</v>
      </c>
      <c r="E115" s="44" t="s">
        <v>395</v>
      </c>
      <c r="F115" s="44" t="s">
        <v>405</v>
      </c>
      <c r="G115" s="44" t="s">
        <v>409</v>
      </c>
      <c r="H115" s="44" t="s">
        <v>420</v>
      </c>
      <c r="I115" s="44" t="s">
        <v>233</v>
      </c>
      <c r="J115" s="44" t="s">
        <v>231</v>
      </c>
      <c r="K115" s="44" t="s">
        <v>399</v>
      </c>
      <c r="L115" s="44" t="s">
        <v>449</v>
      </c>
      <c r="M115" s="44" t="s">
        <v>413</v>
      </c>
      <c r="N115" s="44" t="s">
        <v>310</v>
      </c>
      <c r="O115" s="44" t="s">
        <v>281</v>
      </c>
      <c r="P115" s="44" t="s">
        <v>532</v>
      </c>
      <c r="Q115" s="44" t="s">
        <v>219</v>
      </c>
      <c r="R115" s="44" t="s">
        <v>363</v>
      </c>
      <c r="S115" s="44" t="s">
        <v>217</v>
      </c>
      <c r="T115" s="44" t="s">
        <v>151</v>
      </c>
      <c r="U115" s="44" t="s">
        <v>149</v>
      </c>
      <c r="V115" s="44" t="s">
        <v>218</v>
      </c>
      <c r="W115" s="44" t="s">
        <v>247</v>
      </c>
      <c r="X115" s="44" t="s">
        <v>265</v>
      </c>
      <c r="Y115" s="44" t="s">
        <v>268</v>
      </c>
      <c r="Z115" s="44" t="s">
        <v>379</v>
      </c>
      <c r="AA115" s="44" t="s">
        <v>288</v>
      </c>
      <c r="AB115" s="44" t="s">
        <v>249</v>
      </c>
      <c r="AC115" s="44" t="s">
        <v>285</v>
      </c>
      <c r="AD115" s="44" t="s">
        <v>273</v>
      </c>
      <c r="AE115" s="44" t="s">
        <v>170</v>
      </c>
    </row>
    <row r="116" spans="1:31" ht="28.2" thickBot="1" x14ac:dyDescent="0.35">
      <c r="A116" s="45" t="s">
        <v>660</v>
      </c>
      <c r="B116" s="44" t="s">
        <v>161</v>
      </c>
      <c r="C116" s="44" t="s">
        <v>524</v>
      </c>
      <c r="D116" s="44" t="s">
        <v>530</v>
      </c>
      <c r="E116" s="44" t="s">
        <v>659</v>
      </c>
      <c r="F116" s="44" t="s">
        <v>658</v>
      </c>
      <c r="G116" s="44" t="s">
        <v>202</v>
      </c>
      <c r="H116" s="44" t="s">
        <v>513</v>
      </c>
      <c r="I116" s="44" t="s">
        <v>165</v>
      </c>
      <c r="J116" s="44" t="s">
        <v>508</v>
      </c>
      <c r="K116" s="44" t="s">
        <v>657</v>
      </c>
      <c r="L116" s="44" t="s">
        <v>204</v>
      </c>
      <c r="M116" s="44" t="s">
        <v>162</v>
      </c>
      <c r="N116" s="44" t="s">
        <v>427</v>
      </c>
      <c r="O116" s="44" t="s">
        <v>528</v>
      </c>
      <c r="P116" s="44" t="s">
        <v>656</v>
      </c>
      <c r="Q116" s="44" t="s">
        <v>269</v>
      </c>
      <c r="R116" s="44" t="s">
        <v>268</v>
      </c>
      <c r="S116" s="44" t="s">
        <v>149</v>
      </c>
      <c r="T116" s="44" t="s">
        <v>192</v>
      </c>
      <c r="U116" s="44" t="s">
        <v>176</v>
      </c>
      <c r="V116" s="44" t="s">
        <v>148</v>
      </c>
      <c r="W116" s="44" t="s">
        <v>140</v>
      </c>
      <c r="X116" s="44" t="s">
        <v>169</v>
      </c>
      <c r="Y116" s="44" t="s">
        <v>176</v>
      </c>
      <c r="Z116" s="44" t="s">
        <v>175</v>
      </c>
      <c r="AA116" s="44" t="s">
        <v>331</v>
      </c>
      <c r="AB116" s="44" t="s">
        <v>152</v>
      </c>
      <c r="AC116" s="44" t="s">
        <v>268</v>
      </c>
      <c r="AD116" s="44" t="s">
        <v>140</v>
      </c>
      <c r="AE116" s="44" t="s">
        <v>191</v>
      </c>
    </row>
    <row r="117" spans="1:31" ht="14.4" thickBot="1" x14ac:dyDescent="0.35">
      <c r="A117" s="45" t="s">
        <v>655</v>
      </c>
      <c r="B117" s="44" t="s">
        <v>579</v>
      </c>
      <c r="C117" s="44" t="s">
        <v>604</v>
      </c>
      <c r="D117" s="44" t="s">
        <v>603</v>
      </c>
      <c r="E117" s="44" t="s">
        <v>340</v>
      </c>
      <c r="F117" s="44" t="s">
        <v>651</v>
      </c>
      <c r="G117" s="44" t="s">
        <v>384</v>
      </c>
      <c r="H117" s="44" t="s">
        <v>344</v>
      </c>
      <c r="I117" s="44" t="s">
        <v>199</v>
      </c>
      <c r="J117" s="44" t="s">
        <v>651</v>
      </c>
      <c r="K117" s="44" t="s">
        <v>521</v>
      </c>
      <c r="L117" s="44" t="s">
        <v>373</v>
      </c>
      <c r="M117" s="44" t="s">
        <v>279</v>
      </c>
      <c r="N117" s="44" t="s">
        <v>293</v>
      </c>
      <c r="O117" s="44" t="s">
        <v>628</v>
      </c>
      <c r="P117" s="44" t="s">
        <v>654</v>
      </c>
      <c r="Q117" s="44" t="s">
        <v>379</v>
      </c>
      <c r="R117" s="44" t="s">
        <v>174</v>
      </c>
      <c r="S117" s="44" t="s">
        <v>192</v>
      </c>
      <c r="T117" s="44" t="s">
        <v>380</v>
      </c>
      <c r="U117" s="44" t="s">
        <v>147</v>
      </c>
      <c r="V117" s="44" t="s">
        <v>147</v>
      </c>
      <c r="W117" s="44" t="s">
        <v>176</v>
      </c>
      <c r="X117" s="44" t="s">
        <v>196</v>
      </c>
      <c r="Y117" s="44" t="s">
        <v>195</v>
      </c>
      <c r="Z117" s="44" t="s">
        <v>378</v>
      </c>
      <c r="AA117" s="44" t="s">
        <v>267</v>
      </c>
      <c r="AB117" s="44" t="s">
        <v>267</v>
      </c>
      <c r="AC117" s="44" t="s">
        <v>148</v>
      </c>
      <c r="AD117" s="44" t="s">
        <v>379</v>
      </c>
      <c r="AE117" s="44" t="s">
        <v>174</v>
      </c>
    </row>
    <row r="118" spans="1:31" ht="14.4" thickBot="1" x14ac:dyDescent="0.35">
      <c r="A118" s="45" t="s">
        <v>653</v>
      </c>
      <c r="B118" s="44" t="s">
        <v>157</v>
      </c>
      <c r="C118" s="44" t="s">
        <v>652</v>
      </c>
      <c r="D118" s="44" t="s">
        <v>651</v>
      </c>
      <c r="E118" s="44" t="s">
        <v>566</v>
      </c>
      <c r="F118" s="44" t="s">
        <v>486</v>
      </c>
      <c r="G118" s="44" t="s">
        <v>166</v>
      </c>
      <c r="H118" s="44" t="s">
        <v>397</v>
      </c>
      <c r="I118" s="44" t="s">
        <v>179</v>
      </c>
      <c r="J118" s="44" t="s">
        <v>523</v>
      </c>
      <c r="K118" s="44" t="s">
        <v>530</v>
      </c>
      <c r="L118" s="44" t="s">
        <v>629</v>
      </c>
      <c r="M118" s="44" t="s">
        <v>336</v>
      </c>
      <c r="N118" s="44" t="s">
        <v>209</v>
      </c>
      <c r="O118" s="44" t="s">
        <v>563</v>
      </c>
      <c r="P118" s="44" t="s">
        <v>391</v>
      </c>
      <c r="Q118" s="44" t="s">
        <v>332</v>
      </c>
      <c r="R118" s="44" t="s">
        <v>170</v>
      </c>
      <c r="S118" s="44" t="s">
        <v>149</v>
      </c>
      <c r="T118" s="44" t="s">
        <v>192</v>
      </c>
      <c r="U118" s="44" t="s">
        <v>192</v>
      </c>
      <c r="V118" s="44" t="s">
        <v>191</v>
      </c>
      <c r="W118" s="44" t="s">
        <v>191</v>
      </c>
      <c r="X118" s="44" t="s">
        <v>147</v>
      </c>
      <c r="Y118" s="44" t="s">
        <v>175</v>
      </c>
      <c r="Z118" s="44" t="s">
        <v>378</v>
      </c>
      <c r="AA118" s="44" t="s">
        <v>273</v>
      </c>
      <c r="AB118" s="44" t="s">
        <v>272</v>
      </c>
      <c r="AC118" s="44" t="s">
        <v>271</v>
      </c>
      <c r="AD118" s="44" t="s">
        <v>270</v>
      </c>
      <c r="AE118" s="44" t="s">
        <v>267</v>
      </c>
    </row>
    <row r="119" spans="1:31" ht="14.4" thickBot="1" x14ac:dyDescent="0.35">
      <c r="A119" s="45" t="s">
        <v>650</v>
      </c>
      <c r="B119" s="44" t="s">
        <v>258</v>
      </c>
      <c r="C119" s="44" t="s">
        <v>453</v>
      </c>
      <c r="D119" s="44" t="s">
        <v>443</v>
      </c>
      <c r="E119" s="44" t="s">
        <v>582</v>
      </c>
      <c r="F119" s="44" t="s">
        <v>425</v>
      </c>
      <c r="G119" s="44" t="s">
        <v>280</v>
      </c>
      <c r="H119" s="44" t="s">
        <v>448</v>
      </c>
      <c r="I119" s="44" t="s">
        <v>435</v>
      </c>
      <c r="J119" s="44" t="s">
        <v>181</v>
      </c>
      <c r="K119" s="44" t="s">
        <v>166</v>
      </c>
      <c r="L119" s="44" t="s">
        <v>583</v>
      </c>
      <c r="M119" s="44" t="s">
        <v>452</v>
      </c>
      <c r="N119" s="44" t="s">
        <v>375</v>
      </c>
      <c r="O119" s="44" t="s">
        <v>649</v>
      </c>
      <c r="P119" s="44" t="s">
        <v>392</v>
      </c>
      <c r="Q119" s="44" t="s">
        <v>142</v>
      </c>
      <c r="R119" s="44" t="s">
        <v>268</v>
      </c>
      <c r="S119" s="44" t="s">
        <v>270</v>
      </c>
      <c r="T119" s="44" t="s">
        <v>141</v>
      </c>
      <c r="U119" s="44" t="s">
        <v>192</v>
      </c>
      <c r="V119" s="44" t="s">
        <v>270</v>
      </c>
      <c r="W119" s="44" t="s">
        <v>148</v>
      </c>
      <c r="X119" s="44" t="s">
        <v>379</v>
      </c>
      <c r="Y119" s="44" t="s">
        <v>191</v>
      </c>
      <c r="Z119" s="44" t="s">
        <v>176</v>
      </c>
      <c r="AA119" s="44" t="s">
        <v>272</v>
      </c>
      <c r="AB119" s="44" t="s">
        <v>152</v>
      </c>
      <c r="AC119" s="44" t="s">
        <v>142</v>
      </c>
      <c r="AD119" s="44" t="s">
        <v>267</v>
      </c>
      <c r="AE119" s="44" t="s">
        <v>141</v>
      </c>
    </row>
    <row r="120" spans="1:31" ht="28.2" thickBot="1" x14ac:dyDescent="0.35">
      <c r="A120" s="45" t="s">
        <v>50</v>
      </c>
      <c r="B120" s="44" t="s">
        <v>470</v>
      </c>
      <c r="C120" s="44" t="s">
        <v>619</v>
      </c>
      <c r="D120" s="44" t="s">
        <v>612</v>
      </c>
      <c r="E120" s="44" t="s">
        <v>352</v>
      </c>
      <c r="F120" s="44" t="s">
        <v>255</v>
      </c>
      <c r="G120" s="44" t="s">
        <v>357</v>
      </c>
      <c r="H120" s="44" t="s">
        <v>648</v>
      </c>
      <c r="I120" s="44" t="s">
        <v>352</v>
      </c>
      <c r="J120" s="44" t="s">
        <v>227</v>
      </c>
      <c r="K120" s="44" t="s">
        <v>536</v>
      </c>
      <c r="L120" s="44" t="s">
        <v>466</v>
      </c>
      <c r="M120" s="44" t="s">
        <v>354</v>
      </c>
      <c r="N120" s="44" t="s">
        <v>471</v>
      </c>
      <c r="O120" s="44" t="s">
        <v>625</v>
      </c>
      <c r="P120" s="44" t="s">
        <v>230</v>
      </c>
      <c r="Q120" s="44" t="s">
        <v>301</v>
      </c>
      <c r="R120" s="44" t="s">
        <v>215</v>
      </c>
      <c r="S120" s="44" t="s">
        <v>498</v>
      </c>
      <c r="T120" s="44" t="s">
        <v>350</v>
      </c>
      <c r="U120" s="44" t="s">
        <v>242</v>
      </c>
      <c r="V120" s="44" t="s">
        <v>243</v>
      </c>
      <c r="W120" s="44" t="s">
        <v>305</v>
      </c>
      <c r="X120" s="44" t="s">
        <v>224</v>
      </c>
      <c r="Y120" s="44" t="s">
        <v>304</v>
      </c>
      <c r="Z120" s="44" t="s">
        <v>220</v>
      </c>
      <c r="AA120" s="44" t="s">
        <v>347</v>
      </c>
      <c r="AB120" s="44" t="s">
        <v>476</v>
      </c>
      <c r="AC120" s="44" t="s">
        <v>303</v>
      </c>
      <c r="AD120" s="44" t="s">
        <v>319</v>
      </c>
      <c r="AE120" s="44" t="s">
        <v>213</v>
      </c>
    </row>
    <row r="121" spans="1:31" ht="28.2" thickBot="1" x14ac:dyDescent="0.35">
      <c r="A121" s="45" t="s">
        <v>51</v>
      </c>
      <c r="B121" s="44" t="s">
        <v>466</v>
      </c>
      <c r="C121" s="44" t="s">
        <v>535</v>
      </c>
      <c r="D121" s="44" t="s">
        <v>619</v>
      </c>
      <c r="E121" s="44" t="s">
        <v>504</v>
      </c>
      <c r="F121" s="44" t="s">
        <v>256</v>
      </c>
      <c r="G121" s="44" t="s">
        <v>465</v>
      </c>
      <c r="H121" s="44" t="s">
        <v>625</v>
      </c>
      <c r="I121" s="44" t="s">
        <v>482</v>
      </c>
      <c r="J121" s="44" t="s">
        <v>618</v>
      </c>
      <c r="K121" s="44" t="s">
        <v>365</v>
      </c>
      <c r="L121" s="44" t="s">
        <v>647</v>
      </c>
      <c r="M121" s="44" t="s">
        <v>507</v>
      </c>
      <c r="N121" s="44" t="s">
        <v>646</v>
      </c>
      <c r="O121" s="44" t="s">
        <v>353</v>
      </c>
      <c r="P121" s="44" t="s">
        <v>483</v>
      </c>
      <c r="Q121" s="44" t="s">
        <v>499</v>
      </c>
      <c r="R121" s="44" t="s">
        <v>348</v>
      </c>
      <c r="S121" s="44" t="s">
        <v>346</v>
      </c>
      <c r="T121" s="44" t="s">
        <v>319</v>
      </c>
      <c r="U121" s="44" t="s">
        <v>244</v>
      </c>
      <c r="V121" s="44" t="s">
        <v>460</v>
      </c>
      <c r="W121" s="44" t="s">
        <v>478</v>
      </c>
      <c r="X121" s="44" t="s">
        <v>246</v>
      </c>
      <c r="Y121" s="44" t="s">
        <v>243</v>
      </c>
      <c r="Z121" s="44" t="s">
        <v>321</v>
      </c>
      <c r="AA121" s="44" t="s">
        <v>463</v>
      </c>
      <c r="AB121" s="44" t="s">
        <v>608</v>
      </c>
      <c r="AC121" s="44" t="s">
        <v>616</v>
      </c>
      <c r="AD121" s="44" t="s">
        <v>348</v>
      </c>
      <c r="AE121" s="44" t="s">
        <v>475</v>
      </c>
    </row>
    <row r="122" spans="1:31" ht="14.4" thickBot="1" x14ac:dyDescent="0.35">
      <c r="A122" s="45" t="s">
        <v>645</v>
      </c>
      <c r="B122" s="44" t="s">
        <v>325</v>
      </c>
      <c r="C122" s="44" t="s">
        <v>314</v>
      </c>
      <c r="D122" s="44" t="s">
        <v>449</v>
      </c>
      <c r="E122" s="44" t="s">
        <v>310</v>
      </c>
      <c r="F122" s="44" t="s">
        <v>281</v>
      </c>
      <c r="G122" s="44" t="s">
        <v>420</v>
      </c>
      <c r="H122" s="44" t="s">
        <v>298</v>
      </c>
      <c r="I122" s="44" t="s">
        <v>417</v>
      </c>
      <c r="J122" s="44" t="s">
        <v>416</v>
      </c>
      <c r="K122" s="44" t="s">
        <v>373</v>
      </c>
      <c r="L122" s="44" t="s">
        <v>356</v>
      </c>
      <c r="M122" s="44" t="s">
        <v>254</v>
      </c>
      <c r="N122" s="44" t="s">
        <v>226</v>
      </c>
      <c r="O122" s="44" t="s">
        <v>262</v>
      </c>
      <c r="P122" s="44" t="s">
        <v>620</v>
      </c>
      <c r="Q122" s="44" t="s">
        <v>542</v>
      </c>
      <c r="R122" s="44" t="s">
        <v>211</v>
      </c>
      <c r="S122" s="44" t="s">
        <v>223</v>
      </c>
      <c r="T122" s="44" t="s">
        <v>320</v>
      </c>
      <c r="U122" s="44" t="s">
        <v>219</v>
      </c>
      <c r="V122" s="44" t="s">
        <v>223</v>
      </c>
      <c r="W122" s="44" t="s">
        <v>321</v>
      </c>
      <c r="X122" s="44" t="s">
        <v>320</v>
      </c>
      <c r="Y122" s="44" t="s">
        <v>287</v>
      </c>
      <c r="Z122" s="44" t="s">
        <v>218</v>
      </c>
      <c r="AA122" s="44" t="s">
        <v>300</v>
      </c>
      <c r="AB122" s="44" t="s">
        <v>244</v>
      </c>
      <c r="AC122" s="44" t="s">
        <v>211</v>
      </c>
      <c r="AD122" s="44" t="s">
        <v>321</v>
      </c>
      <c r="AE122" s="44" t="s">
        <v>349</v>
      </c>
    </row>
    <row r="123" spans="1:31" ht="14.4" thickBot="1" x14ac:dyDescent="0.35">
      <c r="A123" s="45" t="s">
        <v>644</v>
      </c>
      <c r="B123" s="44" t="s">
        <v>203</v>
      </c>
      <c r="C123" s="44" t="s">
        <v>521</v>
      </c>
      <c r="D123" s="44" t="s">
        <v>643</v>
      </c>
      <c r="E123" s="44" t="s">
        <v>529</v>
      </c>
      <c r="F123" s="44" t="s">
        <v>183</v>
      </c>
      <c r="G123" s="44" t="s">
        <v>521</v>
      </c>
      <c r="H123" s="44" t="s">
        <v>487</v>
      </c>
      <c r="I123" s="44" t="s">
        <v>387</v>
      </c>
      <c r="J123" s="44" t="s">
        <v>642</v>
      </c>
      <c r="K123" s="44" t="s">
        <v>511</v>
      </c>
      <c r="L123" s="44" t="s">
        <v>641</v>
      </c>
      <c r="M123" s="44" t="s">
        <v>185</v>
      </c>
      <c r="N123" s="44" t="s">
        <v>640</v>
      </c>
      <c r="O123" s="44" t="s">
        <v>333</v>
      </c>
      <c r="P123" s="44" t="s">
        <v>639</v>
      </c>
      <c r="Q123" s="44" t="s">
        <v>174</v>
      </c>
      <c r="R123" s="44" t="s">
        <v>174</v>
      </c>
      <c r="S123" s="44" t="s">
        <v>173</v>
      </c>
      <c r="T123" s="44" t="s">
        <v>150</v>
      </c>
      <c r="U123" s="44" t="s">
        <v>194</v>
      </c>
      <c r="V123" s="44" t="s">
        <v>380</v>
      </c>
      <c r="W123" s="44" t="s">
        <v>173</v>
      </c>
      <c r="X123" s="44" t="s">
        <v>196</v>
      </c>
      <c r="Y123" s="44" t="s">
        <v>194</v>
      </c>
      <c r="Z123" s="44" t="s">
        <v>378</v>
      </c>
      <c r="AA123" s="44" t="s">
        <v>149</v>
      </c>
      <c r="AB123" s="44" t="s">
        <v>148</v>
      </c>
      <c r="AC123" s="44" t="s">
        <v>192</v>
      </c>
      <c r="AD123" s="44" t="s">
        <v>196</v>
      </c>
      <c r="AE123" s="44" t="s">
        <v>195</v>
      </c>
    </row>
    <row r="124" spans="1:31" ht="14.4" thickBot="1" x14ac:dyDescent="0.35">
      <c r="A124" s="45" t="s">
        <v>638</v>
      </c>
      <c r="B124" s="44" t="s">
        <v>334</v>
      </c>
      <c r="C124" s="44" t="s">
        <v>427</v>
      </c>
      <c r="D124" s="44" t="s">
        <v>523</v>
      </c>
      <c r="E124" s="44" t="s">
        <v>635</v>
      </c>
      <c r="F124" s="44" t="s">
        <v>637</v>
      </c>
      <c r="G124" s="44" t="s">
        <v>184</v>
      </c>
      <c r="H124" s="44" t="s">
        <v>429</v>
      </c>
      <c r="I124" s="44" t="s">
        <v>523</v>
      </c>
      <c r="J124" s="44" t="s">
        <v>178</v>
      </c>
      <c r="K124" s="44" t="s">
        <v>636</v>
      </c>
      <c r="L124" s="44" t="s">
        <v>424</v>
      </c>
      <c r="M124" s="44" t="s">
        <v>430</v>
      </c>
      <c r="N124" s="44" t="s">
        <v>523</v>
      </c>
      <c r="O124" s="44" t="s">
        <v>635</v>
      </c>
      <c r="P124" s="44" t="s">
        <v>153</v>
      </c>
      <c r="Q124" s="44" t="s">
        <v>378</v>
      </c>
      <c r="R124" s="44" t="s">
        <v>175</v>
      </c>
      <c r="S124" s="44" t="s">
        <v>433</v>
      </c>
      <c r="T124" s="44" t="s">
        <v>146</v>
      </c>
      <c r="U124" s="44" t="s">
        <v>145</v>
      </c>
      <c r="V124" s="44" t="s">
        <v>172</v>
      </c>
      <c r="W124" s="44" t="s">
        <v>423</v>
      </c>
      <c r="X124" s="44" t="s">
        <v>559</v>
      </c>
      <c r="Y124" s="44" t="s">
        <v>145</v>
      </c>
      <c r="Z124" s="44" t="s">
        <v>634</v>
      </c>
      <c r="AA124" s="44" t="s">
        <v>195</v>
      </c>
      <c r="AB124" s="44" t="s">
        <v>194</v>
      </c>
      <c r="AC124" s="44" t="s">
        <v>423</v>
      </c>
      <c r="AD124" s="44" t="s">
        <v>556</v>
      </c>
      <c r="AE124" s="44" t="s">
        <v>146</v>
      </c>
    </row>
    <row r="125" spans="1:31" ht="14.4" thickBot="1" x14ac:dyDescent="0.35">
      <c r="A125" s="45" t="s">
        <v>52</v>
      </c>
      <c r="B125" s="44" t="s">
        <v>479</v>
      </c>
      <c r="C125" s="44" t="s">
        <v>355</v>
      </c>
      <c r="D125" s="44" t="s">
        <v>465</v>
      </c>
      <c r="E125" s="44" t="s">
        <v>309</v>
      </c>
      <c r="F125" s="44" t="s">
        <v>228</v>
      </c>
      <c r="G125" s="44" t="s">
        <v>465</v>
      </c>
      <c r="H125" s="44" t="s">
        <v>358</v>
      </c>
      <c r="I125" s="44" t="s">
        <v>534</v>
      </c>
      <c r="J125" s="44" t="s">
        <v>306</v>
      </c>
      <c r="K125" s="44" t="s">
        <v>315</v>
      </c>
      <c r="L125" s="44" t="s">
        <v>468</v>
      </c>
      <c r="M125" s="44" t="s">
        <v>633</v>
      </c>
      <c r="N125" s="44" t="s">
        <v>473</v>
      </c>
      <c r="O125" s="44" t="s">
        <v>466</v>
      </c>
      <c r="P125" s="44" t="s">
        <v>465</v>
      </c>
      <c r="Q125" s="44" t="s">
        <v>303</v>
      </c>
      <c r="R125" s="44" t="s">
        <v>460</v>
      </c>
      <c r="S125" s="44" t="s">
        <v>214</v>
      </c>
      <c r="T125" s="44" t="s">
        <v>213</v>
      </c>
      <c r="U125" s="44" t="s">
        <v>542</v>
      </c>
      <c r="V125" s="44" t="s">
        <v>498</v>
      </c>
      <c r="W125" s="44" t="s">
        <v>300</v>
      </c>
      <c r="X125" s="44" t="s">
        <v>464</v>
      </c>
      <c r="Y125" s="44" t="s">
        <v>322</v>
      </c>
      <c r="Z125" s="44" t="s">
        <v>361</v>
      </c>
      <c r="AA125" s="44" t="s">
        <v>616</v>
      </c>
      <c r="AB125" s="44" t="s">
        <v>632</v>
      </c>
      <c r="AC125" s="44" t="s">
        <v>477</v>
      </c>
      <c r="AD125" s="44" t="s">
        <v>346</v>
      </c>
      <c r="AE125" s="44" t="s">
        <v>301</v>
      </c>
    </row>
    <row r="126" spans="1:31" ht="14.4" thickBot="1" x14ac:dyDescent="0.35">
      <c r="A126" s="45" t="s">
        <v>631</v>
      </c>
      <c r="B126" s="44" t="s">
        <v>312</v>
      </c>
      <c r="C126" s="44" t="s">
        <v>449</v>
      </c>
      <c r="D126" s="44" t="s">
        <v>449</v>
      </c>
      <c r="E126" s="44" t="s">
        <v>403</v>
      </c>
      <c r="F126" s="44" t="s">
        <v>408</v>
      </c>
      <c r="G126" s="44" t="s">
        <v>234</v>
      </c>
      <c r="H126" s="44" t="s">
        <v>310</v>
      </c>
      <c r="I126" s="44" t="s">
        <v>298</v>
      </c>
      <c r="J126" s="44" t="s">
        <v>277</v>
      </c>
      <c r="K126" s="44" t="s">
        <v>583</v>
      </c>
      <c r="L126" s="44" t="s">
        <v>536</v>
      </c>
      <c r="M126" s="44" t="s">
        <v>240</v>
      </c>
      <c r="N126" s="44" t="s">
        <v>369</v>
      </c>
      <c r="O126" s="44" t="s">
        <v>312</v>
      </c>
      <c r="P126" s="44" t="s">
        <v>235</v>
      </c>
      <c r="Q126" s="44" t="s">
        <v>218</v>
      </c>
      <c r="R126" s="44" t="s">
        <v>218</v>
      </c>
      <c r="S126" s="44" t="s">
        <v>218</v>
      </c>
      <c r="T126" s="44" t="s">
        <v>143</v>
      </c>
      <c r="U126" s="44" t="s">
        <v>152</v>
      </c>
      <c r="V126" s="44" t="s">
        <v>271</v>
      </c>
      <c r="W126" s="44" t="s">
        <v>271</v>
      </c>
      <c r="X126" s="44" t="s">
        <v>216</v>
      </c>
      <c r="Y126" s="44" t="s">
        <v>152</v>
      </c>
      <c r="Z126" s="44" t="s">
        <v>268</v>
      </c>
      <c r="AA126" s="44" t="s">
        <v>362</v>
      </c>
      <c r="AB126" s="44" t="s">
        <v>320</v>
      </c>
      <c r="AC126" s="44" t="s">
        <v>249</v>
      </c>
      <c r="AD126" s="44" t="s">
        <v>285</v>
      </c>
      <c r="AE126" s="44" t="s">
        <v>143</v>
      </c>
    </row>
    <row r="127" spans="1:31" ht="14.4" thickBot="1" x14ac:dyDescent="0.35">
      <c r="A127" s="45" t="s">
        <v>630</v>
      </c>
      <c r="B127" s="44" t="s">
        <v>440</v>
      </c>
      <c r="C127" s="44" t="s">
        <v>441</v>
      </c>
      <c r="D127" s="44" t="s">
        <v>438</v>
      </c>
      <c r="E127" s="44" t="s">
        <v>425</v>
      </c>
      <c r="F127" s="44" t="s">
        <v>189</v>
      </c>
      <c r="G127" s="44" t="s">
        <v>336</v>
      </c>
      <c r="H127" s="44" t="s">
        <v>584</v>
      </c>
      <c r="I127" s="44" t="s">
        <v>434</v>
      </c>
      <c r="J127" s="44" t="s">
        <v>627</v>
      </c>
      <c r="K127" s="44" t="s">
        <v>392</v>
      </c>
      <c r="L127" s="44" t="s">
        <v>629</v>
      </c>
      <c r="M127" s="44" t="s">
        <v>606</v>
      </c>
      <c r="N127" s="44" t="s">
        <v>628</v>
      </c>
      <c r="O127" s="44" t="s">
        <v>425</v>
      </c>
      <c r="P127" s="44" t="s">
        <v>627</v>
      </c>
      <c r="Q127" s="44" t="s">
        <v>269</v>
      </c>
      <c r="R127" s="44" t="s">
        <v>268</v>
      </c>
      <c r="S127" s="44" t="s">
        <v>267</v>
      </c>
      <c r="T127" s="44" t="s">
        <v>140</v>
      </c>
      <c r="U127" s="44" t="s">
        <v>148</v>
      </c>
      <c r="V127" s="44" t="s">
        <v>269</v>
      </c>
      <c r="W127" s="44" t="s">
        <v>269</v>
      </c>
      <c r="X127" s="44" t="s">
        <v>267</v>
      </c>
      <c r="Y127" s="44" t="s">
        <v>141</v>
      </c>
      <c r="Z127" s="44" t="s">
        <v>140</v>
      </c>
      <c r="AA127" s="44" t="s">
        <v>268</v>
      </c>
      <c r="AB127" s="44" t="s">
        <v>268</v>
      </c>
      <c r="AC127" s="44" t="s">
        <v>267</v>
      </c>
      <c r="AD127" s="44" t="s">
        <v>148</v>
      </c>
      <c r="AE127" s="44" t="s">
        <v>148</v>
      </c>
    </row>
    <row r="128" spans="1:31" ht="14.4" thickBot="1" x14ac:dyDescent="0.35">
      <c r="A128" s="45" t="s">
        <v>626</v>
      </c>
      <c r="B128" s="44" t="s">
        <v>503</v>
      </c>
      <c r="C128" s="44" t="s">
        <v>492</v>
      </c>
      <c r="D128" s="44" t="s">
        <v>366</v>
      </c>
      <c r="E128" s="44" t="s">
        <v>445</v>
      </c>
      <c r="F128" s="44" t="s">
        <v>326</v>
      </c>
      <c r="G128" s="44" t="s">
        <v>404</v>
      </c>
      <c r="H128" s="44" t="s">
        <v>324</v>
      </c>
      <c r="I128" s="44" t="s">
        <v>367</v>
      </c>
      <c r="J128" s="44" t="s">
        <v>367</v>
      </c>
      <c r="K128" s="44" t="s">
        <v>261</v>
      </c>
      <c r="L128" s="44" t="s">
        <v>465</v>
      </c>
      <c r="M128" s="44" t="s">
        <v>625</v>
      </c>
      <c r="N128" s="44" t="s">
        <v>482</v>
      </c>
      <c r="O128" s="44" t="s">
        <v>307</v>
      </c>
      <c r="P128" s="44" t="s">
        <v>307</v>
      </c>
      <c r="Q128" s="44" t="s">
        <v>215</v>
      </c>
      <c r="R128" s="44" t="s">
        <v>214</v>
      </c>
      <c r="S128" s="44" t="s">
        <v>244</v>
      </c>
      <c r="T128" s="44" t="s">
        <v>542</v>
      </c>
      <c r="U128" s="44" t="s">
        <v>305</v>
      </c>
      <c r="V128" s="44" t="s">
        <v>305</v>
      </c>
      <c r="W128" s="44" t="s">
        <v>542</v>
      </c>
      <c r="X128" s="44" t="s">
        <v>322</v>
      </c>
      <c r="Y128" s="44" t="s">
        <v>252</v>
      </c>
      <c r="Z128" s="44" t="s">
        <v>321</v>
      </c>
      <c r="AA128" s="44" t="s">
        <v>477</v>
      </c>
      <c r="AB128" s="44" t="s">
        <v>347</v>
      </c>
      <c r="AC128" s="44" t="s">
        <v>302</v>
      </c>
      <c r="AD128" s="44" t="s">
        <v>245</v>
      </c>
      <c r="AE128" s="44" t="s">
        <v>215</v>
      </c>
    </row>
    <row r="129" spans="1:31" ht="42" thickBot="1" x14ac:dyDescent="0.35">
      <c r="A129" s="45" t="s">
        <v>624</v>
      </c>
      <c r="B129" s="44" t="s">
        <v>337</v>
      </c>
      <c r="C129" s="44" t="s">
        <v>293</v>
      </c>
      <c r="D129" s="44" t="s">
        <v>384</v>
      </c>
      <c r="E129" s="44" t="s">
        <v>201</v>
      </c>
      <c r="F129" s="44" t="s">
        <v>206</v>
      </c>
      <c r="G129" s="44" t="s">
        <v>582</v>
      </c>
      <c r="H129" s="44" t="s">
        <v>344</v>
      </c>
      <c r="I129" s="44" t="s">
        <v>201</v>
      </c>
      <c r="J129" s="44" t="s">
        <v>425</v>
      </c>
      <c r="K129" s="44" t="s">
        <v>198</v>
      </c>
      <c r="L129" s="44" t="s">
        <v>456</v>
      </c>
      <c r="M129" s="44" t="s">
        <v>532</v>
      </c>
      <c r="N129" s="44" t="s">
        <v>372</v>
      </c>
      <c r="O129" s="44" t="s">
        <v>384</v>
      </c>
      <c r="P129" s="44" t="s">
        <v>181</v>
      </c>
      <c r="Q129" s="44" t="s">
        <v>271</v>
      </c>
      <c r="R129" s="44" t="s">
        <v>271</v>
      </c>
      <c r="S129" s="44" t="s">
        <v>269</v>
      </c>
      <c r="T129" s="44" t="s">
        <v>170</v>
      </c>
      <c r="U129" s="44" t="s">
        <v>149</v>
      </c>
      <c r="V129" s="44" t="s">
        <v>141</v>
      </c>
      <c r="W129" s="44" t="s">
        <v>141</v>
      </c>
      <c r="X129" s="44" t="s">
        <v>174</v>
      </c>
      <c r="Y129" s="44" t="s">
        <v>191</v>
      </c>
      <c r="Z129" s="44" t="s">
        <v>147</v>
      </c>
      <c r="AA129" s="44" t="s">
        <v>217</v>
      </c>
      <c r="AB129" s="44" t="s">
        <v>217</v>
      </c>
      <c r="AC129" s="44" t="s">
        <v>144</v>
      </c>
      <c r="AD129" s="44" t="s">
        <v>265</v>
      </c>
      <c r="AE129" s="44" t="s">
        <v>152</v>
      </c>
    </row>
    <row r="130" spans="1:31" ht="14.4" thickBot="1" x14ac:dyDescent="0.35">
      <c r="A130" s="45" t="s">
        <v>623</v>
      </c>
      <c r="B130" s="44" t="s">
        <v>364</v>
      </c>
      <c r="C130" s="44" t="s">
        <v>410</v>
      </c>
      <c r="D130" s="44" t="s">
        <v>298</v>
      </c>
      <c r="E130" s="44" t="s">
        <v>421</v>
      </c>
      <c r="F130" s="44" t="s">
        <v>276</v>
      </c>
      <c r="G130" s="44" t="s">
        <v>235</v>
      </c>
      <c r="H130" s="44" t="s">
        <v>396</v>
      </c>
      <c r="I130" s="44" t="s">
        <v>277</v>
      </c>
      <c r="J130" s="44" t="s">
        <v>259</v>
      </c>
      <c r="K130" s="44" t="s">
        <v>416</v>
      </c>
      <c r="L130" s="44" t="s">
        <v>368</v>
      </c>
      <c r="M130" s="44" t="s">
        <v>292</v>
      </c>
      <c r="N130" s="44" t="s">
        <v>312</v>
      </c>
      <c r="O130" s="44" t="s">
        <v>311</v>
      </c>
      <c r="P130" s="44" t="s">
        <v>620</v>
      </c>
      <c r="Q130" s="44" t="s">
        <v>222</v>
      </c>
      <c r="R130" s="44" t="s">
        <v>222</v>
      </c>
      <c r="S130" s="44" t="s">
        <v>320</v>
      </c>
      <c r="T130" s="44" t="s">
        <v>349</v>
      </c>
      <c r="U130" s="44" t="s">
        <v>220</v>
      </c>
      <c r="V130" s="44" t="s">
        <v>349</v>
      </c>
      <c r="W130" s="44" t="s">
        <v>349</v>
      </c>
      <c r="X130" s="44" t="s">
        <v>249</v>
      </c>
      <c r="Y130" s="44" t="s">
        <v>248</v>
      </c>
      <c r="Z130" s="44" t="s">
        <v>218</v>
      </c>
      <c r="AA130" s="44" t="s">
        <v>253</v>
      </c>
      <c r="AB130" s="44" t="s">
        <v>242</v>
      </c>
      <c r="AC130" s="44" t="s">
        <v>252</v>
      </c>
      <c r="AD130" s="44" t="s">
        <v>304</v>
      </c>
      <c r="AE130" s="44" t="s">
        <v>221</v>
      </c>
    </row>
    <row r="131" spans="1:31" ht="14.4" thickBot="1" x14ac:dyDescent="0.35">
      <c r="A131" s="45" t="s">
        <v>622</v>
      </c>
      <c r="B131" s="44" t="s">
        <v>240</v>
      </c>
      <c r="C131" s="44" t="s">
        <v>404</v>
      </c>
      <c r="D131" s="44" t="s">
        <v>411</v>
      </c>
      <c r="E131" s="44" t="s">
        <v>410</v>
      </c>
      <c r="F131" s="44" t="s">
        <v>417</v>
      </c>
      <c r="G131" s="44" t="s">
        <v>313</v>
      </c>
      <c r="H131" s="44" t="s">
        <v>449</v>
      </c>
      <c r="I131" s="44" t="s">
        <v>311</v>
      </c>
      <c r="J131" s="44" t="s">
        <v>421</v>
      </c>
      <c r="K131" s="44" t="s">
        <v>275</v>
      </c>
      <c r="L131" s="44" t="s">
        <v>255</v>
      </c>
      <c r="M131" s="44" t="s">
        <v>446</v>
      </c>
      <c r="N131" s="44" t="s">
        <v>315</v>
      </c>
      <c r="O131" s="44" t="s">
        <v>369</v>
      </c>
      <c r="P131" s="44" t="s">
        <v>291</v>
      </c>
      <c r="Q131" s="44" t="s">
        <v>253</v>
      </c>
      <c r="R131" s="44" t="s">
        <v>322</v>
      </c>
      <c r="S131" s="44" t="s">
        <v>251</v>
      </c>
      <c r="T131" s="44" t="s">
        <v>361</v>
      </c>
      <c r="U131" s="44" t="s">
        <v>249</v>
      </c>
      <c r="V131" s="44" t="s">
        <v>361</v>
      </c>
      <c r="W131" s="44" t="s">
        <v>221</v>
      </c>
      <c r="X131" s="44" t="s">
        <v>287</v>
      </c>
      <c r="Y131" s="44" t="s">
        <v>248</v>
      </c>
      <c r="Z131" s="44" t="s">
        <v>266</v>
      </c>
      <c r="AA131" s="44" t="s">
        <v>318</v>
      </c>
      <c r="AB131" s="44" t="s">
        <v>212</v>
      </c>
      <c r="AC131" s="44" t="s">
        <v>211</v>
      </c>
      <c r="AD131" s="44" t="s">
        <v>322</v>
      </c>
      <c r="AE131" s="44" t="s">
        <v>362</v>
      </c>
    </row>
    <row r="132" spans="1:31" ht="28.2" thickBot="1" x14ac:dyDescent="0.35">
      <c r="A132" s="45" t="s">
        <v>621</v>
      </c>
      <c r="B132" s="44" t="s">
        <v>275</v>
      </c>
      <c r="C132" s="44" t="s">
        <v>416</v>
      </c>
      <c r="D132" s="44" t="s">
        <v>406</v>
      </c>
      <c r="E132" s="44" t="s">
        <v>279</v>
      </c>
      <c r="F132" s="44" t="s">
        <v>443</v>
      </c>
      <c r="G132" s="44" t="s">
        <v>448</v>
      </c>
      <c r="H132" s="44" t="s">
        <v>443</v>
      </c>
      <c r="I132" s="44" t="s">
        <v>372</v>
      </c>
      <c r="J132" s="44" t="s">
        <v>439</v>
      </c>
      <c r="K132" s="44" t="s">
        <v>384</v>
      </c>
      <c r="L132" s="44" t="s">
        <v>235</v>
      </c>
      <c r="M132" s="44" t="s">
        <v>234</v>
      </c>
      <c r="N132" s="44" t="s">
        <v>233</v>
      </c>
      <c r="O132" s="44" t="s">
        <v>376</v>
      </c>
      <c r="P132" s="44" t="s">
        <v>275</v>
      </c>
      <c r="Q132" s="44" t="s">
        <v>331</v>
      </c>
      <c r="R132" s="44" t="s">
        <v>152</v>
      </c>
      <c r="S132" s="44" t="s">
        <v>269</v>
      </c>
      <c r="T132" s="44" t="s">
        <v>270</v>
      </c>
      <c r="U132" s="44" t="s">
        <v>270</v>
      </c>
      <c r="V132" s="44" t="s">
        <v>141</v>
      </c>
      <c r="W132" s="44" t="s">
        <v>379</v>
      </c>
      <c r="X132" s="44" t="s">
        <v>191</v>
      </c>
      <c r="Y132" s="44" t="s">
        <v>176</v>
      </c>
      <c r="Z132" s="44" t="s">
        <v>176</v>
      </c>
      <c r="AA132" s="44" t="s">
        <v>286</v>
      </c>
      <c r="AB132" s="44" t="s">
        <v>285</v>
      </c>
      <c r="AC132" s="44" t="s">
        <v>217</v>
      </c>
      <c r="AD132" s="44" t="s">
        <v>265</v>
      </c>
      <c r="AE132" s="44" t="s">
        <v>273</v>
      </c>
    </row>
    <row r="133" spans="1:31" ht="14.4" thickBot="1" x14ac:dyDescent="0.35">
      <c r="A133" s="45" t="s">
        <v>53</v>
      </c>
      <c r="B133" s="44" t="s">
        <v>329</v>
      </c>
      <c r="C133" s="44" t="s">
        <v>365</v>
      </c>
      <c r="D133" s="44" t="s">
        <v>239</v>
      </c>
      <c r="E133" s="44" t="s">
        <v>411</v>
      </c>
      <c r="F133" s="44" t="s">
        <v>261</v>
      </c>
      <c r="G133" s="44" t="s">
        <v>261</v>
      </c>
      <c r="H133" s="44" t="s">
        <v>291</v>
      </c>
      <c r="I133" s="44" t="s">
        <v>620</v>
      </c>
      <c r="J133" s="44" t="s">
        <v>290</v>
      </c>
      <c r="K133" s="44" t="s">
        <v>283</v>
      </c>
      <c r="L133" s="44" t="s">
        <v>358</v>
      </c>
      <c r="M133" s="44" t="s">
        <v>357</v>
      </c>
      <c r="N133" s="44" t="s">
        <v>230</v>
      </c>
      <c r="O133" s="44" t="s">
        <v>256</v>
      </c>
      <c r="P133" s="44" t="s">
        <v>254</v>
      </c>
      <c r="Q133" s="44" t="s">
        <v>252</v>
      </c>
      <c r="R133" s="44" t="s">
        <v>222</v>
      </c>
      <c r="S133" s="44" t="s">
        <v>361</v>
      </c>
      <c r="T133" s="44" t="s">
        <v>249</v>
      </c>
      <c r="U133" s="44" t="s">
        <v>218</v>
      </c>
      <c r="V133" s="44" t="s">
        <v>266</v>
      </c>
      <c r="W133" s="44" t="s">
        <v>402</v>
      </c>
      <c r="X133" s="44" t="s">
        <v>265</v>
      </c>
      <c r="Y133" s="44" t="s">
        <v>271</v>
      </c>
      <c r="Z133" s="44" t="s">
        <v>270</v>
      </c>
      <c r="AA133" s="44" t="s">
        <v>498</v>
      </c>
      <c r="AB133" s="44" t="s">
        <v>244</v>
      </c>
      <c r="AC133" s="44" t="s">
        <v>350</v>
      </c>
      <c r="AD133" s="44" t="s">
        <v>224</v>
      </c>
      <c r="AE133" s="44" t="s">
        <v>222</v>
      </c>
    </row>
    <row r="134" spans="1:31" ht="14.4" thickBot="1" x14ac:dyDescent="0.35">
      <c r="A134" s="45" t="s">
        <v>54</v>
      </c>
      <c r="B134" s="44" t="s">
        <v>619</v>
      </c>
      <c r="C134" s="44" t="s">
        <v>465</v>
      </c>
      <c r="D134" s="44" t="s">
        <v>482</v>
      </c>
      <c r="E134" s="44" t="s">
        <v>618</v>
      </c>
      <c r="F134" s="44" t="s">
        <v>574</v>
      </c>
      <c r="G134" s="44" t="s">
        <v>257</v>
      </c>
      <c r="H134" s="44" t="s">
        <v>228</v>
      </c>
      <c r="I134" s="44" t="s">
        <v>254</v>
      </c>
      <c r="J134" s="44" t="s">
        <v>240</v>
      </c>
      <c r="K134" s="44" t="s">
        <v>313</v>
      </c>
      <c r="L134" s="44" t="s">
        <v>617</v>
      </c>
      <c r="M134" s="44" t="s">
        <v>610</v>
      </c>
      <c r="N134" s="44" t="s">
        <v>354</v>
      </c>
      <c r="O134" s="44" t="s">
        <v>358</v>
      </c>
      <c r="P134" s="44" t="s">
        <v>506</v>
      </c>
      <c r="Q134" s="44" t="s">
        <v>460</v>
      </c>
      <c r="R134" s="44" t="s">
        <v>351</v>
      </c>
      <c r="S134" s="44" t="s">
        <v>245</v>
      </c>
      <c r="T134" s="44" t="s">
        <v>350</v>
      </c>
      <c r="U134" s="44" t="s">
        <v>242</v>
      </c>
      <c r="V134" s="44" t="s">
        <v>212</v>
      </c>
      <c r="W134" s="44" t="s">
        <v>350</v>
      </c>
      <c r="X134" s="44" t="s">
        <v>253</v>
      </c>
      <c r="Y134" s="44" t="s">
        <v>304</v>
      </c>
      <c r="Z134" s="44" t="s">
        <v>249</v>
      </c>
      <c r="AA134" s="44" t="s">
        <v>616</v>
      </c>
      <c r="AB134" s="44" t="s">
        <v>615</v>
      </c>
      <c r="AC134" s="44" t="s">
        <v>476</v>
      </c>
      <c r="AD134" s="44" t="s">
        <v>319</v>
      </c>
      <c r="AE134" s="44" t="s">
        <v>300</v>
      </c>
    </row>
    <row r="135" spans="1:31" ht="14.4" thickBot="1" x14ac:dyDescent="0.35">
      <c r="A135" s="45" t="s">
        <v>614</v>
      </c>
      <c r="B135" s="44" t="s">
        <v>328</v>
      </c>
      <c r="C135" s="44" t="s">
        <v>366</v>
      </c>
      <c r="D135" s="44" t="s">
        <v>369</v>
      </c>
      <c r="E135" s="44" t="s">
        <v>263</v>
      </c>
      <c r="F135" s="44" t="s">
        <v>261</v>
      </c>
      <c r="G135" s="44" t="s">
        <v>571</v>
      </c>
      <c r="H135" s="44" t="s">
        <v>365</v>
      </c>
      <c r="I135" s="44" t="s">
        <v>368</v>
      </c>
      <c r="J135" s="44" t="s">
        <v>237</v>
      </c>
      <c r="K135" s="44" t="s">
        <v>410</v>
      </c>
      <c r="L135" s="44" t="s">
        <v>571</v>
      </c>
      <c r="M135" s="44" t="s">
        <v>365</v>
      </c>
      <c r="N135" s="44" t="s">
        <v>407</v>
      </c>
      <c r="O135" s="44" t="s">
        <v>368</v>
      </c>
      <c r="P135" s="44" t="s">
        <v>237</v>
      </c>
      <c r="Q135" s="44" t="s">
        <v>250</v>
      </c>
      <c r="R135" s="44" t="s">
        <v>288</v>
      </c>
      <c r="S135" s="44" t="s">
        <v>285</v>
      </c>
      <c r="T135" s="44" t="s">
        <v>144</v>
      </c>
      <c r="U135" s="44" t="s">
        <v>144</v>
      </c>
      <c r="V135" s="44" t="s">
        <v>287</v>
      </c>
      <c r="W135" s="44" t="s">
        <v>220</v>
      </c>
      <c r="X135" s="44" t="s">
        <v>247</v>
      </c>
      <c r="Y135" s="44" t="s">
        <v>273</v>
      </c>
      <c r="Z135" s="44" t="s">
        <v>265</v>
      </c>
      <c r="AA135" s="44" t="s">
        <v>362</v>
      </c>
      <c r="AB135" s="44" t="s">
        <v>361</v>
      </c>
      <c r="AC135" s="44" t="s">
        <v>219</v>
      </c>
      <c r="AD135" s="44" t="s">
        <v>266</v>
      </c>
      <c r="AE135" s="44" t="s">
        <v>247</v>
      </c>
    </row>
    <row r="136" spans="1:31" ht="28.2" thickBot="1" x14ac:dyDescent="0.35">
      <c r="A136" s="45" t="s">
        <v>613</v>
      </c>
      <c r="B136" s="44" t="s">
        <v>479</v>
      </c>
      <c r="C136" s="44" t="s">
        <v>354</v>
      </c>
      <c r="D136" s="44" t="s">
        <v>612</v>
      </c>
      <c r="E136" s="44" t="s">
        <v>228</v>
      </c>
      <c r="F136" s="44" t="s">
        <v>365</v>
      </c>
      <c r="G136" s="44" t="s">
        <v>230</v>
      </c>
      <c r="H136" s="44" t="s">
        <v>534</v>
      </c>
      <c r="I136" s="44" t="s">
        <v>254</v>
      </c>
      <c r="J136" s="44" t="s">
        <v>404</v>
      </c>
      <c r="K136" s="44" t="s">
        <v>413</v>
      </c>
      <c r="L136" s="44" t="s">
        <v>611</v>
      </c>
      <c r="M136" s="44" t="s">
        <v>500</v>
      </c>
      <c r="N136" s="44" t="s">
        <v>610</v>
      </c>
      <c r="O136" s="44" t="s">
        <v>505</v>
      </c>
      <c r="P136" s="44" t="s">
        <v>482</v>
      </c>
      <c r="Q136" s="44" t="s">
        <v>346</v>
      </c>
      <c r="R136" s="44" t="s">
        <v>460</v>
      </c>
      <c r="S136" s="44" t="s">
        <v>498</v>
      </c>
      <c r="T136" s="44" t="s">
        <v>225</v>
      </c>
      <c r="U136" s="44" t="s">
        <v>251</v>
      </c>
      <c r="V136" s="44" t="s">
        <v>305</v>
      </c>
      <c r="W136" s="44" t="s">
        <v>464</v>
      </c>
      <c r="X136" s="44" t="s">
        <v>222</v>
      </c>
      <c r="Y136" s="44" t="s">
        <v>248</v>
      </c>
      <c r="Z136" s="44" t="s">
        <v>402</v>
      </c>
      <c r="AA136" s="44" t="s">
        <v>609</v>
      </c>
      <c r="AB136" s="44" t="s">
        <v>608</v>
      </c>
      <c r="AC136" s="44" t="s">
        <v>494</v>
      </c>
      <c r="AD136" s="44" t="s">
        <v>319</v>
      </c>
      <c r="AE136" s="44" t="s">
        <v>318</v>
      </c>
    </row>
    <row r="137" spans="1:31" ht="42" thickBot="1" x14ac:dyDescent="0.35">
      <c r="A137" s="45" t="s">
        <v>607</v>
      </c>
      <c r="B137" s="44" t="s">
        <v>419</v>
      </c>
      <c r="C137" s="44" t="s">
        <v>290</v>
      </c>
      <c r="D137" s="44" t="s">
        <v>258</v>
      </c>
      <c r="E137" s="44" t="s">
        <v>394</v>
      </c>
      <c r="F137" s="44" t="s">
        <v>375</v>
      </c>
      <c r="G137" s="44" t="s">
        <v>436</v>
      </c>
      <c r="H137" s="44" t="s">
        <v>375</v>
      </c>
      <c r="I137" s="44" t="s">
        <v>399</v>
      </c>
      <c r="J137" s="44" t="s">
        <v>606</v>
      </c>
      <c r="K137" s="44" t="s">
        <v>439</v>
      </c>
      <c r="L137" s="44" t="s">
        <v>368</v>
      </c>
      <c r="M137" s="44" t="s">
        <v>313</v>
      </c>
      <c r="N137" s="44" t="s">
        <v>298</v>
      </c>
      <c r="O137" s="44" t="s">
        <v>421</v>
      </c>
      <c r="P137" s="44" t="s">
        <v>276</v>
      </c>
      <c r="Q137" s="44" t="s">
        <v>273</v>
      </c>
      <c r="R137" s="44" t="s">
        <v>152</v>
      </c>
      <c r="S137" s="44" t="s">
        <v>170</v>
      </c>
      <c r="T137" s="44" t="s">
        <v>148</v>
      </c>
      <c r="U137" s="44" t="s">
        <v>270</v>
      </c>
      <c r="V137" s="44" t="s">
        <v>379</v>
      </c>
      <c r="W137" s="44" t="s">
        <v>192</v>
      </c>
      <c r="X137" s="44" t="s">
        <v>176</v>
      </c>
      <c r="Y137" s="44" t="s">
        <v>195</v>
      </c>
      <c r="Z137" s="44" t="s">
        <v>176</v>
      </c>
      <c r="AA137" s="44" t="s">
        <v>219</v>
      </c>
      <c r="AB137" s="44" t="s">
        <v>286</v>
      </c>
      <c r="AC137" s="44" t="s">
        <v>143</v>
      </c>
      <c r="AD137" s="44" t="s">
        <v>331</v>
      </c>
      <c r="AE137" s="44" t="s">
        <v>272</v>
      </c>
    </row>
    <row r="138" spans="1:31" ht="14.4" thickBot="1" x14ac:dyDescent="0.35">
      <c r="A138" s="45" t="s">
        <v>124</v>
      </c>
      <c r="B138" s="44" t="s">
        <v>314</v>
      </c>
      <c r="C138" s="44" t="s">
        <v>411</v>
      </c>
      <c r="D138" s="44" t="s">
        <v>413</v>
      </c>
      <c r="E138" s="44" t="s">
        <v>234</v>
      </c>
      <c r="F138" s="44" t="s">
        <v>408</v>
      </c>
      <c r="G138" s="44" t="s">
        <v>278</v>
      </c>
      <c r="H138" s="44" t="s">
        <v>417</v>
      </c>
      <c r="I138" s="44" t="s">
        <v>376</v>
      </c>
      <c r="J138" s="44" t="s">
        <v>258</v>
      </c>
      <c r="K138" s="44" t="s">
        <v>282</v>
      </c>
      <c r="L138" s="44" t="s">
        <v>307</v>
      </c>
      <c r="M138" s="44" t="s">
        <v>492</v>
      </c>
      <c r="N138" s="44" t="s">
        <v>366</v>
      </c>
      <c r="O138" s="44" t="s">
        <v>325</v>
      </c>
      <c r="P138" s="44" t="s">
        <v>313</v>
      </c>
      <c r="Q138" s="44" t="s">
        <v>288</v>
      </c>
      <c r="R138" s="44" t="s">
        <v>220</v>
      </c>
      <c r="S138" s="44" t="s">
        <v>285</v>
      </c>
      <c r="T138" s="44" t="s">
        <v>402</v>
      </c>
      <c r="U138" s="44" t="s">
        <v>265</v>
      </c>
      <c r="V138" s="44" t="s">
        <v>331</v>
      </c>
      <c r="W138" s="44" t="s">
        <v>151</v>
      </c>
      <c r="X138" s="44" t="s">
        <v>268</v>
      </c>
      <c r="Y138" s="44" t="s">
        <v>267</v>
      </c>
      <c r="Z138" s="44" t="s">
        <v>148</v>
      </c>
      <c r="AA138" s="44" t="s">
        <v>225</v>
      </c>
      <c r="AB138" s="44" t="s">
        <v>242</v>
      </c>
      <c r="AC138" s="44" t="s">
        <v>222</v>
      </c>
      <c r="AD138" s="44" t="s">
        <v>349</v>
      </c>
      <c r="AE138" s="44" t="s">
        <v>219</v>
      </c>
    </row>
    <row r="139" spans="1:31" ht="42" thickBot="1" x14ac:dyDescent="0.35">
      <c r="A139" s="45" t="s">
        <v>605</v>
      </c>
      <c r="B139" s="44" t="s">
        <v>277</v>
      </c>
      <c r="C139" s="44" t="s">
        <v>408</v>
      </c>
      <c r="D139" s="44" t="s">
        <v>231</v>
      </c>
      <c r="E139" s="44" t="s">
        <v>604</v>
      </c>
      <c r="F139" s="44" t="s">
        <v>337</v>
      </c>
      <c r="G139" s="44" t="s">
        <v>294</v>
      </c>
      <c r="H139" s="44" t="s">
        <v>400</v>
      </c>
      <c r="I139" s="44" t="s">
        <v>603</v>
      </c>
      <c r="J139" s="44" t="s">
        <v>208</v>
      </c>
      <c r="K139" s="44" t="s">
        <v>203</v>
      </c>
      <c r="L139" s="44" t="s">
        <v>240</v>
      </c>
      <c r="M139" s="44" t="s">
        <v>239</v>
      </c>
      <c r="N139" s="44" t="s">
        <v>237</v>
      </c>
      <c r="O139" s="44" t="s">
        <v>278</v>
      </c>
      <c r="P139" s="44" t="s">
        <v>421</v>
      </c>
      <c r="Q139" s="44" t="s">
        <v>363</v>
      </c>
      <c r="R139" s="44" t="s">
        <v>285</v>
      </c>
      <c r="S139" s="44" t="s">
        <v>273</v>
      </c>
      <c r="T139" s="44" t="s">
        <v>170</v>
      </c>
      <c r="U139" s="44" t="s">
        <v>270</v>
      </c>
      <c r="V139" s="44" t="s">
        <v>149</v>
      </c>
      <c r="W139" s="44" t="s">
        <v>140</v>
      </c>
      <c r="X139" s="44" t="s">
        <v>176</v>
      </c>
      <c r="Y139" s="44" t="s">
        <v>433</v>
      </c>
      <c r="Z139" s="44" t="s">
        <v>559</v>
      </c>
      <c r="AA139" s="44" t="s">
        <v>223</v>
      </c>
      <c r="AB139" s="44" t="s">
        <v>321</v>
      </c>
      <c r="AC139" s="44" t="s">
        <v>288</v>
      </c>
      <c r="AD139" s="44" t="s">
        <v>218</v>
      </c>
      <c r="AE139" s="44" t="s">
        <v>247</v>
      </c>
    </row>
    <row r="140" spans="1:31" ht="14.4" thickBot="1" x14ac:dyDescent="0.35">
      <c r="A140" s="45" t="s">
        <v>602</v>
      </c>
      <c r="B140" s="44" t="s">
        <v>373</v>
      </c>
      <c r="C140" s="44" t="s">
        <v>601</v>
      </c>
      <c r="D140" s="44" t="s">
        <v>438</v>
      </c>
      <c r="E140" s="44" t="s">
        <v>600</v>
      </c>
      <c r="F140" s="44" t="s">
        <v>599</v>
      </c>
      <c r="G140" s="44" t="s">
        <v>405</v>
      </c>
      <c r="H140" s="44" t="s">
        <v>598</v>
      </c>
      <c r="I140" s="44" t="s">
        <v>180</v>
      </c>
      <c r="J140" s="44" t="s">
        <v>342</v>
      </c>
      <c r="K140" s="44" t="s">
        <v>597</v>
      </c>
      <c r="L140" s="44" t="s">
        <v>231</v>
      </c>
      <c r="M140" s="44" t="s">
        <v>596</v>
      </c>
      <c r="N140" s="44" t="s">
        <v>584</v>
      </c>
      <c r="O140" s="44" t="s">
        <v>430</v>
      </c>
      <c r="P140" s="44" t="s">
        <v>595</v>
      </c>
      <c r="Q140" s="44" t="s">
        <v>402</v>
      </c>
      <c r="R140" s="44" t="s">
        <v>594</v>
      </c>
      <c r="S140" s="44" t="s">
        <v>152</v>
      </c>
      <c r="T140" s="44" t="s">
        <v>270</v>
      </c>
      <c r="U140" s="44" t="s">
        <v>593</v>
      </c>
      <c r="V140" s="44" t="s">
        <v>265</v>
      </c>
      <c r="W140" s="44" t="s">
        <v>592</v>
      </c>
      <c r="X140" s="44" t="s">
        <v>269</v>
      </c>
      <c r="Y140" s="44" t="s">
        <v>140</v>
      </c>
      <c r="Z140" s="44" t="s">
        <v>591</v>
      </c>
      <c r="AA140" s="44" t="s">
        <v>266</v>
      </c>
      <c r="AB140" s="44" t="s">
        <v>590</v>
      </c>
      <c r="AC140" s="44" t="s">
        <v>265</v>
      </c>
      <c r="AD140" s="44" t="s">
        <v>332</v>
      </c>
      <c r="AE140" s="44" t="s">
        <v>589</v>
      </c>
    </row>
    <row r="141" spans="1:31" ht="28.2" thickBot="1" x14ac:dyDescent="0.35">
      <c r="A141" s="45" t="s">
        <v>588</v>
      </c>
      <c r="B141" s="44" t="s">
        <v>368</v>
      </c>
      <c r="C141" s="44" t="s">
        <v>411</v>
      </c>
      <c r="D141" s="44" t="s">
        <v>237</v>
      </c>
      <c r="E141" s="44" t="s">
        <v>234</v>
      </c>
      <c r="F141" s="44" t="s">
        <v>419</v>
      </c>
      <c r="G141" s="44" t="s">
        <v>311</v>
      </c>
      <c r="H141" s="44" t="s">
        <v>403</v>
      </c>
      <c r="I141" s="44" t="s">
        <v>310</v>
      </c>
      <c r="J141" s="44" t="s">
        <v>232</v>
      </c>
      <c r="K141" s="44" t="s">
        <v>376</v>
      </c>
      <c r="L141" s="44" t="s">
        <v>366</v>
      </c>
      <c r="M141" s="44" t="s">
        <v>574</v>
      </c>
      <c r="N141" s="44" t="s">
        <v>226</v>
      </c>
      <c r="O141" s="44" t="s">
        <v>237</v>
      </c>
      <c r="P141" s="44" t="s">
        <v>291</v>
      </c>
      <c r="Q141" s="44" t="s">
        <v>224</v>
      </c>
      <c r="R141" s="44" t="s">
        <v>253</v>
      </c>
      <c r="S141" s="44" t="s">
        <v>223</v>
      </c>
      <c r="T141" s="44" t="s">
        <v>286</v>
      </c>
      <c r="U141" s="44" t="s">
        <v>220</v>
      </c>
      <c r="V141" s="44" t="s">
        <v>361</v>
      </c>
      <c r="W141" s="44" t="s">
        <v>221</v>
      </c>
      <c r="X141" s="44" t="s">
        <v>349</v>
      </c>
      <c r="Y141" s="44" t="s">
        <v>216</v>
      </c>
      <c r="Z141" s="44" t="s">
        <v>248</v>
      </c>
      <c r="AA141" s="44" t="s">
        <v>213</v>
      </c>
      <c r="AB141" s="44" t="s">
        <v>244</v>
      </c>
      <c r="AC141" s="44" t="s">
        <v>243</v>
      </c>
      <c r="AD141" s="44" t="s">
        <v>250</v>
      </c>
      <c r="AE141" s="44" t="s">
        <v>288</v>
      </c>
    </row>
    <row r="142" spans="1:31" ht="69.599999999999994" thickBot="1" x14ac:dyDescent="0.35">
      <c r="A142" s="45" t="s">
        <v>587</v>
      </c>
      <c r="B142" s="44" t="s">
        <v>421</v>
      </c>
      <c r="C142" s="44" t="s">
        <v>419</v>
      </c>
      <c r="D142" s="44" t="s">
        <v>421</v>
      </c>
      <c r="E142" s="44" t="s">
        <v>296</v>
      </c>
      <c r="F142" s="44" t="s">
        <v>232</v>
      </c>
      <c r="G142" s="44" t="s">
        <v>295</v>
      </c>
      <c r="H142" s="44" t="s">
        <v>289</v>
      </c>
      <c r="I142" s="44" t="s">
        <v>283</v>
      </c>
      <c r="J142" s="44" t="s">
        <v>231</v>
      </c>
      <c r="K142" s="44" t="s">
        <v>572</v>
      </c>
      <c r="L142" s="44" t="s">
        <v>312</v>
      </c>
      <c r="M142" s="44" t="s">
        <v>237</v>
      </c>
      <c r="N142" s="44" t="s">
        <v>291</v>
      </c>
      <c r="O142" s="44" t="s">
        <v>236</v>
      </c>
      <c r="P142" s="44" t="s">
        <v>278</v>
      </c>
      <c r="Q142" s="44" t="s">
        <v>285</v>
      </c>
      <c r="R142" s="44" t="s">
        <v>363</v>
      </c>
      <c r="S142" s="44" t="s">
        <v>218</v>
      </c>
      <c r="T142" s="44" t="s">
        <v>266</v>
      </c>
      <c r="U142" s="44" t="s">
        <v>218</v>
      </c>
      <c r="V142" s="44" t="s">
        <v>272</v>
      </c>
      <c r="W142" s="44" t="s">
        <v>216</v>
      </c>
      <c r="X142" s="44" t="s">
        <v>265</v>
      </c>
      <c r="Y142" s="44" t="s">
        <v>143</v>
      </c>
      <c r="Z142" s="44" t="s">
        <v>265</v>
      </c>
      <c r="AA142" s="44" t="s">
        <v>361</v>
      </c>
      <c r="AB142" s="44" t="s">
        <v>320</v>
      </c>
      <c r="AC142" s="44" t="s">
        <v>249</v>
      </c>
      <c r="AD142" s="44" t="s">
        <v>248</v>
      </c>
      <c r="AE142" s="44" t="s">
        <v>249</v>
      </c>
    </row>
    <row r="143" spans="1:31" ht="14.4" thickBot="1" x14ac:dyDescent="0.35">
      <c r="A143" s="45" t="s">
        <v>586</v>
      </c>
      <c r="B143" s="44" t="s">
        <v>367</v>
      </c>
      <c r="C143" s="44" t="s">
        <v>237</v>
      </c>
      <c r="D143" s="44" t="s">
        <v>403</v>
      </c>
      <c r="E143" s="44" t="s">
        <v>408</v>
      </c>
      <c r="F143" s="44" t="s">
        <v>289</v>
      </c>
      <c r="G143" s="44" t="s">
        <v>396</v>
      </c>
      <c r="H143" s="44" t="s">
        <v>310</v>
      </c>
      <c r="I143" s="44" t="s">
        <v>260</v>
      </c>
      <c r="J143" s="44" t="s">
        <v>415</v>
      </c>
      <c r="K143" s="44" t="s">
        <v>297</v>
      </c>
      <c r="L143" s="44" t="s">
        <v>315</v>
      </c>
      <c r="M143" s="44" t="s">
        <v>445</v>
      </c>
      <c r="N143" s="44" t="s">
        <v>369</v>
      </c>
      <c r="O143" s="44" t="s">
        <v>261</v>
      </c>
      <c r="P143" s="44" t="s">
        <v>235</v>
      </c>
      <c r="Q143" s="44" t="s">
        <v>249</v>
      </c>
      <c r="R143" s="44" t="s">
        <v>220</v>
      </c>
      <c r="S143" s="44" t="s">
        <v>217</v>
      </c>
      <c r="T143" s="44" t="s">
        <v>331</v>
      </c>
      <c r="U143" s="44" t="s">
        <v>268</v>
      </c>
      <c r="V143" s="44" t="s">
        <v>272</v>
      </c>
      <c r="W143" s="44" t="s">
        <v>331</v>
      </c>
      <c r="X143" s="44" t="s">
        <v>170</v>
      </c>
      <c r="Y143" s="44" t="s">
        <v>379</v>
      </c>
      <c r="Z143" s="44" t="s">
        <v>380</v>
      </c>
      <c r="AA143" s="44" t="s">
        <v>253</v>
      </c>
      <c r="AB143" s="44" t="s">
        <v>242</v>
      </c>
      <c r="AC143" s="44" t="s">
        <v>320</v>
      </c>
      <c r="AD143" s="44" t="s">
        <v>219</v>
      </c>
      <c r="AE143" s="44" t="s">
        <v>266</v>
      </c>
    </row>
    <row r="144" spans="1:31" ht="42" thickBot="1" x14ac:dyDescent="0.35">
      <c r="A144" s="45" t="s">
        <v>585</v>
      </c>
      <c r="B144" s="44" t="s">
        <v>436</v>
      </c>
      <c r="C144" s="44" t="s">
        <v>280</v>
      </c>
      <c r="D144" s="44" t="s">
        <v>414</v>
      </c>
      <c r="E144" s="44" t="s">
        <v>584</v>
      </c>
      <c r="F144" s="44" t="s">
        <v>156</v>
      </c>
      <c r="G144" s="44" t="s">
        <v>414</v>
      </c>
      <c r="H144" s="44" t="s">
        <v>405</v>
      </c>
      <c r="I144" s="44" t="s">
        <v>441</v>
      </c>
      <c r="J144" s="44" t="s">
        <v>201</v>
      </c>
      <c r="K144" s="44" t="s">
        <v>166</v>
      </c>
      <c r="L144" s="44" t="s">
        <v>232</v>
      </c>
      <c r="M144" s="44" t="s">
        <v>583</v>
      </c>
      <c r="N144" s="44" t="s">
        <v>436</v>
      </c>
      <c r="O144" s="44" t="s">
        <v>442</v>
      </c>
      <c r="P144" s="44" t="s">
        <v>582</v>
      </c>
      <c r="Q144" s="44" t="s">
        <v>144</v>
      </c>
      <c r="R144" s="44" t="s">
        <v>144</v>
      </c>
      <c r="S144" s="44" t="s">
        <v>216</v>
      </c>
      <c r="T144" s="44" t="s">
        <v>272</v>
      </c>
      <c r="U144" s="44" t="s">
        <v>151</v>
      </c>
      <c r="V144" s="44" t="s">
        <v>152</v>
      </c>
      <c r="W144" s="44" t="s">
        <v>151</v>
      </c>
      <c r="X144" s="44" t="s">
        <v>271</v>
      </c>
      <c r="Y144" s="44" t="s">
        <v>269</v>
      </c>
      <c r="Z144" s="44" t="s">
        <v>170</v>
      </c>
      <c r="AA144" s="44" t="s">
        <v>285</v>
      </c>
      <c r="AB144" s="44" t="s">
        <v>218</v>
      </c>
      <c r="AC144" s="44" t="s">
        <v>247</v>
      </c>
      <c r="AD144" s="44" t="s">
        <v>144</v>
      </c>
      <c r="AE144" s="44" t="s">
        <v>265</v>
      </c>
    </row>
    <row r="145" spans="1:31" ht="28.2" thickBot="1" x14ac:dyDescent="0.35">
      <c r="A145" s="45" t="s">
        <v>581</v>
      </c>
      <c r="B145" s="44" t="s">
        <v>237</v>
      </c>
      <c r="C145" s="44" t="s">
        <v>261</v>
      </c>
      <c r="D145" s="44" t="s">
        <v>403</v>
      </c>
      <c r="E145" s="44" t="s">
        <v>277</v>
      </c>
      <c r="F145" s="44" t="s">
        <v>276</v>
      </c>
      <c r="G145" s="44" t="s">
        <v>449</v>
      </c>
      <c r="H145" s="44" t="s">
        <v>413</v>
      </c>
      <c r="I145" s="44" t="s">
        <v>236</v>
      </c>
      <c r="J145" s="44" t="s">
        <v>421</v>
      </c>
      <c r="K145" s="44" t="s">
        <v>232</v>
      </c>
      <c r="L145" s="44" t="s">
        <v>313</v>
      </c>
      <c r="M145" s="44" t="s">
        <v>312</v>
      </c>
      <c r="N145" s="44" t="s">
        <v>403</v>
      </c>
      <c r="O145" s="44" t="s">
        <v>419</v>
      </c>
      <c r="P145" s="44" t="s">
        <v>408</v>
      </c>
      <c r="Q145" s="44" t="s">
        <v>217</v>
      </c>
      <c r="R145" s="44" t="s">
        <v>402</v>
      </c>
      <c r="S145" s="44" t="s">
        <v>273</v>
      </c>
      <c r="T145" s="44" t="s">
        <v>152</v>
      </c>
      <c r="U145" s="44" t="s">
        <v>271</v>
      </c>
      <c r="V145" s="44" t="s">
        <v>144</v>
      </c>
      <c r="W145" s="44" t="s">
        <v>143</v>
      </c>
      <c r="X145" s="44" t="s">
        <v>331</v>
      </c>
      <c r="Y145" s="44" t="s">
        <v>269</v>
      </c>
      <c r="Z145" s="44" t="s">
        <v>170</v>
      </c>
      <c r="AA145" s="44" t="s">
        <v>285</v>
      </c>
      <c r="AB145" s="44" t="s">
        <v>266</v>
      </c>
      <c r="AC145" s="44" t="s">
        <v>143</v>
      </c>
      <c r="AD145" s="44" t="s">
        <v>265</v>
      </c>
      <c r="AE145" s="44" t="s">
        <v>273</v>
      </c>
    </row>
    <row r="146" spans="1:31" ht="14.4" thickBot="1" x14ac:dyDescent="0.35">
      <c r="A146" s="45" t="s">
        <v>580</v>
      </c>
      <c r="B146" s="44" t="s">
        <v>405</v>
      </c>
      <c r="C146" s="44" t="s">
        <v>579</v>
      </c>
      <c r="D146" s="44" t="s">
        <v>434</v>
      </c>
      <c r="E146" s="44" t="s">
        <v>162</v>
      </c>
      <c r="F146" s="44" t="s">
        <v>578</v>
      </c>
      <c r="G146" s="44" t="s">
        <v>441</v>
      </c>
      <c r="H146" s="44" t="s">
        <v>576</v>
      </c>
      <c r="I146" s="44" t="s">
        <v>200</v>
      </c>
      <c r="J146" s="44" t="s">
        <v>577</v>
      </c>
      <c r="K146" s="44" t="s">
        <v>387</v>
      </c>
      <c r="L146" s="44" t="s">
        <v>282</v>
      </c>
      <c r="M146" s="44" t="s">
        <v>484</v>
      </c>
      <c r="N146" s="44" t="s">
        <v>576</v>
      </c>
      <c r="O146" s="44" t="s">
        <v>397</v>
      </c>
      <c r="P146" s="44" t="s">
        <v>428</v>
      </c>
      <c r="Q146" s="44" t="s">
        <v>268</v>
      </c>
      <c r="R146" s="44" t="s">
        <v>332</v>
      </c>
      <c r="S146" s="44" t="s">
        <v>149</v>
      </c>
      <c r="T146" s="44" t="s">
        <v>174</v>
      </c>
      <c r="U146" s="44" t="s">
        <v>192</v>
      </c>
      <c r="V146" s="44" t="s">
        <v>140</v>
      </c>
      <c r="W146" s="44" t="s">
        <v>141</v>
      </c>
      <c r="X146" s="44" t="s">
        <v>169</v>
      </c>
      <c r="Y146" s="44" t="s">
        <v>147</v>
      </c>
      <c r="Z146" s="44" t="s">
        <v>176</v>
      </c>
      <c r="AA146" s="44" t="s">
        <v>331</v>
      </c>
      <c r="AB146" s="44" t="s">
        <v>152</v>
      </c>
      <c r="AC146" s="44" t="s">
        <v>268</v>
      </c>
      <c r="AD146" s="44" t="s">
        <v>148</v>
      </c>
      <c r="AE146" s="44" t="s">
        <v>140</v>
      </c>
    </row>
    <row r="147" spans="1:31" ht="14.4" thickBot="1" x14ac:dyDescent="0.35">
      <c r="A147" s="45" t="s">
        <v>575</v>
      </c>
      <c r="B147" s="44" t="s">
        <v>326</v>
      </c>
      <c r="C147" s="44" t="s">
        <v>407</v>
      </c>
      <c r="D147" s="44" t="s">
        <v>292</v>
      </c>
      <c r="E147" s="44" t="s">
        <v>413</v>
      </c>
      <c r="F147" s="44" t="s">
        <v>236</v>
      </c>
      <c r="G147" s="44" t="s">
        <v>261</v>
      </c>
      <c r="H147" s="44" t="s">
        <v>409</v>
      </c>
      <c r="I147" s="44" t="s">
        <v>235</v>
      </c>
      <c r="J147" s="44" t="s">
        <v>233</v>
      </c>
      <c r="K147" s="44" t="s">
        <v>376</v>
      </c>
      <c r="L147" s="44" t="s">
        <v>503</v>
      </c>
      <c r="M147" s="44" t="s">
        <v>356</v>
      </c>
      <c r="N147" s="44" t="s">
        <v>574</v>
      </c>
      <c r="O147" s="44" t="s">
        <v>239</v>
      </c>
      <c r="P147" s="44" t="s">
        <v>368</v>
      </c>
      <c r="Q147" s="44" t="s">
        <v>219</v>
      </c>
      <c r="R147" s="44" t="s">
        <v>286</v>
      </c>
      <c r="S147" s="44" t="s">
        <v>217</v>
      </c>
      <c r="T147" s="44" t="s">
        <v>272</v>
      </c>
      <c r="U147" s="44" t="s">
        <v>271</v>
      </c>
      <c r="V147" s="44" t="s">
        <v>272</v>
      </c>
      <c r="W147" s="44" t="s">
        <v>152</v>
      </c>
      <c r="X147" s="44" t="s">
        <v>269</v>
      </c>
      <c r="Y147" s="44" t="s">
        <v>148</v>
      </c>
      <c r="Z147" s="44" t="s">
        <v>379</v>
      </c>
      <c r="AA147" s="44" t="s">
        <v>222</v>
      </c>
      <c r="AB147" s="44" t="s">
        <v>320</v>
      </c>
      <c r="AC147" s="44" t="s">
        <v>287</v>
      </c>
      <c r="AD147" s="44" t="s">
        <v>285</v>
      </c>
      <c r="AE147" s="44" t="s">
        <v>217</v>
      </c>
    </row>
    <row r="148" spans="1:31" ht="28.2" thickBot="1" x14ac:dyDescent="0.35">
      <c r="A148" s="45" t="s">
        <v>573</v>
      </c>
      <c r="B148" s="44" t="s">
        <v>237</v>
      </c>
      <c r="C148" s="44" t="s">
        <v>449</v>
      </c>
      <c r="D148" s="44" t="s">
        <v>311</v>
      </c>
      <c r="E148" s="44" t="s">
        <v>403</v>
      </c>
      <c r="F148" s="44" t="s">
        <v>396</v>
      </c>
      <c r="G148" s="44" t="s">
        <v>376</v>
      </c>
      <c r="H148" s="44" t="s">
        <v>376</v>
      </c>
      <c r="I148" s="44" t="s">
        <v>395</v>
      </c>
      <c r="J148" s="44" t="s">
        <v>415</v>
      </c>
      <c r="K148" s="44" t="s">
        <v>572</v>
      </c>
      <c r="L148" s="44" t="s">
        <v>306</v>
      </c>
      <c r="M148" s="44" t="s">
        <v>492</v>
      </c>
      <c r="N148" s="44" t="s">
        <v>571</v>
      </c>
      <c r="O148" s="44" t="s">
        <v>315</v>
      </c>
      <c r="P148" s="44" t="s">
        <v>536</v>
      </c>
      <c r="Q148" s="44" t="s">
        <v>250</v>
      </c>
      <c r="R148" s="44" t="s">
        <v>349</v>
      </c>
      <c r="S148" s="44" t="s">
        <v>219</v>
      </c>
      <c r="T148" s="44" t="s">
        <v>286</v>
      </c>
      <c r="U148" s="44" t="s">
        <v>218</v>
      </c>
      <c r="V148" s="44" t="s">
        <v>273</v>
      </c>
      <c r="W148" s="44" t="s">
        <v>272</v>
      </c>
      <c r="X148" s="44" t="s">
        <v>271</v>
      </c>
      <c r="Y148" s="44" t="s">
        <v>268</v>
      </c>
      <c r="Z148" s="44" t="s">
        <v>332</v>
      </c>
      <c r="AA148" s="44" t="s">
        <v>243</v>
      </c>
      <c r="AB148" s="44" t="s">
        <v>350</v>
      </c>
      <c r="AC148" s="44" t="s">
        <v>253</v>
      </c>
      <c r="AD148" s="44" t="s">
        <v>321</v>
      </c>
      <c r="AE148" s="44" t="s">
        <v>222</v>
      </c>
    </row>
    <row r="149" spans="1:31" ht="28.2" thickBot="1" x14ac:dyDescent="0.35">
      <c r="A149" s="45" t="s">
        <v>570</v>
      </c>
      <c r="B149" s="44" t="s">
        <v>530</v>
      </c>
      <c r="C149" s="44" t="s">
        <v>569</v>
      </c>
      <c r="D149" s="44" t="s">
        <v>568</v>
      </c>
      <c r="E149" s="44" t="s">
        <v>159</v>
      </c>
      <c r="F149" s="44" t="s">
        <v>567</v>
      </c>
      <c r="G149" s="44" t="s">
        <v>566</v>
      </c>
      <c r="H149" s="44" t="s">
        <v>529</v>
      </c>
      <c r="I149" s="44" t="s">
        <v>508</v>
      </c>
      <c r="J149" s="44" t="s">
        <v>565</v>
      </c>
      <c r="K149" s="44" t="s">
        <v>564</v>
      </c>
      <c r="L149" s="44" t="s">
        <v>563</v>
      </c>
      <c r="M149" s="44" t="s">
        <v>526</v>
      </c>
      <c r="N149" s="44" t="s">
        <v>562</v>
      </c>
      <c r="O149" s="44" t="s">
        <v>561</v>
      </c>
      <c r="P149" s="44" t="s">
        <v>560</v>
      </c>
      <c r="Q149" s="44" t="s">
        <v>193</v>
      </c>
      <c r="R149" s="44" t="s">
        <v>559</v>
      </c>
      <c r="S149" s="44" t="s">
        <v>146</v>
      </c>
      <c r="T149" s="44" t="s">
        <v>558</v>
      </c>
      <c r="U149" s="44" t="s">
        <v>557</v>
      </c>
      <c r="V149" s="44" t="s">
        <v>433</v>
      </c>
      <c r="W149" s="44" t="s">
        <v>556</v>
      </c>
      <c r="X149" s="44" t="s">
        <v>145</v>
      </c>
      <c r="Y149" s="44" t="s">
        <v>555</v>
      </c>
      <c r="Z149" s="44" t="s">
        <v>554</v>
      </c>
      <c r="AA149" s="44" t="s">
        <v>423</v>
      </c>
      <c r="AB149" s="44" t="s">
        <v>433</v>
      </c>
      <c r="AC149" s="44" t="s">
        <v>171</v>
      </c>
      <c r="AD149" s="44" t="s">
        <v>553</v>
      </c>
      <c r="AE149" s="44" t="s">
        <v>552</v>
      </c>
    </row>
    <row r="150" spans="1:31" ht="28.2" thickBot="1" x14ac:dyDescent="0.35">
      <c r="A150" s="45" t="s">
        <v>551</v>
      </c>
      <c r="B150" s="44" t="s">
        <v>550</v>
      </c>
      <c r="C150" s="44" t="s">
        <v>549</v>
      </c>
      <c r="D150" s="44" t="s">
        <v>500</v>
      </c>
      <c r="E150" s="44" t="s">
        <v>480</v>
      </c>
      <c r="F150" s="44" t="s">
        <v>357</v>
      </c>
      <c r="G150" s="44" t="s">
        <v>548</v>
      </c>
      <c r="H150" s="44" t="s">
        <v>547</v>
      </c>
      <c r="I150" s="44" t="s">
        <v>479</v>
      </c>
      <c r="J150" s="44" t="s">
        <v>358</v>
      </c>
      <c r="K150" s="44" t="s">
        <v>307</v>
      </c>
      <c r="L150" s="44" t="s">
        <v>546</v>
      </c>
      <c r="M150" s="44" t="s">
        <v>545</v>
      </c>
      <c r="N150" s="44" t="s">
        <v>544</v>
      </c>
      <c r="O150" s="44" t="s">
        <v>543</v>
      </c>
      <c r="P150" s="44" t="s">
        <v>355</v>
      </c>
      <c r="Q150" s="44" t="s">
        <v>462</v>
      </c>
      <c r="R150" s="44" t="s">
        <v>461</v>
      </c>
      <c r="S150" s="44" t="s">
        <v>477</v>
      </c>
      <c r="T150" s="44" t="s">
        <v>478</v>
      </c>
      <c r="U150" s="44" t="s">
        <v>542</v>
      </c>
      <c r="V150" s="44" t="s">
        <v>303</v>
      </c>
      <c r="W150" s="44" t="s">
        <v>460</v>
      </c>
      <c r="X150" s="44" t="s">
        <v>213</v>
      </c>
      <c r="Y150" s="44" t="s">
        <v>350</v>
      </c>
      <c r="Z150" s="44" t="s">
        <v>362</v>
      </c>
      <c r="AA150" s="44" t="s">
        <v>541</v>
      </c>
      <c r="AB150" s="44" t="s">
        <v>540</v>
      </c>
      <c r="AC150" s="44" t="s">
        <v>539</v>
      </c>
      <c r="AD150" s="44" t="s">
        <v>538</v>
      </c>
      <c r="AE150" s="44" t="s">
        <v>301</v>
      </c>
    </row>
    <row r="151" spans="1:31" ht="14.4" thickBot="1" x14ac:dyDescent="0.35">
      <c r="A151" s="45" t="s">
        <v>125</v>
      </c>
      <c r="B151" s="44" t="s">
        <v>366</v>
      </c>
      <c r="C151" s="44" t="s">
        <v>315</v>
      </c>
      <c r="D151" s="44" t="s">
        <v>450</v>
      </c>
      <c r="E151" s="44" t="s">
        <v>313</v>
      </c>
      <c r="F151" s="44" t="s">
        <v>291</v>
      </c>
      <c r="G151" s="44" t="s">
        <v>364</v>
      </c>
      <c r="H151" s="44" t="s">
        <v>291</v>
      </c>
      <c r="I151" s="44" t="s">
        <v>419</v>
      </c>
      <c r="J151" s="44" t="s">
        <v>260</v>
      </c>
      <c r="K151" s="44" t="s">
        <v>416</v>
      </c>
      <c r="L151" s="44" t="s">
        <v>309</v>
      </c>
      <c r="M151" s="44" t="s">
        <v>308</v>
      </c>
      <c r="N151" s="44" t="s">
        <v>256</v>
      </c>
      <c r="O151" s="44" t="s">
        <v>227</v>
      </c>
      <c r="P151" s="44" t="s">
        <v>366</v>
      </c>
      <c r="Q151" s="44" t="s">
        <v>222</v>
      </c>
      <c r="R151" s="44" t="s">
        <v>320</v>
      </c>
      <c r="S151" s="44" t="s">
        <v>219</v>
      </c>
      <c r="T151" s="44" t="s">
        <v>218</v>
      </c>
      <c r="U151" s="44" t="s">
        <v>143</v>
      </c>
      <c r="V151" s="44" t="s">
        <v>402</v>
      </c>
      <c r="W151" s="44" t="s">
        <v>216</v>
      </c>
      <c r="X151" s="44" t="s">
        <v>269</v>
      </c>
      <c r="Y151" s="44" t="s">
        <v>270</v>
      </c>
      <c r="Z151" s="44" t="s">
        <v>379</v>
      </c>
      <c r="AA151" s="44" t="s">
        <v>318</v>
      </c>
      <c r="AB151" s="44" t="s">
        <v>243</v>
      </c>
      <c r="AC151" s="44" t="s">
        <v>242</v>
      </c>
      <c r="AD151" s="44" t="s">
        <v>222</v>
      </c>
      <c r="AE151" s="44" t="s">
        <v>221</v>
      </c>
    </row>
    <row r="152" spans="1:31" ht="14.4" thickBot="1" x14ac:dyDescent="0.35">
      <c r="A152" s="45" t="s">
        <v>56</v>
      </c>
      <c r="B152" s="44" t="s">
        <v>229</v>
      </c>
      <c r="C152" s="44" t="s">
        <v>537</v>
      </c>
      <c r="D152" s="44" t="s">
        <v>255</v>
      </c>
      <c r="E152" s="44" t="s">
        <v>536</v>
      </c>
      <c r="F152" s="44" t="s">
        <v>314</v>
      </c>
      <c r="G152" s="44" t="s">
        <v>366</v>
      </c>
      <c r="H152" s="44" t="s">
        <v>327</v>
      </c>
      <c r="I152" s="44" t="s">
        <v>238</v>
      </c>
      <c r="J152" s="44" t="s">
        <v>291</v>
      </c>
      <c r="K152" s="44" t="s">
        <v>278</v>
      </c>
      <c r="L152" s="44" t="s">
        <v>535</v>
      </c>
      <c r="M152" s="44" t="s">
        <v>471</v>
      </c>
      <c r="N152" s="44" t="s">
        <v>358</v>
      </c>
      <c r="O152" s="44" t="s">
        <v>534</v>
      </c>
      <c r="P152" s="44" t="s">
        <v>492</v>
      </c>
      <c r="Q152" s="44" t="s">
        <v>305</v>
      </c>
      <c r="R152" s="44" t="s">
        <v>464</v>
      </c>
      <c r="S152" s="44" t="s">
        <v>322</v>
      </c>
      <c r="T152" s="44" t="s">
        <v>221</v>
      </c>
      <c r="U152" s="44" t="s">
        <v>219</v>
      </c>
      <c r="V152" s="44" t="s">
        <v>320</v>
      </c>
      <c r="W152" s="44" t="s">
        <v>250</v>
      </c>
      <c r="X152" s="44" t="s">
        <v>363</v>
      </c>
      <c r="Y152" s="44" t="s">
        <v>265</v>
      </c>
      <c r="Z152" s="44" t="s">
        <v>142</v>
      </c>
      <c r="AA152" s="44" t="s">
        <v>319</v>
      </c>
      <c r="AB152" s="44" t="s">
        <v>215</v>
      </c>
      <c r="AC152" s="44" t="s">
        <v>498</v>
      </c>
      <c r="AD152" s="44" t="s">
        <v>211</v>
      </c>
      <c r="AE152" s="44" t="s">
        <v>223</v>
      </c>
    </row>
    <row r="153" spans="1:31" ht="28.2" thickBot="1" x14ac:dyDescent="0.35">
      <c r="A153" s="45" t="s">
        <v>533</v>
      </c>
      <c r="B153" s="44" t="s">
        <v>281</v>
      </c>
      <c r="C153" s="44" t="s">
        <v>275</v>
      </c>
      <c r="D153" s="44" t="s">
        <v>406</v>
      </c>
      <c r="E153" s="44" t="s">
        <v>532</v>
      </c>
      <c r="F153" s="44" t="s">
        <v>337</v>
      </c>
      <c r="G153" s="44" t="s">
        <v>395</v>
      </c>
      <c r="H153" s="44" t="s">
        <v>415</v>
      </c>
      <c r="I153" s="44" t="s">
        <v>453</v>
      </c>
      <c r="J153" s="44" t="s">
        <v>414</v>
      </c>
      <c r="K153" s="44" t="s">
        <v>293</v>
      </c>
      <c r="L153" s="44" t="s">
        <v>260</v>
      </c>
      <c r="M153" s="44" t="s">
        <v>232</v>
      </c>
      <c r="N153" s="44" t="s">
        <v>452</v>
      </c>
      <c r="O153" s="44" t="s">
        <v>484</v>
      </c>
      <c r="P153" s="44" t="s">
        <v>399</v>
      </c>
      <c r="Q153" s="44" t="s">
        <v>142</v>
      </c>
      <c r="R153" s="44" t="s">
        <v>269</v>
      </c>
      <c r="S153" s="44" t="s">
        <v>267</v>
      </c>
      <c r="T153" s="44" t="s">
        <v>141</v>
      </c>
      <c r="U153" s="44" t="s">
        <v>192</v>
      </c>
      <c r="V153" s="44" t="s">
        <v>170</v>
      </c>
      <c r="W153" s="44" t="s">
        <v>267</v>
      </c>
      <c r="X153" s="44" t="s">
        <v>148</v>
      </c>
      <c r="Y153" s="44" t="s">
        <v>169</v>
      </c>
      <c r="Z153" s="44" t="s">
        <v>380</v>
      </c>
      <c r="AA153" s="44" t="s">
        <v>272</v>
      </c>
      <c r="AB153" s="44" t="s">
        <v>331</v>
      </c>
      <c r="AC153" s="44" t="s">
        <v>269</v>
      </c>
      <c r="AD153" s="44" t="s">
        <v>270</v>
      </c>
      <c r="AE153" s="44" t="s">
        <v>379</v>
      </c>
    </row>
    <row r="154" spans="1:31" ht="14.4" thickBot="1" x14ac:dyDescent="0.35">
      <c r="A154" s="45" t="s">
        <v>531</v>
      </c>
      <c r="B154" s="44" t="s">
        <v>514</v>
      </c>
      <c r="C154" s="44" t="s">
        <v>188</v>
      </c>
      <c r="D154" s="44" t="s">
        <v>530</v>
      </c>
      <c r="E154" s="44" t="s">
        <v>523</v>
      </c>
      <c r="F154" s="44" t="s">
        <v>529</v>
      </c>
      <c r="G154" s="44" t="s">
        <v>430</v>
      </c>
      <c r="H154" s="44" t="s">
        <v>486</v>
      </c>
      <c r="I154" s="44" t="s">
        <v>526</v>
      </c>
      <c r="J154" s="44" t="s">
        <v>160</v>
      </c>
      <c r="K154" s="44" t="s">
        <v>528</v>
      </c>
      <c r="L154" s="44" t="s">
        <v>339</v>
      </c>
      <c r="M154" s="44" t="s">
        <v>197</v>
      </c>
      <c r="N154" s="44" t="s">
        <v>430</v>
      </c>
      <c r="O154" s="44" t="s">
        <v>527</v>
      </c>
      <c r="P154" s="44" t="s">
        <v>526</v>
      </c>
      <c r="Q154" s="44" t="s">
        <v>170</v>
      </c>
      <c r="R154" s="44" t="s">
        <v>170</v>
      </c>
      <c r="S154" s="44" t="s">
        <v>148</v>
      </c>
      <c r="T154" s="44" t="s">
        <v>174</v>
      </c>
      <c r="U154" s="44" t="s">
        <v>191</v>
      </c>
      <c r="V154" s="44" t="s">
        <v>270</v>
      </c>
      <c r="W154" s="44" t="s">
        <v>270</v>
      </c>
      <c r="X154" s="44" t="s">
        <v>379</v>
      </c>
      <c r="Y154" s="44" t="s">
        <v>192</v>
      </c>
      <c r="Z154" s="44" t="s">
        <v>147</v>
      </c>
      <c r="AA154" s="44" t="s">
        <v>268</v>
      </c>
      <c r="AB154" s="44" t="s">
        <v>332</v>
      </c>
      <c r="AC154" s="44" t="s">
        <v>270</v>
      </c>
      <c r="AD154" s="44" t="s">
        <v>140</v>
      </c>
      <c r="AE154" s="44" t="s">
        <v>174</v>
      </c>
    </row>
    <row r="155" spans="1:31" ht="28.2" thickBot="1" x14ac:dyDescent="0.35">
      <c r="A155" s="45" t="s">
        <v>71</v>
      </c>
      <c r="B155" s="44" t="s">
        <v>490</v>
      </c>
      <c r="C155" s="44" t="s">
        <v>156</v>
      </c>
      <c r="D155" s="44" t="s">
        <v>437</v>
      </c>
      <c r="E155" s="44" t="s">
        <v>525</v>
      </c>
      <c r="F155" s="44" t="s">
        <v>524</v>
      </c>
      <c r="G155" s="44" t="s">
        <v>198</v>
      </c>
      <c r="H155" s="44" t="s">
        <v>389</v>
      </c>
      <c r="I155" s="44" t="s">
        <v>334</v>
      </c>
      <c r="J155" s="44" t="s">
        <v>523</v>
      </c>
      <c r="K155" s="44" t="s">
        <v>522</v>
      </c>
      <c r="L155" s="44" t="s">
        <v>399</v>
      </c>
      <c r="M155" s="44" t="s">
        <v>293</v>
      </c>
      <c r="N155" s="44" t="s">
        <v>521</v>
      </c>
      <c r="O155" s="44" t="s">
        <v>517</v>
      </c>
      <c r="P155" s="44" t="s">
        <v>335</v>
      </c>
      <c r="Q155" s="44" t="s">
        <v>270</v>
      </c>
      <c r="R155" s="44" t="s">
        <v>148</v>
      </c>
      <c r="S155" s="44" t="s">
        <v>380</v>
      </c>
      <c r="T155" s="44" t="s">
        <v>196</v>
      </c>
      <c r="U155" s="44" t="s">
        <v>150</v>
      </c>
      <c r="V155" s="44" t="s">
        <v>175</v>
      </c>
      <c r="W155" s="44" t="s">
        <v>423</v>
      </c>
      <c r="X155" s="44" t="s">
        <v>146</v>
      </c>
      <c r="Y155" s="44" t="s">
        <v>145</v>
      </c>
      <c r="Z155" s="44" t="s">
        <v>520</v>
      </c>
      <c r="AA155" s="44" t="s">
        <v>144</v>
      </c>
      <c r="AB155" s="44" t="s">
        <v>216</v>
      </c>
      <c r="AC155" s="44" t="s">
        <v>268</v>
      </c>
      <c r="AD155" s="44" t="s">
        <v>149</v>
      </c>
      <c r="AE155" s="44" t="s">
        <v>148</v>
      </c>
    </row>
    <row r="156" spans="1:31" ht="28.2" thickBot="1" x14ac:dyDescent="0.35">
      <c r="A156" s="45" t="s">
        <v>519</v>
      </c>
      <c r="B156" s="44" t="s">
        <v>207</v>
      </c>
      <c r="C156" s="44" t="s">
        <v>518</v>
      </c>
      <c r="D156" s="44" t="s">
        <v>517</v>
      </c>
      <c r="E156" s="44" t="s">
        <v>516</v>
      </c>
      <c r="F156" s="44" t="s">
        <v>515</v>
      </c>
      <c r="G156" s="44" t="s">
        <v>514</v>
      </c>
      <c r="H156" s="44" t="s">
        <v>513</v>
      </c>
      <c r="I156" s="44" t="s">
        <v>342</v>
      </c>
      <c r="J156" s="44" t="s">
        <v>512</v>
      </c>
      <c r="K156" s="44" t="s">
        <v>511</v>
      </c>
      <c r="L156" s="44" t="s">
        <v>339</v>
      </c>
      <c r="M156" s="44" t="s">
        <v>510</v>
      </c>
      <c r="N156" s="44" t="s">
        <v>387</v>
      </c>
      <c r="O156" s="44" t="s">
        <v>509</v>
      </c>
      <c r="P156" s="44" t="s">
        <v>508</v>
      </c>
      <c r="Q156" s="44" t="s">
        <v>148</v>
      </c>
      <c r="R156" s="44" t="s">
        <v>148</v>
      </c>
      <c r="S156" s="44" t="s">
        <v>379</v>
      </c>
      <c r="T156" s="44" t="s">
        <v>380</v>
      </c>
      <c r="U156" s="44" t="s">
        <v>196</v>
      </c>
      <c r="V156" s="44" t="s">
        <v>174</v>
      </c>
      <c r="W156" s="44" t="s">
        <v>174</v>
      </c>
      <c r="X156" s="44" t="s">
        <v>192</v>
      </c>
      <c r="Y156" s="44" t="s">
        <v>196</v>
      </c>
      <c r="Z156" s="44" t="s">
        <v>378</v>
      </c>
      <c r="AA156" s="44" t="s">
        <v>170</v>
      </c>
      <c r="AB156" s="44" t="s">
        <v>267</v>
      </c>
      <c r="AC156" s="44" t="s">
        <v>149</v>
      </c>
      <c r="AD156" s="44" t="s">
        <v>174</v>
      </c>
      <c r="AE156" s="44" t="s">
        <v>173</v>
      </c>
    </row>
    <row r="157" spans="1:31" ht="14.4" thickBot="1" x14ac:dyDescent="0.35">
      <c r="A157" s="45" t="s">
        <v>57</v>
      </c>
      <c r="B157" s="44" t="s">
        <v>507</v>
      </c>
      <c r="C157" s="44" t="s">
        <v>474</v>
      </c>
      <c r="D157" s="44" t="s">
        <v>355</v>
      </c>
      <c r="E157" s="44" t="s">
        <v>483</v>
      </c>
      <c r="F157" s="44" t="s">
        <v>506</v>
      </c>
      <c r="G157" s="44" t="s">
        <v>505</v>
      </c>
      <c r="H157" s="44" t="s">
        <v>359</v>
      </c>
      <c r="I157" s="44" t="s">
        <v>504</v>
      </c>
      <c r="J157" s="44" t="s">
        <v>503</v>
      </c>
      <c r="K157" s="44" t="s">
        <v>366</v>
      </c>
      <c r="L157" s="44" t="s">
        <v>502</v>
      </c>
      <c r="M157" s="44" t="s">
        <v>501</v>
      </c>
      <c r="N157" s="44" t="s">
        <v>500</v>
      </c>
      <c r="O157" s="44" t="s">
        <v>467</v>
      </c>
      <c r="P157" s="44" t="s">
        <v>355</v>
      </c>
      <c r="Q157" s="44" t="s">
        <v>499</v>
      </c>
      <c r="R157" s="44" t="s">
        <v>348</v>
      </c>
      <c r="S157" s="44" t="s">
        <v>346</v>
      </c>
      <c r="T157" s="44" t="s">
        <v>214</v>
      </c>
      <c r="U157" s="44" t="s">
        <v>244</v>
      </c>
      <c r="V157" s="44" t="s">
        <v>214</v>
      </c>
      <c r="W157" s="44" t="s">
        <v>498</v>
      </c>
      <c r="X157" s="44" t="s">
        <v>318</v>
      </c>
      <c r="Y157" s="44" t="s">
        <v>253</v>
      </c>
      <c r="Z157" s="44" t="s">
        <v>251</v>
      </c>
      <c r="AA157" s="44" t="s">
        <v>497</v>
      </c>
      <c r="AB157" s="44" t="s">
        <v>496</v>
      </c>
      <c r="AC157" s="44" t="s">
        <v>495</v>
      </c>
      <c r="AD157" s="44" t="s">
        <v>494</v>
      </c>
      <c r="AE157" s="44" t="s">
        <v>346</v>
      </c>
    </row>
    <row r="158" spans="1:31" ht="14.4" thickBot="1" x14ac:dyDescent="0.35">
      <c r="A158" s="45" t="s">
        <v>493</v>
      </c>
      <c r="B158" s="44" t="s">
        <v>450</v>
      </c>
      <c r="C158" s="44" t="s">
        <v>314</v>
      </c>
      <c r="D158" s="44" t="s">
        <v>263</v>
      </c>
      <c r="E158" s="44" t="s">
        <v>237</v>
      </c>
      <c r="F158" s="44" t="s">
        <v>421</v>
      </c>
      <c r="G158" s="44" t="s">
        <v>403</v>
      </c>
      <c r="H158" s="44" t="s">
        <v>235</v>
      </c>
      <c r="I158" s="44" t="s">
        <v>277</v>
      </c>
      <c r="J158" s="44" t="s">
        <v>408</v>
      </c>
      <c r="K158" s="44" t="s">
        <v>274</v>
      </c>
      <c r="L158" s="44" t="s">
        <v>492</v>
      </c>
      <c r="M158" s="44" t="s">
        <v>356</v>
      </c>
      <c r="N158" s="44" t="s">
        <v>328</v>
      </c>
      <c r="O158" s="44" t="s">
        <v>329</v>
      </c>
      <c r="P158" s="44" t="s">
        <v>292</v>
      </c>
      <c r="Q158" s="44" t="s">
        <v>362</v>
      </c>
      <c r="R158" s="44" t="s">
        <v>361</v>
      </c>
      <c r="S158" s="44" t="s">
        <v>288</v>
      </c>
      <c r="T158" s="44" t="s">
        <v>288</v>
      </c>
      <c r="U158" s="44" t="s">
        <v>217</v>
      </c>
      <c r="V158" s="44" t="s">
        <v>219</v>
      </c>
      <c r="W158" s="44" t="s">
        <v>248</v>
      </c>
      <c r="X158" s="44" t="s">
        <v>217</v>
      </c>
      <c r="Y158" s="44" t="s">
        <v>402</v>
      </c>
      <c r="Z158" s="44" t="s">
        <v>152</v>
      </c>
      <c r="AA158" s="44" t="s">
        <v>242</v>
      </c>
      <c r="AB158" s="44" t="s">
        <v>322</v>
      </c>
      <c r="AC158" s="44" t="s">
        <v>252</v>
      </c>
      <c r="AD158" s="44" t="s">
        <v>322</v>
      </c>
      <c r="AE158" s="44" t="s">
        <v>220</v>
      </c>
    </row>
    <row r="159" spans="1:31" ht="14.4" thickBot="1" x14ac:dyDescent="0.35">
      <c r="A159" s="45" t="s">
        <v>491</v>
      </c>
      <c r="B159" s="44" t="s">
        <v>490</v>
      </c>
      <c r="C159" s="44" t="s">
        <v>180</v>
      </c>
      <c r="D159" s="44" t="s">
        <v>489</v>
      </c>
      <c r="E159" s="44" t="s">
        <v>203</v>
      </c>
      <c r="F159" s="44" t="s">
        <v>202</v>
      </c>
      <c r="G159" s="44" t="s">
        <v>199</v>
      </c>
      <c r="H159" s="44" t="s">
        <v>167</v>
      </c>
      <c r="I159" s="44" t="s">
        <v>488</v>
      </c>
      <c r="J159" s="44" t="s">
        <v>487</v>
      </c>
      <c r="K159" s="44" t="s">
        <v>486</v>
      </c>
      <c r="L159" s="44" t="s">
        <v>398</v>
      </c>
      <c r="M159" s="44" t="s">
        <v>344</v>
      </c>
      <c r="N159" s="44" t="s">
        <v>209</v>
      </c>
      <c r="O159" s="44" t="s">
        <v>431</v>
      </c>
      <c r="P159" s="44" t="s">
        <v>179</v>
      </c>
      <c r="Q159" s="44" t="s">
        <v>269</v>
      </c>
      <c r="R159" s="44" t="s">
        <v>268</v>
      </c>
      <c r="S159" s="44" t="s">
        <v>267</v>
      </c>
      <c r="T159" s="44" t="s">
        <v>148</v>
      </c>
      <c r="U159" s="44" t="s">
        <v>174</v>
      </c>
      <c r="V159" s="44" t="s">
        <v>170</v>
      </c>
      <c r="W159" s="44" t="s">
        <v>267</v>
      </c>
      <c r="X159" s="44" t="s">
        <v>148</v>
      </c>
      <c r="Y159" s="44" t="s">
        <v>174</v>
      </c>
      <c r="Z159" s="44" t="s">
        <v>191</v>
      </c>
      <c r="AA159" s="44" t="s">
        <v>151</v>
      </c>
      <c r="AB159" s="44" t="s">
        <v>271</v>
      </c>
      <c r="AC159" s="44" t="s">
        <v>268</v>
      </c>
      <c r="AD159" s="44" t="s">
        <v>270</v>
      </c>
      <c r="AE159" s="44" t="s">
        <v>140</v>
      </c>
    </row>
    <row r="160" spans="1:31" ht="14.4" thickBot="1" x14ac:dyDescent="0.35">
      <c r="A160" s="45" t="s">
        <v>485</v>
      </c>
      <c r="B160" s="44" t="s">
        <v>233</v>
      </c>
      <c r="C160" s="44" t="s">
        <v>290</v>
      </c>
      <c r="D160" s="44" t="s">
        <v>289</v>
      </c>
      <c r="E160" s="44" t="s">
        <v>394</v>
      </c>
      <c r="F160" s="44" t="s">
        <v>456</v>
      </c>
      <c r="G160" s="44" t="s">
        <v>231</v>
      </c>
      <c r="H160" s="44" t="s">
        <v>274</v>
      </c>
      <c r="I160" s="44" t="s">
        <v>484</v>
      </c>
      <c r="J160" s="44" t="s">
        <v>372</v>
      </c>
      <c r="K160" s="44" t="s">
        <v>293</v>
      </c>
      <c r="L160" s="44" t="s">
        <v>261</v>
      </c>
      <c r="M160" s="44" t="s">
        <v>410</v>
      </c>
      <c r="N160" s="44" t="s">
        <v>234</v>
      </c>
      <c r="O160" s="44" t="s">
        <v>276</v>
      </c>
      <c r="P160" s="44" t="s">
        <v>395</v>
      </c>
      <c r="Q160" s="44" t="s">
        <v>285</v>
      </c>
      <c r="R160" s="44" t="s">
        <v>218</v>
      </c>
      <c r="S160" s="44" t="s">
        <v>402</v>
      </c>
      <c r="T160" s="44" t="s">
        <v>151</v>
      </c>
      <c r="U160" s="44" t="s">
        <v>142</v>
      </c>
      <c r="V160" s="44" t="s">
        <v>271</v>
      </c>
      <c r="W160" s="44" t="s">
        <v>142</v>
      </c>
      <c r="X160" s="44" t="s">
        <v>269</v>
      </c>
      <c r="Y160" s="44" t="s">
        <v>140</v>
      </c>
      <c r="Z160" s="44" t="s">
        <v>148</v>
      </c>
      <c r="AA160" s="44" t="s">
        <v>320</v>
      </c>
      <c r="AB160" s="44" t="s">
        <v>361</v>
      </c>
      <c r="AC160" s="44" t="s">
        <v>249</v>
      </c>
      <c r="AD160" s="44" t="s">
        <v>247</v>
      </c>
      <c r="AE160" s="44" t="s">
        <v>265</v>
      </c>
    </row>
    <row r="161" spans="1:31" ht="14.4" thickBot="1" x14ac:dyDescent="0.35">
      <c r="A161" s="45" t="s">
        <v>58</v>
      </c>
      <c r="B161" s="44" t="s">
        <v>471</v>
      </c>
      <c r="C161" s="44" t="s">
        <v>353</v>
      </c>
      <c r="D161" s="44" t="s">
        <v>359</v>
      </c>
      <c r="E161" s="44" t="s">
        <v>309</v>
      </c>
      <c r="F161" s="44" t="s">
        <v>352</v>
      </c>
      <c r="G161" s="44" t="s">
        <v>483</v>
      </c>
      <c r="H161" s="44" t="s">
        <v>357</v>
      </c>
      <c r="I161" s="44" t="s">
        <v>482</v>
      </c>
      <c r="J161" s="44" t="s">
        <v>257</v>
      </c>
      <c r="K161" s="44" t="s">
        <v>227</v>
      </c>
      <c r="L161" s="44" t="s">
        <v>481</v>
      </c>
      <c r="M161" s="44" t="s">
        <v>480</v>
      </c>
      <c r="N161" s="44" t="s">
        <v>479</v>
      </c>
      <c r="O161" s="44" t="s">
        <v>471</v>
      </c>
      <c r="P161" s="44" t="s">
        <v>358</v>
      </c>
      <c r="Q161" s="44" t="s">
        <v>351</v>
      </c>
      <c r="R161" s="44" t="s">
        <v>478</v>
      </c>
      <c r="S161" s="44" t="s">
        <v>215</v>
      </c>
      <c r="T161" s="44" t="s">
        <v>213</v>
      </c>
      <c r="U161" s="44" t="s">
        <v>350</v>
      </c>
      <c r="V161" s="44" t="s">
        <v>300</v>
      </c>
      <c r="W161" s="44" t="s">
        <v>318</v>
      </c>
      <c r="X161" s="44" t="s">
        <v>305</v>
      </c>
      <c r="Y161" s="44" t="s">
        <v>253</v>
      </c>
      <c r="Z161" s="44" t="s">
        <v>251</v>
      </c>
      <c r="AA161" s="44" t="s">
        <v>348</v>
      </c>
      <c r="AB161" s="44" t="s">
        <v>477</v>
      </c>
      <c r="AC161" s="44" t="s">
        <v>476</v>
      </c>
      <c r="AD161" s="44" t="s">
        <v>475</v>
      </c>
      <c r="AE161" s="44" t="s">
        <v>319</v>
      </c>
    </row>
    <row r="162" spans="1:31" ht="28.2" thickBot="1" x14ac:dyDescent="0.35">
      <c r="A162" s="45" t="s">
        <v>59</v>
      </c>
      <c r="B162" s="44" t="s">
        <v>474</v>
      </c>
      <c r="C162" s="44" t="s">
        <v>473</v>
      </c>
      <c r="D162" s="44" t="s">
        <v>472</v>
      </c>
      <c r="E162" s="44" t="s">
        <v>357</v>
      </c>
      <c r="F162" s="44" t="s">
        <v>323</v>
      </c>
      <c r="G162" s="44" t="s">
        <v>471</v>
      </c>
      <c r="H162" s="44" t="s">
        <v>470</v>
      </c>
      <c r="I162" s="44" t="s">
        <v>309</v>
      </c>
      <c r="J162" s="44" t="s">
        <v>256</v>
      </c>
      <c r="K162" s="44" t="s">
        <v>366</v>
      </c>
      <c r="L162" s="44" t="s">
        <v>469</v>
      </c>
      <c r="M162" s="44" t="s">
        <v>468</v>
      </c>
      <c r="N162" s="44" t="s">
        <v>467</v>
      </c>
      <c r="O162" s="44" t="s">
        <v>466</v>
      </c>
      <c r="P162" s="44" t="s">
        <v>465</v>
      </c>
      <c r="Q162" s="44" t="s">
        <v>348</v>
      </c>
      <c r="R162" s="44" t="s">
        <v>347</v>
      </c>
      <c r="S162" s="44" t="s">
        <v>303</v>
      </c>
      <c r="T162" s="44" t="s">
        <v>215</v>
      </c>
      <c r="U162" s="44" t="s">
        <v>318</v>
      </c>
      <c r="V162" s="44" t="s">
        <v>319</v>
      </c>
      <c r="W162" s="44" t="s">
        <v>214</v>
      </c>
      <c r="X162" s="44" t="s">
        <v>300</v>
      </c>
      <c r="Y162" s="44" t="s">
        <v>464</v>
      </c>
      <c r="Z162" s="44" t="s">
        <v>251</v>
      </c>
      <c r="AA162" s="44" t="s">
        <v>463</v>
      </c>
      <c r="AB162" s="44" t="s">
        <v>462</v>
      </c>
      <c r="AC162" s="44" t="s">
        <v>461</v>
      </c>
      <c r="AD162" s="44" t="s">
        <v>348</v>
      </c>
      <c r="AE162" s="44" t="s">
        <v>460</v>
      </c>
    </row>
    <row r="163" spans="1:31" ht="42" thickBot="1" x14ac:dyDescent="0.35">
      <c r="A163" s="45" t="s">
        <v>459</v>
      </c>
      <c r="B163" s="44" t="s">
        <v>371</v>
      </c>
      <c r="C163" s="44" t="s">
        <v>458</v>
      </c>
      <c r="D163" s="44" t="s">
        <v>396</v>
      </c>
      <c r="E163" s="44" t="s">
        <v>419</v>
      </c>
      <c r="F163" s="44" t="s">
        <v>408</v>
      </c>
      <c r="G163" s="44" t="s">
        <v>203</v>
      </c>
      <c r="H163" s="44" t="s">
        <v>457</v>
      </c>
      <c r="I163" s="44" t="s">
        <v>421</v>
      </c>
      <c r="J163" s="44" t="s">
        <v>276</v>
      </c>
      <c r="K163" s="44" t="s">
        <v>281</v>
      </c>
      <c r="L163" s="44" t="s">
        <v>456</v>
      </c>
      <c r="M163" s="44" t="s">
        <v>443</v>
      </c>
      <c r="N163" s="44" t="s">
        <v>409</v>
      </c>
      <c r="O163" s="44" t="s">
        <v>455</v>
      </c>
      <c r="P163" s="44" t="s">
        <v>236</v>
      </c>
      <c r="Q163" s="44" t="s">
        <v>216</v>
      </c>
      <c r="R163" s="44" t="s">
        <v>265</v>
      </c>
      <c r="S163" s="44" t="s">
        <v>402</v>
      </c>
      <c r="T163" s="44" t="s">
        <v>143</v>
      </c>
      <c r="U163" s="44" t="s">
        <v>273</v>
      </c>
      <c r="V163" s="44" t="s">
        <v>151</v>
      </c>
      <c r="W163" s="44" t="s">
        <v>271</v>
      </c>
      <c r="X163" s="44" t="s">
        <v>273</v>
      </c>
      <c r="Y163" s="44" t="s">
        <v>152</v>
      </c>
      <c r="Z163" s="44" t="s">
        <v>269</v>
      </c>
      <c r="AA163" s="44" t="s">
        <v>266</v>
      </c>
      <c r="AB163" s="44" t="s">
        <v>247</v>
      </c>
      <c r="AC163" s="44" t="s">
        <v>285</v>
      </c>
      <c r="AD163" s="44" t="s">
        <v>285</v>
      </c>
      <c r="AE163" s="44" t="s">
        <v>266</v>
      </c>
    </row>
    <row r="164" spans="1:31" ht="14.4" thickBot="1" x14ac:dyDescent="0.35">
      <c r="A164" s="45" t="s">
        <v>454</v>
      </c>
      <c r="B164" s="44" t="s">
        <v>277</v>
      </c>
      <c r="C164" s="44" t="s">
        <v>233</v>
      </c>
      <c r="D164" s="44" t="s">
        <v>259</v>
      </c>
      <c r="E164" s="44" t="s">
        <v>453</v>
      </c>
      <c r="F164" s="44" t="s">
        <v>372</v>
      </c>
      <c r="G164" s="44" t="s">
        <v>275</v>
      </c>
      <c r="H164" s="44" t="s">
        <v>295</v>
      </c>
      <c r="I164" s="44" t="s">
        <v>452</v>
      </c>
      <c r="J164" s="44" t="s">
        <v>405</v>
      </c>
      <c r="K164" s="44" t="s">
        <v>398</v>
      </c>
      <c r="L164" s="44" t="s">
        <v>364</v>
      </c>
      <c r="M164" s="44" t="s">
        <v>410</v>
      </c>
      <c r="N164" s="44" t="s">
        <v>310</v>
      </c>
      <c r="O164" s="44" t="s">
        <v>275</v>
      </c>
      <c r="P164" s="44" t="s">
        <v>297</v>
      </c>
      <c r="Q164" s="44" t="s">
        <v>217</v>
      </c>
      <c r="R164" s="44" t="s">
        <v>217</v>
      </c>
      <c r="S164" s="44" t="s">
        <v>143</v>
      </c>
      <c r="T164" s="44" t="s">
        <v>272</v>
      </c>
      <c r="U164" s="44" t="s">
        <v>273</v>
      </c>
      <c r="V164" s="44" t="s">
        <v>152</v>
      </c>
      <c r="W164" s="44" t="s">
        <v>152</v>
      </c>
      <c r="X164" s="44" t="s">
        <v>331</v>
      </c>
      <c r="Y164" s="44" t="s">
        <v>269</v>
      </c>
      <c r="Z164" s="44" t="s">
        <v>271</v>
      </c>
      <c r="AA164" s="44" t="s">
        <v>249</v>
      </c>
      <c r="AB164" s="44" t="s">
        <v>220</v>
      </c>
      <c r="AC164" s="44" t="s">
        <v>266</v>
      </c>
      <c r="AD164" s="44" t="s">
        <v>402</v>
      </c>
      <c r="AE164" s="44" t="s">
        <v>144</v>
      </c>
    </row>
    <row r="165" spans="1:31" ht="14.4" thickBot="1" x14ac:dyDescent="0.35">
      <c r="A165" s="45" t="s">
        <v>451</v>
      </c>
      <c r="B165" s="44" t="s">
        <v>450</v>
      </c>
      <c r="C165" s="44" t="s">
        <v>314</v>
      </c>
      <c r="D165" s="44" t="s">
        <v>449</v>
      </c>
      <c r="E165" s="44" t="s">
        <v>310</v>
      </c>
      <c r="F165" s="44" t="s">
        <v>376</v>
      </c>
      <c r="G165" s="44" t="s">
        <v>234</v>
      </c>
      <c r="H165" s="44" t="s">
        <v>278</v>
      </c>
      <c r="I165" s="44" t="s">
        <v>290</v>
      </c>
      <c r="J165" s="44" t="s">
        <v>395</v>
      </c>
      <c r="K165" s="44" t="s">
        <v>448</v>
      </c>
      <c r="L165" s="44" t="s">
        <v>256</v>
      </c>
      <c r="M165" s="44" t="s">
        <v>306</v>
      </c>
      <c r="N165" s="44" t="s">
        <v>365</v>
      </c>
      <c r="O165" s="44" t="s">
        <v>368</v>
      </c>
      <c r="P165" s="44" t="s">
        <v>410</v>
      </c>
      <c r="Q165" s="44" t="s">
        <v>253</v>
      </c>
      <c r="R165" s="44" t="s">
        <v>322</v>
      </c>
      <c r="S165" s="44" t="s">
        <v>362</v>
      </c>
      <c r="T165" s="44" t="s">
        <v>349</v>
      </c>
      <c r="U165" s="44" t="s">
        <v>220</v>
      </c>
      <c r="V165" s="44" t="s">
        <v>250</v>
      </c>
      <c r="W165" s="44" t="s">
        <v>349</v>
      </c>
      <c r="X165" s="44" t="s">
        <v>219</v>
      </c>
      <c r="Y165" s="44" t="s">
        <v>285</v>
      </c>
      <c r="Z165" s="44" t="s">
        <v>247</v>
      </c>
      <c r="AA165" s="44" t="s">
        <v>244</v>
      </c>
      <c r="AB165" s="44" t="s">
        <v>318</v>
      </c>
      <c r="AC165" s="44" t="s">
        <v>253</v>
      </c>
      <c r="AD165" s="44" t="s">
        <v>222</v>
      </c>
      <c r="AE165" s="44" t="s">
        <v>361</v>
      </c>
    </row>
    <row r="166" spans="1:31" ht="97.2" thickBot="1" x14ac:dyDescent="0.35">
      <c r="A166" s="45" t="s">
        <v>447</v>
      </c>
      <c r="B166" s="44" t="s">
        <v>324</v>
      </c>
      <c r="C166" s="44" t="s">
        <v>325</v>
      </c>
      <c r="D166" s="44" t="s">
        <v>238</v>
      </c>
      <c r="E166" s="44" t="s">
        <v>262</v>
      </c>
      <c r="F166" s="44" t="s">
        <v>409</v>
      </c>
      <c r="G166" s="44" t="s">
        <v>313</v>
      </c>
      <c r="H166" s="44" t="s">
        <v>312</v>
      </c>
      <c r="I166" s="44" t="s">
        <v>291</v>
      </c>
      <c r="J166" s="44" t="s">
        <v>235</v>
      </c>
      <c r="K166" s="44" t="s">
        <v>417</v>
      </c>
      <c r="L166" s="44" t="s">
        <v>446</v>
      </c>
      <c r="M166" s="44" t="s">
        <v>316</v>
      </c>
      <c r="N166" s="44" t="s">
        <v>365</v>
      </c>
      <c r="O166" s="44" t="s">
        <v>445</v>
      </c>
      <c r="P166" s="44" t="s">
        <v>407</v>
      </c>
      <c r="Q166" s="44" t="s">
        <v>248</v>
      </c>
      <c r="R166" s="44" t="s">
        <v>363</v>
      </c>
      <c r="S166" s="44" t="s">
        <v>266</v>
      </c>
      <c r="T166" s="44" t="s">
        <v>217</v>
      </c>
      <c r="U166" s="44" t="s">
        <v>216</v>
      </c>
      <c r="V166" s="44" t="s">
        <v>143</v>
      </c>
      <c r="W166" s="44" t="s">
        <v>216</v>
      </c>
      <c r="X166" s="44" t="s">
        <v>331</v>
      </c>
      <c r="Y166" s="44" t="s">
        <v>151</v>
      </c>
      <c r="Z166" s="44" t="s">
        <v>268</v>
      </c>
      <c r="AA166" s="44" t="s">
        <v>320</v>
      </c>
      <c r="AB166" s="44" t="s">
        <v>221</v>
      </c>
      <c r="AC166" s="44" t="s">
        <v>288</v>
      </c>
      <c r="AD166" s="44" t="s">
        <v>249</v>
      </c>
      <c r="AE166" s="44" t="s">
        <v>363</v>
      </c>
    </row>
    <row r="167" spans="1:31" ht="28.2" thickBot="1" x14ac:dyDescent="0.35">
      <c r="A167" s="45" t="s">
        <v>444</v>
      </c>
      <c r="B167" s="44" t="s">
        <v>443</v>
      </c>
      <c r="C167" s="44" t="s">
        <v>442</v>
      </c>
      <c r="D167" s="44" t="s">
        <v>441</v>
      </c>
      <c r="E167" s="44" t="s">
        <v>200</v>
      </c>
      <c r="F167" s="44" t="s">
        <v>179</v>
      </c>
      <c r="G167" s="44" t="s">
        <v>440</v>
      </c>
      <c r="H167" s="44" t="s">
        <v>439</v>
      </c>
      <c r="I167" s="44" t="s">
        <v>438</v>
      </c>
      <c r="J167" s="44" t="s">
        <v>204</v>
      </c>
      <c r="K167" s="44" t="s">
        <v>437</v>
      </c>
      <c r="L167" s="44" t="s">
        <v>436</v>
      </c>
      <c r="M167" s="44" t="s">
        <v>282</v>
      </c>
      <c r="N167" s="44" t="s">
        <v>435</v>
      </c>
      <c r="O167" s="44" t="s">
        <v>434</v>
      </c>
      <c r="P167" s="44" t="s">
        <v>162</v>
      </c>
      <c r="Q167" s="44" t="s">
        <v>196</v>
      </c>
      <c r="R167" s="44" t="s">
        <v>195</v>
      </c>
      <c r="S167" s="44" t="s">
        <v>193</v>
      </c>
      <c r="T167" s="44" t="s">
        <v>169</v>
      </c>
      <c r="U167" s="44" t="s">
        <v>176</v>
      </c>
      <c r="V167" s="44" t="s">
        <v>172</v>
      </c>
      <c r="W167" s="44" t="s">
        <v>433</v>
      </c>
      <c r="X167" s="44" t="s">
        <v>145</v>
      </c>
      <c r="Y167" s="44" t="s">
        <v>147</v>
      </c>
      <c r="Z167" s="44" t="s">
        <v>378</v>
      </c>
      <c r="AA167" s="44" t="s">
        <v>169</v>
      </c>
      <c r="AB167" s="44" t="s">
        <v>380</v>
      </c>
      <c r="AC167" s="44" t="s">
        <v>195</v>
      </c>
      <c r="AD167" s="44" t="s">
        <v>148</v>
      </c>
      <c r="AE167" s="44" t="s">
        <v>191</v>
      </c>
    </row>
    <row r="168" spans="1:31" ht="14.4" thickBot="1" x14ac:dyDescent="0.35">
      <c r="A168" s="45" t="s">
        <v>432</v>
      </c>
      <c r="B168" s="44" t="s">
        <v>204</v>
      </c>
      <c r="C168" s="44" t="s">
        <v>431</v>
      </c>
      <c r="D168" s="44" t="s">
        <v>197</v>
      </c>
      <c r="E168" s="44" t="s">
        <v>430</v>
      </c>
      <c r="F168" s="44" t="s">
        <v>429</v>
      </c>
      <c r="G168" s="44" t="s">
        <v>397</v>
      </c>
      <c r="H168" s="44" t="s">
        <v>198</v>
      </c>
      <c r="I168" s="44" t="s">
        <v>428</v>
      </c>
      <c r="J168" s="44" t="s">
        <v>427</v>
      </c>
      <c r="K168" s="44" t="s">
        <v>426</v>
      </c>
      <c r="L168" s="44" t="s">
        <v>425</v>
      </c>
      <c r="M168" s="44" t="s">
        <v>204</v>
      </c>
      <c r="N168" s="44" t="s">
        <v>339</v>
      </c>
      <c r="O168" s="44" t="s">
        <v>424</v>
      </c>
      <c r="P168" s="44" t="s">
        <v>184</v>
      </c>
      <c r="Q168" s="44" t="s">
        <v>174</v>
      </c>
      <c r="R168" s="44" t="s">
        <v>169</v>
      </c>
      <c r="S168" s="44" t="s">
        <v>176</v>
      </c>
      <c r="T168" s="44" t="s">
        <v>194</v>
      </c>
      <c r="U168" s="44" t="s">
        <v>378</v>
      </c>
      <c r="V168" s="44" t="s">
        <v>191</v>
      </c>
      <c r="W168" s="44" t="s">
        <v>380</v>
      </c>
      <c r="X168" s="44" t="s">
        <v>150</v>
      </c>
      <c r="Y168" s="44" t="s">
        <v>175</v>
      </c>
      <c r="Z168" s="44" t="s">
        <v>423</v>
      </c>
      <c r="AA168" s="44" t="s">
        <v>141</v>
      </c>
      <c r="AB168" s="44" t="s">
        <v>141</v>
      </c>
      <c r="AC168" s="44" t="s">
        <v>173</v>
      </c>
      <c r="AD168" s="44" t="s">
        <v>195</v>
      </c>
      <c r="AE168" s="44" t="s">
        <v>195</v>
      </c>
    </row>
    <row r="169" spans="1:31" ht="14.4" thickBot="1" x14ac:dyDescent="0.35">
      <c r="A169" s="45" t="s">
        <v>422</v>
      </c>
      <c r="B169" s="44" t="s">
        <v>236</v>
      </c>
      <c r="C169" s="44" t="s">
        <v>235</v>
      </c>
      <c r="D169" s="44" t="s">
        <v>278</v>
      </c>
      <c r="E169" s="44" t="s">
        <v>421</v>
      </c>
      <c r="F169" s="44" t="s">
        <v>276</v>
      </c>
      <c r="G169" s="44" t="s">
        <v>296</v>
      </c>
      <c r="H169" s="44" t="s">
        <v>260</v>
      </c>
      <c r="I169" s="44" t="s">
        <v>376</v>
      </c>
      <c r="J169" s="44" t="s">
        <v>283</v>
      </c>
      <c r="K169" s="44" t="s">
        <v>289</v>
      </c>
      <c r="L169" s="44" t="s">
        <v>367</v>
      </c>
      <c r="M169" s="44" t="s">
        <v>313</v>
      </c>
      <c r="N169" s="44" t="s">
        <v>364</v>
      </c>
      <c r="O169" s="44" t="s">
        <v>420</v>
      </c>
      <c r="P169" s="44" t="s">
        <v>419</v>
      </c>
      <c r="Q169" s="44" t="s">
        <v>402</v>
      </c>
      <c r="R169" s="44" t="s">
        <v>144</v>
      </c>
      <c r="S169" s="44" t="s">
        <v>265</v>
      </c>
      <c r="T169" s="44" t="s">
        <v>331</v>
      </c>
      <c r="U169" s="44" t="s">
        <v>151</v>
      </c>
      <c r="V169" s="44" t="s">
        <v>267</v>
      </c>
      <c r="W169" s="44" t="s">
        <v>270</v>
      </c>
      <c r="X169" s="44" t="s">
        <v>148</v>
      </c>
      <c r="Y169" s="44" t="s">
        <v>140</v>
      </c>
      <c r="Z169" s="44" t="s">
        <v>140</v>
      </c>
      <c r="AA169" s="44" t="s">
        <v>221</v>
      </c>
      <c r="AB169" s="44" t="s">
        <v>250</v>
      </c>
      <c r="AC169" s="44" t="s">
        <v>287</v>
      </c>
      <c r="AD169" s="44" t="s">
        <v>363</v>
      </c>
      <c r="AE169" s="44" t="s">
        <v>217</v>
      </c>
    </row>
    <row r="170" spans="1:31" ht="42" thickBot="1" x14ac:dyDescent="0.35">
      <c r="A170" s="45" t="s">
        <v>418</v>
      </c>
      <c r="B170" s="44" t="s">
        <v>417</v>
      </c>
      <c r="C170" s="44" t="s">
        <v>408</v>
      </c>
      <c r="D170" s="44" t="s">
        <v>259</v>
      </c>
      <c r="E170" s="44" t="s">
        <v>416</v>
      </c>
      <c r="F170" s="44" t="s">
        <v>415</v>
      </c>
      <c r="G170" s="44" t="s">
        <v>394</v>
      </c>
      <c r="H170" s="44" t="s">
        <v>374</v>
      </c>
      <c r="I170" s="44" t="s">
        <v>297</v>
      </c>
      <c r="J170" s="44" t="s">
        <v>294</v>
      </c>
      <c r="K170" s="44" t="s">
        <v>414</v>
      </c>
      <c r="L170" s="44" t="s">
        <v>292</v>
      </c>
      <c r="M170" s="44" t="s">
        <v>263</v>
      </c>
      <c r="N170" s="44" t="s">
        <v>413</v>
      </c>
      <c r="O170" s="44" t="s">
        <v>236</v>
      </c>
      <c r="P170" s="44" t="s">
        <v>277</v>
      </c>
      <c r="Q170" s="44" t="s">
        <v>248</v>
      </c>
      <c r="R170" s="44" t="s">
        <v>248</v>
      </c>
      <c r="S170" s="44" t="s">
        <v>247</v>
      </c>
      <c r="T170" s="44" t="s">
        <v>216</v>
      </c>
      <c r="U170" s="44" t="s">
        <v>273</v>
      </c>
      <c r="V170" s="44" t="s">
        <v>272</v>
      </c>
      <c r="W170" s="44" t="s">
        <v>331</v>
      </c>
      <c r="X170" s="44" t="s">
        <v>269</v>
      </c>
      <c r="Y170" s="44" t="s">
        <v>270</v>
      </c>
      <c r="Z170" s="44" t="s">
        <v>148</v>
      </c>
      <c r="AA170" s="44" t="s">
        <v>222</v>
      </c>
      <c r="AB170" s="44" t="s">
        <v>222</v>
      </c>
      <c r="AC170" s="44" t="s">
        <v>221</v>
      </c>
      <c r="AD170" s="44" t="s">
        <v>249</v>
      </c>
      <c r="AE170" s="44" t="s">
        <v>248</v>
      </c>
    </row>
    <row r="171" spans="1:31" ht="14.4" thickBot="1" x14ac:dyDescent="0.35">
      <c r="A171" s="45" t="s">
        <v>412</v>
      </c>
      <c r="B171" s="44" t="s">
        <v>411</v>
      </c>
      <c r="C171" s="44" t="s">
        <v>367</v>
      </c>
      <c r="D171" s="44" t="s">
        <v>410</v>
      </c>
      <c r="E171" s="44" t="s">
        <v>403</v>
      </c>
      <c r="F171" s="44" t="s">
        <v>233</v>
      </c>
      <c r="G171" s="44" t="s">
        <v>364</v>
      </c>
      <c r="H171" s="44" t="s">
        <v>409</v>
      </c>
      <c r="I171" s="44" t="s">
        <v>234</v>
      </c>
      <c r="J171" s="44" t="s">
        <v>408</v>
      </c>
      <c r="K171" s="44" t="s">
        <v>283</v>
      </c>
      <c r="L171" s="44" t="s">
        <v>239</v>
      </c>
      <c r="M171" s="44" t="s">
        <v>407</v>
      </c>
      <c r="N171" s="44" t="s">
        <v>368</v>
      </c>
      <c r="O171" s="44" t="s">
        <v>313</v>
      </c>
      <c r="P171" s="44" t="s">
        <v>311</v>
      </c>
      <c r="Q171" s="44" t="s">
        <v>219</v>
      </c>
      <c r="R171" s="44" t="s">
        <v>363</v>
      </c>
      <c r="S171" s="44" t="s">
        <v>266</v>
      </c>
      <c r="T171" s="44" t="s">
        <v>402</v>
      </c>
      <c r="U171" s="44" t="s">
        <v>265</v>
      </c>
      <c r="V171" s="44" t="s">
        <v>402</v>
      </c>
      <c r="W171" s="44" t="s">
        <v>143</v>
      </c>
      <c r="X171" s="44" t="s">
        <v>331</v>
      </c>
      <c r="Y171" s="44" t="s">
        <v>271</v>
      </c>
      <c r="Z171" s="44" t="s">
        <v>268</v>
      </c>
      <c r="AA171" s="44" t="s">
        <v>361</v>
      </c>
      <c r="AB171" s="44" t="s">
        <v>250</v>
      </c>
      <c r="AC171" s="44" t="s">
        <v>288</v>
      </c>
      <c r="AD171" s="44" t="s">
        <v>249</v>
      </c>
      <c r="AE171" s="44" t="s">
        <v>363</v>
      </c>
    </row>
    <row r="172" spans="1:31" ht="14.4" thickBot="1" x14ac:dyDescent="0.35">
      <c r="A172" s="45" t="s">
        <v>60</v>
      </c>
      <c r="B172" s="44" t="s">
        <v>367</v>
      </c>
      <c r="C172" s="44" t="s">
        <v>312</v>
      </c>
      <c r="D172" s="44" t="s">
        <v>403</v>
      </c>
      <c r="E172" s="44" t="s">
        <v>296</v>
      </c>
      <c r="F172" s="44" t="s">
        <v>406</v>
      </c>
      <c r="G172" s="44" t="s">
        <v>403</v>
      </c>
      <c r="H172" s="44" t="s">
        <v>234</v>
      </c>
      <c r="I172" s="44" t="s">
        <v>296</v>
      </c>
      <c r="J172" s="44" t="s">
        <v>274</v>
      </c>
      <c r="K172" s="44" t="s">
        <v>405</v>
      </c>
      <c r="L172" s="44" t="s">
        <v>226</v>
      </c>
      <c r="M172" s="44" t="s">
        <v>404</v>
      </c>
      <c r="N172" s="44" t="s">
        <v>292</v>
      </c>
      <c r="O172" s="44" t="s">
        <v>403</v>
      </c>
      <c r="P172" s="44" t="s">
        <v>259</v>
      </c>
      <c r="Q172" s="44" t="s">
        <v>288</v>
      </c>
      <c r="R172" s="44" t="s">
        <v>249</v>
      </c>
      <c r="S172" s="44" t="s">
        <v>285</v>
      </c>
      <c r="T172" s="44" t="s">
        <v>265</v>
      </c>
      <c r="U172" s="44" t="s">
        <v>268</v>
      </c>
      <c r="V172" s="44" t="s">
        <v>247</v>
      </c>
      <c r="W172" s="44" t="s">
        <v>402</v>
      </c>
      <c r="X172" s="44" t="s">
        <v>331</v>
      </c>
      <c r="Y172" s="44" t="s">
        <v>267</v>
      </c>
      <c r="Z172" s="44" t="s">
        <v>169</v>
      </c>
      <c r="AA172" s="44" t="s">
        <v>252</v>
      </c>
      <c r="AB172" s="44" t="s">
        <v>222</v>
      </c>
      <c r="AC172" s="44" t="s">
        <v>361</v>
      </c>
      <c r="AD172" s="44" t="s">
        <v>248</v>
      </c>
      <c r="AE172" s="44" t="s">
        <v>216</v>
      </c>
    </row>
    <row r="173" spans="1:31" ht="28.2" thickBot="1" x14ac:dyDescent="0.35">
      <c r="A173" s="45" t="s">
        <v>401</v>
      </c>
      <c r="B173" s="44" t="s">
        <v>395</v>
      </c>
      <c r="C173" s="44" t="s">
        <v>231</v>
      </c>
      <c r="D173" s="44" t="s">
        <v>297</v>
      </c>
      <c r="E173" s="44" t="s">
        <v>337</v>
      </c>
      <c r="F173" s="44" t="s">
        <v>384</v>
      </c>
      <c r="G173" s="44" t="s">
        <v>400</v>
      </c>
      <c r="H173" s="44" t="s">
        <v>399</v>
      </c>
      <c r="I173" s="44" t="s">
        <v>398</v>
      </c>
      <c r="J173" s="44" t="s">
        <v>199</v>
      </c>
      <c r="K173" s="44" t="s">
        <v>397</v>
      </c>
      <c r="L173" s="44" t="s">
        <v>396</v>
      </c>
      <c r="M173" s="44" t="s">
        <v>310</v>
      </c>
      <c r="N173" s="44" t="s">
        <v>290</v>
      </c>
      <c r="O173" s="44" t="s">
        <v>395</v>
      </c>
      <c r="P173" s="44" t="s">
        <v>394</v>
      </c>
      <c r="Q173" s="44" t="s">
        <v>216</v>
      </c>
      <c r="R173" s="44" t="s">
        <v>265</v>
      </c>
      <c r="S173" s="44" t="s">
        <v>216</v>
      </c>
      <c r="T173" s="44" t="s">
        <v>268</v>
      </c>
      <c r="U173" s="44" t="s">
        <v>152</v>
      </c>
      <c r="V173" s="44" t="s">
        <v>170</v>
      </c>
      <c r="W173" s="44" t="s">
        <v>267</v>
      </c>
      <c r="X173" s="44" t="s">
        <v>267</v>
      </c>
      <c r="Y173" s="44" t="s">
        <v>192</v>
      </c>
      <c r="Z173" s="44" t="s">
        <v>141</v>
      </c>
      <c r="AA173" s="44" t="s">
        <v>248</v>
      </c>
      <c r="AB173" s="44" t="s">
        <v>363</v>
      </c>
      <c r="AC173" s="44" t="s">
        <v>248</v>
      </c>
      <c r="AD173" s="44" t="s">
        <v>143</v>
      </c>
      <c r="AE173" s="44" t="s">
        <v>266</v>
      </c>
    </row>
    <row r="174" spans="1:31" ht="14.4" thickBot="1" x14ac:dyDescent="0.35">
      <c r="A174" s="45" t="s">
        <v>393</v>
      </c>
      <c r="B174" s="44" t="s">
        <v>340</v>
      </c>
      <c r="C174" s="44" t="s">
        <v>392</v>
      </c>
      <c r="D174" s="44" t="s">
        <v>391</v>
      </c>
      <c r="E174" s="44" t="s">
        <v>390</v>
      </c>
      <c r="F174" s="44" t="s">
        <v>177</v>
      </c>
      <c r="G174" s="44" t="s">
        <v>389</v>
      </c>
      <c r="H174" s="44" t="s">
        <v>388</v>
      </c>
      <c r="I174" s="44" t="s">
        <v>387</v>
      </c>
      <c r="J174" s="44" t="s">
        <v>386</v>
      </c>
      <c r="K174" s="44" t="s">
        <v>385</v>
      </c>
      <c r="L174" s="44" t="s">
        <v>384</v>
      </c>
      <c r="M174" s="44" t="s">
        <v>344</v>
      </c>
      <c r="N174" s="44" t="s">
        <v>383</v>
      </c>
      <c r="O174" s="44" t="s">
        <v>382</v>
      </c>
      <c r="P174" s="44" t="s">
        <v>381</v>
      </c>
      <c r="Q174" s="44" t="s">
        <v>332</v>
      </c>
      <c r="R174" s="44" t="s">
        <v>332</v>
      </c>
      <c r="S174" s="44" t="s">
        <v>149</v>
      </c>
      <c r="T174" s="44" t="s">
        <v>379</v>
      </c>
      <c r="U174" s="44" t="s">
        <v>380</v>
      </c>
      <c r="V174" s="44" t="s">
        <v>379</v>
      </c>
      <c r="W174" s="44" t="s">
        <v>379</v>
      </c>
      <c r="X174" s="44" t="s">
        <v>192</v>
      </c>
      <c r="Y174" s="44" t="s">
        <v>147</v>
      </c>
      <c r="Z174" s="44" t="s">
        <v>378</v>
      </c>
      <c r="AA174" s="44" t="s">
        <v>152</v>
      </c>
      <c r="AB174" s="44" t="s">
        <v>152</v>
      </c>
      <c r="AC174" s="44" t="s">
        <v>269</v>
      </c>
      <c r="AD174" s="44" t="s">
        <v>267</v>
      </c>
      <c r="AE174" s="44" t="s">
        <v>141</v>
      </c>
    </row>
    <row r="175" spans="1:31" ht="14.4" thickBot="1" x14ac:dyDescent="0.35">
      <c r="A175" s="45" t="s">
        <v>377</v>
      </c>
      <c r="B175" s="44" t="s">
        <v>234</v>
      </c>
      <c r="C175" s="44" t="s">
        <v>278</v>
      </c>
      <c r="D175" s="44" t="s">
        <v>376</v>
      </c>
      <c r="E175" s="44" t="s">
        <v>279</v>
      </c>
      <c r="F175" s="44" t="s">
        <v>375</v>
      </c>
      <c r="G175" s="44" t="s">
        <v>374</v>
      </c>
      <c r="H175" s="44" t="s">
        <v>373</v>
      </c>
      <c r="I175" s="44" t="s">
        <v>372</v>
      </c>
      <c r="J175" s="44" t="s">
        <v>156</v>
      </c>
      <c r="K175" s="44" t="s">
        <v>371</v>
      </c>
      <c r="L175" s="44" t="s">
        <v>226</v>
      </c>
      <c r="M175" s="44" t="s">
        <v>239</v>
      </c>
      <c r="N175" s="44" t="s">
        <v>367</v>
      </c>
      <c r="O175" s="44" t="s">
        <v>236</v>
      </c>
      <c r="P175" s="44" t="s">
        <v>298</v>
      </c>
      <c r="Q175" s="44" t="s">
        <v>285</v>
      </c>
      <c r="R175" s="44" t="s">
        <v>218</v>
      </c>
      <c r="S175" s="44" t="s">
        <v>273</v>
      </c>
      <c r="T175" s="44" t="s">
        <v>332</v>
      </c>
      <c r="U175" s="44" t="s">
        <v>268</v>
      </c>
      <c r="V175" s="44" t="s">
        <v>270</v>
      </c>
      <c r="W175" s="44" t="s">
        <v>149</v>
      </c>
      <c r="X175" s="44" t="s">
        <v>191</v>
      </c>
      <c r="Y175" s="44" t="s">
        <v>175</v>
      </c>
      <c r="Z175" s="44" t="s">
        <v>194</v>
      </c>
      <c r="AA175" s="44" t="s">
        <v>251</v>
      </c>
      <c r="AB175" s="44" t="s">
        <v>222</v>
      </c>
      <c r="AC175" s="44" t="s">
        <v>249</v>
      </c>
      <c r="AD175" s="44" t="s">
        <v>218</v>
      </c>
      <c r="AE175" s="44" t="s">
        <v>266</v>
      </c>
    </row>
    <row r="176" spans="1:31" ht="42" thickBot="1" x14ac:dyDescent="0.35">
      <c r="A176" s="45" t="s">
        <v>370</v>
      </c>
      <c r="B176" s="44" t="s">
        <v>369</v>
      </c>
      <c r="C176" s="44" t="s">
        <v>238</v>
      </c>
      <c r="D176" s="44" t="s">
        <v>368</v>
      </c>
      <c r="E176" s="44" t="s">
        <v>313</v>
      </c>
      <c r="F176" s="44" t="s">
        <v>291</v>
      </c>
      <c r="G176" s="44" t="s">
        <v>367</v>
      </c>
      <c r="H176" s="44" t="s">
        <v>313</v>
      </c>
      <c r="I176" s="44" t="s">
        <v>367</v>
      </c>
      <c r="J176" s="44" t="s">
        <v>261</v>
      </c>
      <c r="K176" s="44" t="s">
        <v>311</v>
      </c>
      <c r="L176" s="44" t="s">
        <v>366</v>
      </c>
      <c r="M176" s="44" t="s">
        <v>365</v>
      </c>
      <c r="N176" s="44" t="s">
        <v>239</v>
      </c>
      <c r="O176" s="44" t="s">
        <v>238</v>
      </c>
      <c r="P176" s="44" t="s">
        <v>364</v>
      </c>
      <c r="Q176" s="44" t="s">
        <v>363</v>
      </c>
      <c r="R176" s="44" t="s">
        <v>286</v>
      </c>
      <c r="S176" s="44" t="s">
        <v>286</v>
      </c>
      <c r="T176" s="44" t="s">
        <v>247</v>
      </c>
      <c r="U176" s="44" t="s">
        <v>265</v>
      </c>
      <c r="V176" s="44" t="s">
        <v>247</v>
      </c>
      <c r="W176" s="44" t="s">
        <v>217</v>
      </c>
      <c r="X176" s="44" t="s">
        <v>285</v>
      </c>
      <c r="Y176" s="44" t="s">
        <v>217</v>
      </c>
      <c r="Z176" s="44" t="s">
        <v>273</v>
      </c>
      <c r="AA176" s="44" t="s">
        <v>362</v>
      </c>
      <c r="AB176" s="44" t="s">
        <v>361</v>
      </c>
      <c r="AC176" s="44" t="s">
        <v>220</v>
      </c>
      <c r="AD176" s="44" t="s">
        <v>218</v>
      </c>
      <c r="AE176" s="44" t="s">
        <v>143</v>
      </c>
    </row>
    <row r="177" spans="1:31" ht="97.2" thickBot="1" x14ac:dyDescent="0.35">
      <c r="A177" s="45" t="s">
        <v>360</v>
      </c>
      <c r="B177" s="44" t="s">
        <v>359</v>
      </c>
      <c r="C177" s="44" t="s">
        <v>358</v>
      </c>
      <c r="D177" s="44" t="s">
        <v>357</v>
      </c>
      <c r="E177" s="44" t="s">
        <v>228</v>
      </c>
      <c r="F177" s="44" t="s">
        <v>356</v>
      </c>
      <c r="G177" s="44" t="s">
        <v>308</v>
      </c>
      <c r="H177" s="44" t="s">
        <v>230</v>
      </c>
      <c r="I177" s="44" t="s">
        <v>323</v>
      </c>
      <c r="J177" s="44" t="s">
        <v>328</v>
      </c>
      <c r="K177" s="44" t="s">
        <v>326</v>
      </c>
      <c r="L177" s="44" t="s">
        <v>355</v>
      </c>
      <c r="M177" s="44" t="s">
        <v>354</v>
      </c>
      <c r="N177" s="44" t="s">
        <v>353</v>
      </c>
      <c r="O177" s="44" t="s">
        <v>309</v>
      </c>
      <c r="P177" s="44" t="s">
        <v>352</v>
      </c>
      <c r="Q177" s="44" t="s">
        <v>351</v>
      </c>
      <c r="R177" s="44" t="s">
        <v>319</v>
      </c>
      <c r="S177" s="44" t="s">
        <v>215</v>
      </c>
      <c r="T177" s="44" t="s">
        <v>350</v>
      </c>
      <c r="U177" s="44" t="s">
        <v>242</v>
      </c>
      <c r="V177" s="44" t="s">
        <v>213</v>
      </c>
      <c r="W177" s="44" t="s">
        <v>244</v>
      </c>
      <c r="X177" s="44" t="s">
        <v>350</v>
      </c>
      <c r="Y177" s="44" t="s">
        <v>252</v>
      </c>
      <c r="Z177" s="44" t="s">
        <v>349</v>
      </c>
      <c r="AA177" s="44" t="s">
        <v>348</v>
      </c>
      <c r="AB177" s="44" t="s">
        <v>347</v>
      </c>
      <c r="AC177" s="44" t="s">
        <v>346</v>
      </c>
      <c r="AD177" s="44" t="s">
        <v>215</v>
      </c>
      <c r="AE177" s="44" t="s">
        <v>244</v>
      </c>
    </row>
    <row r="178" spans="1:31" ht="55.8" thickBot="1" x14ac:dyDescent="0.35">
      <c r="A178" s="45" t="s">
        <v>345</v>
      </c>
      <c r="B178" s="44" t="s">
        <v>344</v>
      </c>
      <c r="C178" s="44" t="s">
        <v>181</v>
      </c>
      <c r="D178" s="44" t="s">
        <v>343</v>
      </c>
      <c r="E178" s="44" t="s">
        <v>342</v>
      </c>
      <c r="F178" s="44" t="s">
        <v>341</v>
      </c>
      <c r="G178" s="44" t="s">
        <v>340</v>
      </c>
      <c r="H178" s="44" t="s">
        <v>189</v>
      </c>
      <c r="I178" s="44" t="s">
        <v>339</v>
      </c>
      <c r="J178" s="44" t="s">
        <v>165</v>
      </c>
      <c r="K178" s="44" t="s">
        <v>338</v>
      </c>
      <c r="L178" s="44" t="s">
        <v>337</v>
      </c>
      <c r="M178" s="44" t="s">
        <v>336</v>
      </c>
      <c r="N178" s="44" t="s">
        <v>335</v>
      </c>
      <c r="O178" s="44" t="s">
        <v>334</v>
      </c>
      <c r="P178" s="44" t="s">
        <v>333</v>
      </c>
      <c r="Q178" s="44" t="s">
        <v>152</v>
      </c>
      <c r="R178" s="44" t="s">
        <v>152</v>
      </c>
      <c r="S178" s="44" t="s">
        <v>269</v>
      </c>
      <c r="T178" s="44" t="s">
        <v>148</v>
      </c>
      <c r="U178" s="44" t="s">
        <v>169</v>
      </c>
      <c r="V178" s="44" t="s">
        <v>332</v>
      </c>
      <c r="W178" s="44" t="s">
        <v>170</v>
      </c>
      <c r="X178" s="44" t="s">
        <v>148</v>
      </c>
      <c r="Y178" s="44" t="s">
        <v>191</v>
      </c>
      <c r="Z178" s="44" t="s">
        <v>196</v>
      </c>
      <c r="AA178" s="44" t="s">
        <v>143</v>
      </c>
      <c r="AB178" s="44" t="s">
        <v>216</v>
      </c>
      <c r="AC178" s="44" t="s">
        <v>331</v>
      </c>
      <c r="AD178" s="44" t="s">
        <v>269</v>
      </c>
      <c r="AE178" s="44" t="s">
        <v>149</v>
      </c>
    </row>
    <row r="179" spans="1:31" ht="42" thickBot="1" x14ac:dyDescent="0.35">
      <c r="A179" s="45" t="s">
        <v>330</v>
      </c>
      <c r="B179" s="44" t="s">
        <v>329</v>
      </c>
      <c r="C179" s="44" t="s">
        <v>328</v>
      </c>
      <c r="D179" s="44" t="s">
        <v>316</v>
      </c>
      <c r="E179" s="44" t="s">
        <v>327</v>
      </c>
      <c r="F179" s="44" t="s">
        <v>326</v>
      </c>
      <c r="G179" s="44" t="s">
        <v>325</v>
      </c>
      <c r="H179" s="44" t="s">
        <v>324</v>
      </c>
      <c r="I179" s="44" t="s">
        <v>324</v>
      </c>
      <c r="J179" s="44" t="s">
        <v>292</v>
      </c>
      <c r="K179" s="44" t="s">
        <v>312</v>
      </c>
      <c r="L179" s="44" t="s">
        <v>323</v>
      </c>
      <c r="M179" s="44" t="s">
        <v>323</v>
      </c>
      <c r="N179" s="44" t="s">
        <v>323</v>
      </c>
      <c r="O179" s="44" t="s">
        <v>306</v>
      </c>
      <c r="P179" s="44" t="s">
        <v>227</v>
      </c>
      <c r="Q179" s="44" t="s">
        <v>212</v>
      </c>
      <c r="R179" s="44" t="s">
        <v>212</v>
      </c>
      <c r="S179" s="44" t="s">
        <v>243</v>
      </c>
      <c r="T179" s="44" t="s">
        <v>225</v>
      </c>
      <c r="U179" s="44" t="s">
        <v>322</v>
      </c>
      <c r="V179" s="44" t="s">
        <v>223</v>
      </c>
      <c r="W179" s="44" t="s">
        <v>223</v>
      </c>
      <c r="X179" s="44" t="s">
        <v>321</v>
      </c>
      <c r="Y179" s="44" t="s">
        <v>320</v>
      </c>
      <c r="Z179" s="44" t="s">
        <v>287</v>
      </c>
      <c r="AA179" s="44" t="s">
        <v>319</v>
      </c>
      <c r="AB179" s="44" t="s">
        <v>301</v>
      </c>
      <c r="AC179" s="44" t="s">
        <v>215</v>
      </c>
      <c r="AD179" s="44" t="s">
        <v>213</v>
      </c>
      <c r="AE179" s="44" t="s">
        <v>318</v>
      </c>
    </row>
    <row r="180" spans="1:31" ht="14.4" thickBot="1" x14ac:dyDescent="0.35">
      <c r="A180" s="45" t="s">
        <v>317</v>
      </c>
      <c r="B180" s="44" t="s">
        <v>254</v>
      </c>
      <c r="C180" s="44" t="s">
        <v>316</v>
      </c>
      <c r="D180" s="44" t="s">
        <v>315</v>
      </c>
      <c r="E180" s="44" t="s">
        <v>239</v>
      </c>
      <c r="F180" s="44" t="s">
        <v>314</v>
      </c>
      <c r="G180" s="44" t="s">
        <v>313</v>
      </c>
      <c r="H180" s="44" t="s">
        <v>312</v>
      </c>
      <c r="I180" s="44" t="s">
        <v>291</v>
      </c>
      <c r="J180" s="44" t="s">
        <v>311</v>
      </c>
      <c r="K180" s="44" t="s">
        <v>310</v>
      </c>
      <c r="L180" s="44" t="s">
        <v>309</v>
      </c>
      <c r="M180" s="44" t="s">
        <v>308</v>
      </c>
      <c r="N180" s="44" t="s">
        <v>229</v>
      </c>
      <c r="O180" s="44" t="s">
        <v>307</v>
      </c>
      <c r="P180" s="44" t="s">
        <v>306</v>
      </c>
      <c r="Q180" s="44" t="s">
        <v>305</v>
      </c>
      <c r="R180" s="44" t="s">
        <v>211</v>
      </c>
      <c r="S180" s="44" t="s">
        <v>242</v>
      </c>
      <c r="T180" s="44" t="s">
        <v>251</v>
      </c>
      <c r="U180" s="44" t="s">
        <v>304</v>
      </c>
      <c r="V180" s="44" t="s">
        <v>287</v>
      </c>
      <c r="W180" s="44" t="s">
        <v>220</v>
      </c>
      <c r="X180" s="44" t="s">
        <v>285</v>
      </c>
      <c r="Y180" s="44" t="s">
        <v>217</v>
      </c>
      <c r="Z180" s="44" t="s">
        <v>143</v>
      </c>
      <c r="AA180" s="44" t="s">
        <v>303</v>
      </c>
      <c r="AB180" s="44" t="s">
        <v>302</v>
      </c>
      <c r="AC180" s="44" t="s">
        <v>301</v>
      </c>
      <c r="AD180" s="44" t="s">
        <v>213</v>
      </c>
      <c r="AE180" s="44" t="s">
        <v>300</v>
      </c>
    </row>
    <row r="181" spans="1:31" ht="28.2" thickBot="1" x14ac:dyDescent="0.35">
      <c r="A181" s="45" t="s">
        <v>299</v>
      </c>
      <c r="B181" s="44" t="s">
        <v>298</v>
      </c>
      <c r="C181" s="44" t="s">
        <v>235</v>
      </c>
      <c r="D181" s="44" t="s">
        <v>233</v>
      </c>
      <c r="E181" s="44" t="s">
        <v>231</v>
      </c>
      <c r="F181" s="44" t="s">
        <v>297</v>
      </c>
      <c r="G181" s="44" t="s">
        <v>290</v>
      </c>
      <c r="H181" s="44" t="s">
        <v>296</v>
      </c>
      <c r="I181" s="44" t="s">
        <v>295</v>
      </c>
      <c r="J181" s="44" t="s">
        <v>294</v>
      </c>
      <c r="K181" s="44" t="s">
        <v>293</v>
      </c>
      <c r="L181" s="44" t="s">
        <v>292</v>
      </c>
      <c r="M181" s="44" t="s">
        <v>262</v>
      </c>
      <c r="N181" s="44" t="s">
        <v>291</v>
      </c>
      <c r="O181" s="44" t="s">
        <v>290</v>
      </c>
      <c r="P181" s="44" t="s">
        <v>289</v>
      </c>
      <c r="Q181" s="44" t="s">
        <v>266</v>
      </c>
      <c r="R181" s="44" t="s">
        <v>247</v>
      </c>
      <c r="S181" s="44" t="s">
        <v>144</v>
      </c>
      <c r="T181" s="44" t="s">
        <v>216</v>
      </c>
      <c r="U181" s="44" t="s">
        <v>216</v>
      </c>
      <c r="V181" s="44" t="s">
        <v>152</v>
      </c>
      <c r="W181" s="44" t="s">
        <v>151</v>
      </c>
      <c r="X181" s="44" t="s">
        <v>269</v>
      </c>
      <c r="Y181" s="44" t="s">
        <v>268</v>
      </c>
      <c r="Z181" s="44" t="s">
        <v>142</v>
      </c>
      <c r="AA181" s="44" t="s">
        <v>288</v>
      </c>
      <c r="AB181" s="44" t="s">
        <v>287</v>
      </c>
      <c r="AC181" s="44" t="s">
        <v>248</v>
      </c>
      <c r="AD181" s="44" t="s">
        <v>286</v>
      </c>
      <c r="AE181" s="44" t="s">
        <v>285</v>
      </c>
    </row>
    <row r="182" spans="1:31" ht="14.4" thickBot="1" x14ac:dyDescent="0.35">
      <c r="A182" s="45" t="s">
        <v>284</v>
      </c>
      <c r="B182" s="44" t="s">
        <v>276</v>
      </c>
      <c r="C182" s="44" t="s">
        <v>260</v>
      </c>
      <c r="D182" s="44" t="s">
        <v>283</v>
      </c>
      <c r="E182" s="44" t="s">
        <v>231</v>
      </c>
      <c r="F182" s="44" t="s">
        <v>282</v>
      </c>
      <c r="G182" s="44" t="s">
        <v>281</v>
      </c>
      <c r="H182" s="44" t="s">
        <v>275</v>
      </c>
      <c r="I182" s="44" t="s">
        <v>258</v>
      </c>
      <c r="J182" s="44" t="s">
        <v>280</v>
      </c>
      <c r="K182" s="44" t="s">
        <v>279</v>
      </c>
      <c r="L182" s="44" t="s">
        <v>278</v>
      </c>
      <c r="M182" s="44" t="s">
        <v>277</v>
      </c>
      <c r="N182" s="44" t="s">
        <v>276</v>
      </c>
      <c r="O182" s="44" t="s">
        <v>275</v>
      </c>
      <c r="P182" s="44" t="s">
        <v>274</v>
      </c>
      <c r="Q182" s="44" t="s">
        <v>273</v>
      </c>
      <c r="R182" s="44" t="s">
        <v>272</v>
      </c>
      <c r="S182" s="44" t="s">
        <v>271</v>
      </c>
      <c r="T182" s="44" t="s">
        <v>268</v>
      </c>
      <c r="U182" s="44" t="s">
        <v>270</v>
      </c>
      <c r="V182" s="44" t="s">
        <v>269</v>
      </c>
      <c r="W182" s="44" t="s">
        <v>268</v>
      </c>
      <c r="X182" s="44" t="s">
        <v>267</v>
      </c>
      <c r="Y182" s="44" t="s">
        <v>149</v>
      </c>
      <c r="Z182" s="44" t="s">
        <v>141</v>
      </c>
      <c r="AA182" s="44" t="s">
        <v>266</v>
      </c>
      <c r="AB182" s="44" t="s">
        <v>247</v>
      </c>
      <c r="AC182" s="44" t="s">
        <v>265</v>
      </c>
      <c r="AD182" s="44" t="s">
        <v>152</v>
      </c>
      <c r="AE182" s="44" t="s">
        <v>142</v>
      </c>
    </row>
    <row r="183" spans="1:31" ht="83.4" thickBot="1" x14ac:dyDescent="0.35">
      <c r="A183" s="45" t="s">
        <v>264</v>
      </c>
      <c r="B183" s="44" t="s">
        <v>263</v>
      </c>
      <c r="C183" s="44" t="s">
        <v>262</v>
      </c>
      <c r="D183" s="44" t="s">
        <v>237</v>
      </c>
      <c r="E183" s="44" t="s">
        <v>261</v>
      </c>
      <c r="F183" s="44" t="s">
        <v>236</v>
      </c>
      <c r="G183" s="44" t="s">
        <v>260</v>
      </c>
      <c r="H183" s="44" t="s">
        <v>259</v>
      </c>
      <c r="I183" s="44" t="s">
        <v>259</v>
      </c>
      <c r="J183" s="44" t="s">
        <v>259</v>
      </c>
      <c r="K183" s="44" t="s">
        <v>258</v>
      </c>
      <c r="L183" s="44" t="s">
        <v>257</v>
      </c>
      <c r="M183" s="44" t="s">
        <v>256</v>
      </c>
      <c r="N183" s="44" t="s">
        <v>255</v>
      </c>
      <c r="O183" s="44" t="s">
        <v>254</v>
      </c>
      <c r="P183" s="44" t="s">
        <v>240</v>
      </c>
      <c r="Q183" s="44" t="s">
        <v>253</v>
      </c>
      <c r="R183" s="44" t="s">
        <v>242</v>
      </c>
      <c r="S183" s="44" t="s">
        <v>252</v>
      </c>
      <c r="T183" s="44" t="s">
        <v>251</v>
      </c>
      <c r="U183" s="44" t="s">
        <v>250</v>
      </c>
      <c r="V183" s="44" t="s">
        <v>249</v>
      </c>
      <c r="W183" s="44" t="s">
        <v>220</v>
      </c>
      <c r="X183" s="44" t="s">
        <v>219</v>
      </c>
      <c r="Y183" s="44" t="s">
        <v>248</v>
      </c>
      <c r="Z183" s="44" t="s">
        <v>247</v>
      </c>
      <c r="AA183" s="44" t="s">
        <v>246</v>
      </c>
      <c r="AB183" s="44" t="s">
        <v>245</v>
      </c>
      <c r="AC183" s="44" t="s">
        <v>244</v>
      </c>
      <c r="AD183" s="44" t="s">
        <v>243</v>
      </c>
      <c r="AE183" s="44" t="s">
        <v>242</v>
      </c>
    </row>
    <row r="184" spans="1:31" ht="14.4" thickBot="1" x14ac:dyDescent="0.35">
      <c r="A184" s="45" t="s">
        <v>241</v>
      </c>
      <c r="B184" s="44" t="s">
        <v>240</v>
      </c>
      <c r="C184" s="44" t="s">
        <v>239</v>
      </c>
      <c r="D184" s="44" t="s">
        <v>238</v>
      </c>
      <c r="E184" s="44" t="s">
        <v>237</v>
      </c>
      <c r="F184" s="44" t="s">
        <v>236</v>
      </c>
      <c r="G184" s="44" t="s">
        <v>235</v>
      </c>
      <c r="H184" s="44" t="s">
        <v>234</v>
      </c>
      <c r="I184" s="44" t="s">
        <v>233</v>
      </c>
      <c r="J184" s="44" t="s">
        <v>232</v>
      </c>
      <c r="K184" s="44" t="s">
        <v>231</v>
      </c>
      <c r="L184" s="44" t="s">
        <v>230</v>
      </c>
      <c r="M184" s="44" t="s">
        <v>229</v>
      </c>
      <c r="N184" s="44" t="s">
        <v>228</v>
      </c>
      <c r="O184" s="44" t="s">
        <v>227</v>
      </c>
      <c r="P184" s="44" t="s">
        <v>226</v>
      </c>
      <c r="Q184" s="44" t="s">
        <v>225</v>
      </c>
      <c r="R184" s="44" t="s">
        <v>224</v>
      </c>
      <c r="S184" s="44" t="s">
        <v>223</v>
      </c>
      <c r="T184" s="44" t="s">
        <v>222</v>
      </c>
      <c r="U184" s="44" t="s">
        <v>221</v>
      </c>
      <c r="V184" s="44" t="s">
        <v>220</v>
      </c>
      <c r="W184" s="44" t="s">
        <v>219</v>
      </c>
      <c r="X184" s="44" t="s">
        <v>218</v>
      </c>
      <c r="Y184" s="44" t="s">
        <v>217</v>
      </c>
      <c r="Z184" s="44" t="s">
        <v>216</v>
      </c>
      <c r="AA184" s="44" t="s">
        <v>215</v>
      </c>
      <c r="AB184" s="44" t="s">
        <v>214</v>
      </c>
      <c r="AC184" s="44" t="s">
        <v>213</v>
      </c>
      <c r="AD184" s="44" t="s">
        <v>212</v>
      </c>
      <c r="AE184" s="44" t="s">
        <v>211</v>
      </c>
    </row>
    <row r="185" spans="1:31" ht="14.4" thickBot="1" x14ac:dyDescent="0.35">
      <c r="A185" s="45" t="s">
        <v>210</v>
      </c>
      <c r="B185" s="44" t="s">
        <v>209</v>
      </c>
      <c r="C185" s="44" t="s">
        <v>189</v>
      </c>
      <c r="D185" s="44" t="s">
        <v>189</v>
      </c>
      <c r="E185" s="44" t="s">
        <v>208</v>
      </c>
      <c r="F185" s="44" t="s">
        <v>207</v>
      </c>
      <c r="G185" s="44" t="s">
        <v>206</v>
      </c>
      <c r="H185" s="44" t="s">
        <v>205</v>
      </c>
      <c r="I185" s="44" t="s">
        <v>204</v>
      </c>
      <c r="J185" s="44" t="s">
        <v>203</v>
      </c>
      <c r="K185" s="44" t="s">
        <v>202</v>
      </c>
      <c r="L185" s="44" t="s">
        <v>201</v>
      </c>
      <c r="M185" s="44" t="s">
        <v>200</v>
      </c>
      <c r="N185" s="44" t="s">
        <v>199</v>
      </c>
      <c r="O185" s="44" t="s">
        <v>198</v>
      </c>
      <c r="P185" s="44" t="s">
        <v>197</v>
      </c>
      <c r="Q185" s="44" t="s">
        <v>173</v>
      </c>
      <c r="R185" s="44" t="s">
        <v>147</v>
      </c>
      <c r="S185" s="44" t="s">
        <v>147</v>
      </c>
      <c r="T185" s="44" t="s">
        <v>196</v>
      </c>
      <c r="U185" s="44" t="s">
        <v>194</v>
      </c>
      <c r="V185" s="44" t="s">
        <v>150</v>
      </c>
      <c r="W185" s="44" t="s">
        <v>195</v>
      </c>
      <c r="X185" s="44" t="s">
        <v>194</v>
      </c>
      <c r="Y185" s="44" t="s">
        <v>175</v>
      </c>
      <c r="Z185" s="44" t="s">
        <v>193</v>
      </c>
      <c r="AA185" s="44" t="s">
        <v>169</v>
      </c>
      <c r="AB185" s="44" t="s">
        <v>192</v>
      </c>
      <c r="AC185" s="44" t="s">
        <v>169</v>
      </c>
      <c r="AD185" s="44" t="s">
        <v>191</v>
      </c>
      <c r="AE185" s="44" t="s">
        <v>147</v>
      </c>
    </row>
    <row r="186" spans="1:31" ht="14.4" thickBot="1" x14ac:dyDescent="0.35">
      <c r="A186" s="45" t="s">
        <v>190</v>
      </c>
      <c r="B186" s="44" t="s">
        <v>189</v>
      </c>
      <c r="C186" s="44" t="s">
        <v>166</v>
      </c>
      <c r="D186" s="44" t="s">
        <v>188</v>
      </c>
      <c r="E186" s="44" t="s">
        <v>187</v>
      </c>
      <c r="F186" s="44" t="s">
        <v>186</v>
      </c>
      <c r="G186" s="44" t="s">
        <v>185</v>
      </c>
      <c r="H186" s="44" t="s">
        <v>161</v>
      </c>
      <c r="I186" s="44" t="s">
        <v>184</v>
      </c>
      <c r="J186" s="44" t="s">
        <v>183</v>
      </c>
      <c r="K186" s="44" t="s">
        <v>182</v>
      </c>
      <c r="L186" s="44" t="s">
        <v>181</v>
      </c>
      <c r="M186" s="44" t="s">
        <v>180</v>
      </c>
      <c r="N186" s="44" t="s">
        <v>179</v>
      </c>
      <c r="O186" s="44" t="s">
        <v>178</v>
      </c>
      <c r="P186" s="44" t="s">
        <v>177</v>
      </c>
      <c r="Q186" s="44" t="s">
        <v>170</v>
      </c>
      <c r="R186" s="44" t="s">
        <v>170</v>
      </c>
      <c r="S186" s="44" t="s">
        <v>140</v>
      </c>
      <c r="T186" s="44" t="s">
        <v>176</v>
      </c>
      <c r="U186" s="44" t="s">
        <v>175</v>
      </c>
      <c r="V186" s="44" t="s">
        <v>174</v>
      </c>
      <c r="W186" s="44" t="s">
        <v>174</v>
      </c>
      <c r="X186" s="44" t="s">
        <v>173</v>
      </c>
      <c r="Y186" s="44" t="s">
        <v>172</v>
      </c>
      <c r="Z186" s="44" t="s">
        <v>171</v>
      </c>
      <c r="AA186" s="44" t="s">
        <v>152</v>
      </c>
      <c r="AB186" s="44" t="s">
        <v>151</v>
      </c>
      <c r="AC186" s="44" t="s">
        <v>170</v>
      </c>
      <c r="AD186" s="44" t="s">
        <v>169</v>
      </c>
      <c r="AE186" s="44" t="s">
        <v>147</v>
      </c>
    </row>
    <row r="187" spans="1:31" ht="28.2" thickBot="1" x14ac:dyDescent="0.35">
      <c r="A187" s="45" t="s">
        <v>168</v>
      </c>
      <c r="B187" s="44" t="s">
        <v>167</v>
      </c>
      <c r="C187" s="44" t="s">
        <v>166</v>
      </c>
      <c r="D187" s="44" t="s">
        <v>165</v>
      </c>
      <c r="E187" s="44" t="s">
        <v>164</v>
      </c>
      <c r="F187" s="44" t="s">
        <v>163</v>
      </c>
      <c r="G187" s="44" t="s">
        <v>162</v>
      </c>
      <c r="H187" s="44" t="s">
        <v>161</v>
      </c>
      <c r="I187" s="44" t="s">
        <v>160</v>
      </c>
      <c r="J187" s="44" t="s">
        <v>159</v>
      </c>
      <c r="K187" s="44" t="s">
        <v>158</v>
      </c>
      <c r="L187" s="44" t="s">
        <v>157</v>
      </c>
      <c r="M187" s="44" t="s">
        <v>156</v>
      </c>
      <c r="N187" s="44" t="s">
        <v>155</v>
      </c>
      <c r="O187" s="44" t="s">
        <v>154</v>
      </c>
      <c r="P187" s="44" t="s">
        <v>153</v>
      </c>
      <c r="Q187" s="44" t="s">
        <v>152</v>
      </c>
      <c r="R187" s="44" t="s">
        <v>151</v>
      </c>
      <c r="S187" s="44" t="s">
        <v>148</v>
      </c>
      <c r="T187" s="44" t="s">
        <v>150</v>
      </c>
      <c r="U187" s="44" t="s">
        <v>150</v>
      </c>
      <c r="V187" s="44" t="s">
        <v>149</v>
      </c>
      <c r="W187" s="44" t="s">
        <v>148</v>
      </c>
      <c r="X187" s="44" t="s">
        <v>147</v>
      </c>
      <c r="Y187" s="44" t="s">
        <v>146</v>
      </c>
      <c r="Z187" s="44" t="s">
        <v>145</v>
      </c>
      <c r="AA187" s="44" t="s">
        <v>144</v>
      </c>
      <c r="AB187" s="44" t="s">
        <v>143</v>
      </c>
      <c r="AC187" s="44" t="s">
        <v>142</v>
      </c>
      <c r="AD187" s="44" t="s">
        <v>141</v>
      </c>
      <c r="AE187" s="44" t="s">
        <v>140</v>
      </c>
    </row>
  </sheetData>
  <mergeCells count="9">
    <mergeCell ref="A2:A4"/>
    <mergeCell ref="B2:P2"/>
    <mergeCell ref="Q2:AE2"/>
    <mergeCell ref="B3:F3"/>
    <mergeCell ref="G3:K3"/>
    <mergeCell ref="L3:P3"/>
    <mergeCell ref="Q3:U3"/>
    <mergeCell ref="V3:Z3"/>
    <mergeCell ref="AA3:AE3"/>
  </mergeCells>
  <hyperlinks>
    <hyperlink ref="B2" r:id="rId1" display="http://apps.who.int/gho/indicatorregistry/App_Main/view_indicator.aspx?iid=66"/>
    <hyperlink ref="Q2" r:id="rId2" display="http://apps.who.int/gho/indicatorregistry/App_Main/view_indicator.aspx?iid=66"/>
  </hyperlinks>
  <pageMargins left="0.78740157499999996" right="0.78740157499999996" top="0.984251969" bottom="0.984251969" header="0.4921259845" footer="0.4921259845"/>
  <pageSetup paperSize="0" orientation="portrait"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31</vt:i4>
      </vt:variant>
    </vt:vector>
  </HeadingPairs>
  <TitlesOfParts>
    <vt:vector size="31" baseType="lpstr">
      <vt:lpstr>LTC expenditure, health</vt:lpstr>
      <vt:lpstr>LTC expenditure, social</vt:lpstr>
      <vt:lpstr>Share of private exp (health)</vt:lpstr>
      <vt:lpstr>LTC worker (head counts)</vt:lpstr>
      <vt:lpstr>LTC worker (FTE)</vt:lpstr>
      <vt:lpstr>LTC recipients home care</vt:lpstr>
      <vt:lpstr>LTC recipients institutions</vt:lpstr>
      <vt:lpstr>LTC residental beds</vt:lpstr>
      <vt:lpstr>Healthy life years (WHO)</vt:lpstr>
      <vt:lpstr>Healthy life years 2000-2003 Eu</vt:lpstr>
      <vt:lpstr>Healthy life years (Eurostat)</vt:lpstr>
      <vt:lpstr>Life expectancy</vt:lpstr>
      <vt:lpstr>Perceived health status</vt:lpstr>
      <vt:lpstr>Overview quanti indicators</vt:lpstr>
      <vt:lpstr>Quanti means</vt:lpstr>
      <vt:lpstr>Quanti MissingIdeas</vt:lpstr>
      <vt:lpstr>Choice homecare provider</vt:lpstr>
      <vt:lpstr>Choice institutional provider</vt:lpstr>
      <vt:lpstr>Means-testing for cash-benefit</vt:lpstr>
      <vt:lpstr>Choice between cash vs. in-kind</vt:lpstr>
      <vt:lpstr>Choice to mix cash and in-kind</vt:lpstr>
      <vt:lpstr>Availability of Cash benefits</vt:lpstr>
      <vt:lpstr>Means-testing for in-kind</vt:lpstr>
      <vt:lpstr>Means-testing for any benefit</vt:lpstr>
      <vt:lpstr>Overview quali</vt:lpstr>
      <vt:lpstr>Missoc Comparative Tables</vt:lpstr>
      <vt:lpstr>Länderabgleich</vt:lpstr>
      <vt:lpstr>Choice home vs. institutional</vt:lpstr>
      <vt:lpstr>Pension credits informal carers</vt:lpstr>
      <vt:lpstr>Care leave for informal carers</vt:lpstr>
      <vt:lpstr>Limitations Daily Living</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Jule Gasde</dc:creator>
  <cp:lastModifiedBy>Linden</cp:lastModifiedBy>
  <cp:lastPrinted>2019-03-26T13:36:57Z</cp:lastPrinted>
  <dcterms:created xsi:type="dcterms:W3CDTF">2018-12-06T17:36:10Z</dcterms:created>
  <dcterms:modified xsi:type="dcterms:W3CDTF">2019-06-19T08:21:31Z</dcterms:modified>
</cp:coreProperties>
</file>