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ERSO\TRAIN_ELECTRIQUE\RESEAU_BARRAUX\DEVELOPPEMENT_BOARD_CAN\RAIL DRIVER\BOM\"/>
    </mc:Choice>
  </mc:AlternateContent>
  <xr:revisionPtr revIDLastSave="0" documentId="13_ncr:1_{0D8AD88A-16E3-4A91-A97D-2305E2BF6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RAIL DRIVER 1.2" sheetId="1" r:id="rId1"/>
  </sheets>
  <calcPr calcId="191029"/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K28" i="1"/>
  <c r="L29" i="1"/>
  <c r="M29" i="1" s="1"/>
  <c r="L28" i="1"/>
  <c r="M28" i="1" s="1"/>
  <c r="L27" i="1"/>
  <c r="M27" i="1" s="1"/>
  <c r="L26" i="1"/>
  <c r="M26" i="1" s="1"/>
  <c r="L25" i="1"/>
  <c r="M25" i="1" s="1"/>
  <c r="L20" i="1"/>
  <c r="M20" i="1" s="1"/>
  <c r="L19" i="1"/>
  <c r="M19" i="1" s="1"/>
  <c r="L18" i="1"/>
  <c r="M18" i="1" s="1"/>
  <c r="L17" i="1"/>
  <c r="M17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5" i="1"/>
  <c r="M5" i="1" s="1"/>
  <c r="L4" i="1"/>
  <c r="M4" i="1" s="1"/>
  <c r="L3" i="1"/>
  <c r="M3" i="1" s="1"/>
  <c r="L21" i="1"/>
  <c r="M21" i="1" s="1"/>
  <c r="L32" i="1"/>
  <c r="M32" i="1" s="1"/>
  <c r="L23" i="1"/>
  <c r="M23" i="1" s="1"/>
  <c r="L22" i="1"/>
  <c r="M22" i="1" s="1"/>
  <c r="L16" i="1"/>
  <c r="M16" i="1" s="1"/>
  <c r="L8" i="1"/>
  <c r="M8" i="1" s="1"/>
  <c r="L7" i="1"/>
  <c r="M7" i="1" s="1"/>
  <c r="L6" i="1"/>
  <c r="M6" i="1" s="1"/>
  <c r="K30" i="1"/>
  <c r="L30" i="1" s="1"/>
  <c r="K31" i="1"/>
  <c r="K24" i="1"/>
  <c r="K2" i="1"/>
  <c r="L2" i="1" l="1"/>
  <c r="L31" i="1"/>
  <c r="M31" i="1" s="1"/>
  <c r="L24" i="1"/>
  <c r="M24" i="1" s="1"/>
  <c r="M30" i="1"/>
  <c r="M2" i="1"/>
  <c r="L34" i="1"/>
  <c r="M34" i="1" l="1"/>
</calcChain>
</file>

<file path=xl/sharedStrings.xml><?xml version="1.0" encoding="utf-8"?>
<sst xmlns="http://schemas.openxmlformats.org/spreadsheetml/2006/main" count="140" uniqueCount="101">
  <si>
    <t>C6</t>
  </si>
  <si>
    <t>10R</t>
  </si>
  <si>
    <t>R21</t>
  </si>
  <si>
    <t>120R</t>
  </si>
  <si>
    <t>R39</t>
  </si>
  <si>
    <t>2,2K</t>
  </si>
  <si>
    <t>2N1711</t>
  </si>
  <si>
    <t>ADDRESS</t>
  </si>
  <si>
    <t>CAN TERMINATOR</t>
  </si>
  <si>
    <t>MCP2551P</t>
  </si>
  <si>
    <t>U2</t>
  </si>
  <si>
    <t>U1</t>
  </si>
  <si>
    <t>PICKIT2</t>
  </si>
  <si>
    <t>LINK</t>
  </si>
  <si>
    <t>https://fr.farnell.com/panasonic-electronic-components/eeufs1a202/condensateur-2000-f-10v-20/dp/2766923</t>
  </si>
  <si>
    <t>https://fr.farnell.com/te-connectivity/lr0204f120r/resistance-metal-120r-0-25w-1/dp/2329862?st=resistance%20120r%20traversant</t>
  </si>
  <si>
    <t>https://fr.farnell.com/on-semiconductor/1n4148tr/diode-tres-rapide-do-35/dp/9843680?st=diode%201n4148%20traversante</t>
  </si>
  <si>
    <t>2500pF</t>
  </si>
  <si>
    <t>C1, C2, C3, C4, C7</t>
  </si>
  <si>
    <t>https://fr.farnell.com/multicomp/mf25-2k2/resistance-2-2k-0-25w-1/dp/9341536</t>
  </si>
  <si>
    <t>https://fr.farnell.com/multicomp/2n1711/transistor/dp/1611558?st=2n1711</t>
  </si>
  <si>
    <t>https://fr.farnell.com/alcoswitch-te-connectivity/1825057-4/commutateur-dip-5-voies-spst-0/dp/3397711</t>
  </si>
  <si>
    <t>https://fr.farnell.com/wago/233-502/bornier-ci-2-54mm-2-voies/dp/1777096?ost=1777096</t>
  </si>
  <si>
    <t>Bornier x2</t>
  </si>
  <si>
    <t>https://fr.farnell.com/wago/233-512/bornier-ci-2-54mm-12-voies/dp/1777102?ost=1777102</t>
  </si>
  <si>
    <t>Bornier x12</t>
  </si>
  <si>
    <t>https://fr.farnell.com/wago/233-508/bornier-ci-2-54mm-8-voies/dp/1777101?ost=1777101</t>
  </si>
  <si>
    <t>Bornier x8</t>
  </si>
  <si>
    <t>https://fr.farnell.com/wago/233-504/bornier-ci-2-54mm-4-voies/dp/1777098?ost=1777098</t>
  </si>
  <si>
    <t>Bornier x4</t>
  </si>
  <si>
    <t>https://fr.farnell.com/microchip/mcp2551-e-p/transceiver-can-dip8-2551/dp/1439745?st=mcp2551</t>
  </si>
  <si>
    <t>https://fr.farnell.com/microchip/pic18f4585-i-p/mcu-8bit-pic18-40mhz-dip-40/dp/1439547?st=pic18f4585</t>
  </si>
  <si>
    <t>1N4148</t>
  </si>
  <si>
    <t>PIC18F4585-I</t>
  </si>
  <si>
    <t>DESCRIPTION</t>
  </si>
  <si>
    <t>VALUE</t>
  </si>
  <si>
    <t>FARNELL</t>
  </si>
  <si>
    <t>TOTAL</t>
  </si>
  <si>
    <t>1N4004</t>
  </si>
  <si>
    <t>https://fr.farnell.com/diodes-inc/1n4004-t/diode-de-redressement-400v1ado/dp/1843708?st=1n4004</t>
  </si>
  <si>
    <t>2000uF</t>
  </si>
  <si>
    <t>Header mâle, Fil à carte, 2.54 mm, 1 Rangée(s), 6 Contact(s), Traversant, droit (farnell.com)</t>
  </si>
  <si>
    <t>Q9, Q10, Q11, Q12, Q13, Q14</t>
  </si>
  <si>
    <t>R27, R29, R31, R33, R35, R37</t>
  </si>
  <si>
    <t>CAN</t>
  </si>
  <si>
    <t>POWER</t>
  </si>
  <si>
    <t>CONNECT_RAILS</t>
  </si>
  <si>
    <t>U3</t>
  </si>
  <si>
    <t>T17, T18, T19, T20, T21, T22</t>
  </si>
  <si>
    <t>IC2,IC3</t>
  </si>
  <si>
    <t>L298N</t>
  </si>
  <si>
    <t>FK222</t>
  </si>
  <si>
    <t>KK1,KK3</t>
  </si>
  <si>
    <t>PRIX UNITAIRE TTC</t>
  </si>
  <si>
    <t>COUT PROTO</t>
  </si>
  <si>
    <t>https://fr.farnell.com/panasonic-electronic-components/eeufs0j202l/condensateur-2000-f-6-3v-20/dp/2766898</t>
  </si>
  <si>
    <t>https://fr.farnell.com/vishay/wyo252mcmbrakr/condensateur-suppr-2500pf-classe/dp/3289470</t>
  </si>
  <si>
    <t>X1</t>
  </si>
  <si>
    <t>100nF</t>
  </si>
  <si>
    <t>MAX 232N</t>
  </si>
  <si>
    <t>IC1</t>
  </si>
  <si>
    <t>https://fr.farnell.com/texas-instruments/max232n/ic-transceiver-5v/dp/3121260?st=max232</t>
  </si>
  <si>
    <t>https://fr.farnell.com/kemet/r82dc3100dq50j/cond-0-1-f-63v-5-pet-radial/dp/2309064?st=100%20nf%20radial</t>
  </si>
  <si>
    <t>D3, D4, D5, D6, D7, D8, D9, D10, D12, D13, D14, D15, D17, D18, D19, D20</t>
  </si>
  <si>
    <t>D21</t>
  </si>
  <si>
    <t>D22, D1, D11,D2,D16</t>
  </si>
  <si>
    <t>STTH5L06RL</t>
  </si>
  <si>
    <t>https://fr.farnell.com/stmicroelectronics/stth5l06rl/diode-redresssement-5a-600v-do/dp/2353682</t>
  </si>
  <si>
    <t>R1, R2, R3, R4, R5, R6, R7, R8, R9, R10, R15, R20, R22, R23, R24, R25, R26, R28, R30, R32, R34, R36, R38</t>
  </si>
  <si>
    <t>Commutateur DIP / SIP, 1 Circuit</t>
  </si>
  <si>
    <t>https://fr.farnell.com/omron/a6t1104/commut-dip-raised-actuator-1-voies/dp/1960919</t>
  </si>
  <si>
    <t>TRACK_STATUS, GPIO_IN(OUT)</t>
  </si>
  <si>
    <t>LOW_POWER_OUTPUT</t>
  </si>
  <si>
    <t>Commutateur DIP / SIP, 5 Circuit(s), Glissière, Traversant, SPST, 24 VDC, 100 mA</t>
  </si>
  <si>
    <t>TIP31C</t>
  </si>
  <si>
    <t>Supplier</t>
  </si>
  <si>
    <t>Connecteurs D-Sub standards AMPL PLUG HD20, R/A 9P, B/L,4-40 INS</t>
  </si>
  <si>
    <t>Ref.</t>
  </si>
  <si>
    <t>https://fr.farnell.com/te-connectivity/2301843-1/conn-sub-d-m-le-9-voies-traversant/dp/2857982?ost=2857982</t>
  </si>
  <si>
    <t>https://fr.farnell.com/stmicroelectronics/l298n/ic-dual-bridge-driver/dp/403295?ost=403295</t>
  </si>
  <si>
    <t>https://fr.farnell.com/multicomp/mf25-470r/resistance-470r-0-25w-1/dp/9341943</t>
  </si>
  <si>
    <t>COUT HT</t>
  </si>
  <si>
    <t>https://fr.farnell.com/wurth-elektronik/971150385/entretoise-hex-m-le-femelle-23mm/dp/2988235</t>
  </si>
  <si>
    <t>Entretoise, Nylon 6.6 (Polyamide 6.6), M3, Hexagonale Mâle-Femelle, 15 mm, 23 mm</t>
  </si>
  <si>
    <t>Qty / board</t>
  </si>
  <si>
    <t>Dispo</t>
  </si>
  <si>
    <t>https://www.amazon.fr/DollaTek-r%C3%A9gulateur-bornes-lentr%C3%A9e-LM7805/dp/B081JMJZG6/ref=sr_1_1?__mk_fr_FR=%C3%85M%C3%85%C5%BD%C3%95%C3%91&amp;crid=3K3GIYG9W68XG&amp;keywords=dollatek+5V+1A&amp;qid=1693848957&amp;sprefix=dollatek+5v+1a%2Caps%2C90&amp;sr=8-1</t>
  </si>
  <si>
    <t>AMAZON</t>
  </si>
  <si>
    <t>DollaTek 5Pcs 5V 1A Mini Bloc régulateur à Trois bornes au Lieu de l'entrée LM7805 5,5~32V</t>
  </si>
  <si>
    <t>https://fr.farnell.com/multicomp/2227-40-06-05/support-de-ci-dip-40-voies-0-6/dp/4285669</t>
  </si>
  <si>
    <t>Support CI, 40 Contact(s), Fiche femelle DIP, 2.54 mm, 2227, 15.24 mm, Bronze phosphoreux</t>
  </si>
  <si>
    <t>https://fr.farnell.com/te-connectivity/1-2199298-2/support-ci-dil-7-62mm-8-voies/dp/2445620</t>
  </si>
  <si>
    <t>Support CI, 8 Contact(s), Fiche femelle DIP, 2.54 mm, 7.62 mm, Bronze phosphoreux</t>
  </si>
  <si>
    <t>To command</t>
  </si>
  <si>
    <t>Number Board</t>
  </si>
  <si>
    <t xml:space="preserve"> C10, C11, C12, C13, C14</t>
  </si>
  <si>
    <t>C5 ,C8, C9</t>
  </si>
  <si>
    <t>Master only</t>
  </si>
  <si>
    <t>YES</t>
  </si>
  <si>
    <t>https://fr.farnell.com/fischer-elektronik/fk-222-sa/heatsink/dp/1892314</t>
  </si>
  <si>
    <t>https://www.amazon.fr/dp/B08D8VRYN4?psc=1&amp;ref=ppx_yo2ov_dt_b_product_details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</si>
</sst>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10" xfId="42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164" fontId="0" fillId="0" borderId="16" xfId="0" applyNumberForma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arnell.com/wago/233-502/bornier-ci-2-54mm-2-voies/dp/1777096?ost=1777096" TargetMode="External"/><Relationship Id="rId13" Type="http://schemas.openxmlformats.org/officeDocument/2006/relationships/hyperlink" Target="https://www.amazon.fr/DollaTek-r%C3%A9gulateur-bornes-lentr%C3%A9e-LM7805/dp/B081JMJZG6/ref=sr_1_1?__mk_fr_FR=%C3%85M%C3%85%C5%BD%C3%95%C3%91&amp;crid=3K3GIYG9W68XG&amp;keywords=dollatek+5V+1A&amp;qid=1693848957&amp;sprefix=dollatek+5v+1a%2Caps%2C90&amp;sr=8-1" TargetMode="External"/><Relationship Id="rId18" Type="http://schemas.openxmlformats.org/officeDocument/2006/relationships/hyperlink" Target="https://fr.farnell.com/alcoswitch-te-connectivity/1825057-4/commutateur-dip-5-voies-spst-0/dp/3397711" TargetMode="External"/><Relationship Id="rId26" Type="http://schemas.openxmlformats.org/officeDocument/2006/relationships/hyperlink" Target="https://fr.farnell.com/kemet/r82dc3100dq50j/cond-0-1-f-63v-5-pet-radial/dp/2309064?st=100%20nf%20radial" TargetMode="External"/><Relationship Id="rId3" Type="http://schemas.openxmlformats.org/officeDocument/2006/relationships/hyperlink" Target="https://fr.farnell.com/te-connectivity/lr0204f120r/resistance-metal-120r-0-25w-1/dp/2329862?st=resistance%20120r%20traversant" TargetMode="External"/><Relationship Id="rId21" Type="http://schemas.openxmlformats.org/officeDocument/2006/relationships/hyperlink" Target="https://fr.farnell.com/stmicroelectronics/l298n/ic-dual-bridge-driver/dp/403295?ost=403295" TargetMode="External"/><Relationship Id="rId7" Type="http://schemas.openxmlformats.org/officeDocument/2006/relationships/hyperlink" Target="https://fr.farnell.com/vishay/wyo252mcmbrakr/condensateur-suppr-2500pf-classe/dp/3289470" TargetMode="External"/><Relationship Id="rId12" Type="http://schemas.openxmlformats.org/officeDocument/2006/relationships/hyperlink" Target="https://fr.farnell.com/wago/233-504/bornier-ci-2-54mm-4-voies/dp/1777098?ost=1777098" TargetMode="External"/><Relationship Id="rId17" Type="http://schemas.openxmlformats.org/officeDocument/2006/relationships/hyperlink" Target="https://fr.farnell.com/multicomp/2n1711/transistor/dp/1611558?st=2n1711" TargetMode="External"/><Relationship Id="rId25" Type="http://schemas.openxmlformats.org/officeDocument/2006/relationships/hyperlink" Target="https://fr.farnell.com/te-connectivity/2301843-1/conn-sub-d-m-le-9-voies-traversant/dp/2857982?ost=2857982" TargetMode="External"/><Relationship Id="rId2" Type="http://schemas.openxmlformats.org/officeDocument/2006/relationships/hyperlink" Target="https://fr.farnell.com/panasonic-electronic-components/eeufs0j202l/condensateur-2000-f-6-3v-20/dp/2766898" TargetMode="External"/><Relationship Id="rId16" Type="http://schemas.openxmlformats.org/officeDocument/2006/relationships/hyperlink" Target="https://www.amazon.fr/dp/B08D8VRYN4?psc=1&amp;ref=ppx_yo2ov_dt_b_product_details" TargetMode="External"/><Relationship Id="rId20" Type="http://schemas.openxmlformats.org/officeDocument/2006/relationships/hyperlink" Target="https://fr.farnell.com/amp-te-connectivity/825433-6/barrette-droite-1-rangee-6voies/dp/1187827" TargetMode="External"/><Relationship Id="rId29" Type="http://schemas.openxmlformats.org/officeDocument/2006/relationships/hyperlink" Target="https://fr.farnell.com/wurth-elektronik/971150385/entretoise-hex-m-le-femelle-23mm/dp/2988235" TargetMode="External"/><Relationship Id="rId1" Type="http://schemas.openxmlformats.org/officeDocument/2006/relationships/hyperlink" Target="https://fr.farnell.com/panasonic-electronic-components/eeufs1a202/condensateur-2000-f-10v-20/dp/2766923" TargetMode="External"/><Relationship Id="rId6" Type="http://schemas.openxmlformats.org/officeDocument/2006/relationships/hyperlink" Target="https://fr.farnell.com/multicomp/mf25-2k2/resistance-2-2k-0-25w-1/dp/9341536" TargetMode="External"/><Relationship Id="rId11" Type="http://schemas.openxmlformats.org/officeDocument/2006/relationships/hyperlink" Target="https://fr.farnell.com/wago/233-508/bornier-ci-2-54mm-8-voies/dp/1777101?ost=1777101" TargetMode="External"/><Relationship Id="rId24" Type="http://schemas.openxmlformats.org/officeDocument/2006/relationships/hyperlink" Target="https://fr.farnell.com/texas-instruments/max232n/ic-transceiver-5v/dp/3121260?st=max232" TargetMode="External"/><Relationship Id="rId5" Type="http://schemas.openxmlformats.org/officeDocument/2006/relationships/hyperlink" Target="https://fr.farnell.com/diodes-inc/1n4004-t/diode-de-redressement-400v1ado/dp/1843708?st=1n4004" TargetMode="External"/><Relationship Id="rId15" Type="http://schemas.openxmlformats.org/officeDocument/2006/relationships/hyperlink" Target="https://fr.farnell.com/wago/233-502/bornier-ci-2-54mm-2-voies/dp/1777096?ost=1777096" TargetMode="External"/><Relationship Id="rId23" Type="http://schemas.openxmlformats.org/officeDocument/2006/relationships/hyperlink" Target="https://fr.farnell.com/multicomp/mf25-470r/resistance-470r-0-25w-1/dp/9341943" TargetMode="External"/><Relationship Id="rId28" Type="http://schemas.openxmlformats.org/officeDocument/2006/relationships/hyperlink" Target="https://fr.farnell.com/kemet/r82dc3100dq50j/cond-0-1-f-63v-5-pet-radial/dp/2309064?st=100%20nf%20radial" TargetMode="External"/><Relationship Id="rId10" Type="http://schemas.openxmlformats.org/officeDocument/2006/relationships/hyperlink" Target="https://fr.farnell.com/wago/233-512/bornier-ci-2-54mm-12-voies/dp/1777102?ost=1777102" TargetMode="External"/><Relationship Id="rId19" Type="http://schemas.openxmlformats.org/officeDocument/2006/relationships/hyperlink" Target="https://fr.farnell.com/microchip/pic18f4585-i-p/mcu-8bit-pic18-40mhz-dip-40/dp/1439547?st=pic18f4585" TargetMode="External"/><Relationship Id="rId4" Type="http://schemas.openxmlformats.org/officeDocument/2006/relationships/hyperlink" Target="https://fr.farnell.com/on-semiconductor/1n4148tr/diode-tres-rapide-do-35/dp/9843680?st=diode%201n4148%20traversante" TargetMode="External"/><Relationship Id="rId9" Type="http://schemas.openxmlformats.org/officeDocument/2006/relationships/hyperlink" Target="https://fr.farnell.com/omron/a6t1104/commut-dip-raised-actuator-1-voies/dp/1960919" TargetMode="External"/><Relationship Id="rId14" Type="http://schemas.openxmlformats.org/officeDocument/2006/relationships/hyperlink" Target="https://fr.farnell.com/microchip/mcp2551-e-p/transceiver-can-dip8-2551/dp/1439745?st=mcp2551" TargetMode="External"/><Relationship Id="rId22" Type="http://schemas.openxmlformats.org/officeDocument/2006/relationships/hyperlink" Target="https://fr.farnell.com/fischer-elektronik/fk-222-sa/heatsink/dp/1892314" TargetMode="External"/><Relationship Id="rId27" Type="http://schemas.openxmlformats.org/officeDocument/2006/relationships/hyperlink" Target="https://fr.farnell.com/stmicroelectronics/stth5l06rl/diode-redresssement-5a-600v-do/dp/235368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4"/>
  <sheetViews>
    <sheetView tabSelected="1" zoomScale="80" zoomScaleNormal="80" workbookViewId="0">
      <selection activeCell="D10" sqref="D10"/>
    </sheetView>
  </sheetViews>
  <sheetFormatPr baseColWidth="10" defaultRowHeight="27" customHeight="1" x14ac:dyDescent="0.25"/>
  <cols>
    <col min="1" max="1" width="11.42578125" style="6"/>
    <col min="2" max="5" width="12.28515625" style="6" customWidth="1"/>
    <col min="6" max="6" width="20.7109375" style="6" customWidth="1"/>
    <col min="7" max="8" width="25.42578125" style="6" customWidth="1"/>
    <col min="9" max="9" width="17.42578125" style="6" customWidth="1"/>
    <col min="10" max="10" width="19.85546875" style="6" customWidth="1"/>
    <col min="11" max="16384" width="11.42578125" style="6"/>
  </cols>
  <sheetData>
    <row r="1" spans="2:13" ht="27" customHeight="1" x14ac:dyDescent="0.25">
      <c r="B1" s="2" t="s">
        <v>84</v>
      </c>
      <c r="C1" s="3" t="s">
        <v>97</v>
      </c>
      <c r="D1" s="4" t="s">
        <v>85</v>
      </c>
      <c r="E1" s="4" t="s">
        <v>93</v>
      </c>
      <c r="F1" s="4" t="s">
        <v>35</v>
      </c>
      <c r="G1" s="4" t="s">
        <v>34</v>
      </c>
      <c r="H1" s="4" t="s">
        <v>75</v>
      </c>
      <c r="I1" s="4" t="s">
        <v>77</v>
      </c>
      <c r="J1" s="4" t="s">
        <v>13</v>
      </c>
      <c r="K1" s="4" t="s">
        <v>53</v>
      </c>
      <c r="L1" s="5" t="s">
        <v>54</v>
      </c>
      <c r="M1" s="5" t="s">
        <v>81</v>
      </c>
    </row>
    <row r="2" spans="2:13" ht="27" customHeight="1" x14ac:dyDescent="0.25">
      <c r="B2" s="7">
        <v>4</v>
      </c>
      <c r="C2" s="7"/>
      <c r="D2" s="7"/>
      <c r="E2" s="7">
        <f>B2</f>
        <v>4</v>
      </c>
      <c r="F2" s="7" t="s">
        <v>83</v>
      </c>
      <c r="G2" s="7" t="s">
        <v>83</v>
      </c>
      <c r="H2" s="7" t="s">
        <v>36</v>
      </c>
      <c r="I2" s="7">
        <v>2988235</v>
      </c>
      <c r="J2" s="1" t="s">
        <v>82</v>
      </c>
      <c r="K2" s="8">
        <f>1.11*1.2</f>
        <v>1.3320000000000001</v>
      </c>
      <c r="L2" s="8">
        <f t="shared" ref="L2:L32" si="0">K2*E2</f>
        <v>5.3280000000000003</v>
      </c>
      <c r="M2" s="8">
        <f>L2/1.2</f>
        <v>4.4400000000000004</v>
      </c>
    </row>
    <row r="3" spans="2:13" ht="27" customHeight="1" x14ac:dyDescent="0.25">
      <c r="B3" s="7">
        <v>0</v>
      </c>
      <c r="C3" s="7" t="s">
        <v>98</v>
      </c>
      <c r="D3" s="7"/>
      <c r="E3" s="7">
        <f t="shared" ref="E3:E32" si="1">B3</f>
        <v>0</v>
      </c>
      <c r="F3" s="7" t="s">
        <v>76</v>
      </c>
      <c r="G3" s="7" t="s">
        <v>57</v>
      </c>
      <c r="H3" s="7" t="s">
        <v>36</v>
      </c>
      <c r="I3" s="7">
        <v>2857982</v>
      </c>
      <c r="J3" s="1" t="s">
        <v>78</v>
      </c>
      <c r="K3" s="8">
        <v>3.3839999999999999</v>
      </c>
      <c r="L3" s="8">
        <f t="shared" si="0"/>
        <v>0</v>
      </c>
      <c r="M3" s="8">
        <f>L3/1.2</f>
        <v>0</v>
      </c>
    </row>
    <row r="4" spans="2:13" ht="40.5" customHeight="1" x14ac:dyDescent="0.25">
      <c r="B4" s="7">
        <v>0</v>
      </c>
      <c r="C4" s="7" t="s">
        <v>98</v>
      </c>
      <c r="D4" s="7"/>
      <c r="E4" s="7">
        <f t="shared" si="1"/>
        <v>0</v>
      </c>
      <c r="F4" s="7" t="s">
        <v>58</v>
      </c>
      <c r="G4" s="7" t="s">
        <v>95</v>
      </c>
      <c r="H4" s="7" t="s">
        <v>36</v>
      </c>
      <c r="I4" s="7">
        <v>2309064</v>
      </c>
      <c r="J4" s="1" t="s">
        <v>62</v>
      </c>
      <c r="K4" s="8">
        <v>0.1704</v>
      </c>
      <c r="L4" s="8">
        <f t="shared" si="0"/>
        <v>0</v>
      </c>
      <c r="M4" s="8">
        <f t="shared" ref="M4:M32" si="2">L4/1.2</f>
        <v>0</v>
      </c>
    </row>
    <row r="5" spans="2:13" ht="40.5" customHeight="1" x14ac:dyDescent="0.25">
      <c r="B5" s="7">
        <v>3</v>
      </c>
      <c r="C5" s="7"/>
      <c r="D5" s="7"/>
      <c r="E5" s="7">
        <f t="shared" si="1"/>
        <v>3</v>
      </c>
      <c r="F5" s="7" t="s">
        <v>58</v>
      </c>
      <c r="G5" s="7" t="s">
        <v>96</v>
      </c>
      <c r="H5" s="7" t="s">
        <v>36</v>
      </c>
      <c r="I5" s="7">
        <v>2309064</v>
      </c>
      <c r="J5" s="1" t="s">
        <v>62</v>
      </c>
      <c r="K5" s="8">
        <v>0.1704</v>
      </c>
      <c r="L5" s="8">
        <f t="shared" si="0"/>
        <v>0.51119999999999999</v>
      </c>
      <c r="M5" s="8">
        <f t="shared" ref="M5" si="3">L5/1.2</f>
        <v>0.42599999999999999</v>
      </c>
    </row>
    <row r="6" spans="2:13" ht="40.5" customHeight="1" x14ac:dyDescent="0.25">
      <c r="B6" s="7">
        <v>0</v>
      </c>
      <c r="C6" s="7" t="s">
        <v>98</v>
      </c>
      <c r="D6" s="7"/>
      <c r="E6" s="7">
        <f t="shared" si="1"/>
        <v>0</v>
      </c>
      <c r="F6" s="7" t="s">
        <v>59</v>
      </c>
      <c r="G6" s="7" t="s">
        <v>60</v>
      </c>
      <c r="H6" s="7" t="s">
        <v>36</v>
      </c>
      <c r="I6" s="7">
        <v>3121260</v>
      </c>
      <c r="J6" s="1" t="s">
        <v>61</v>
      </c>
      <c r="K6" s="8">
        <v>2.2799999999999998</v>
      </c>
      <c r="L6" s="8">
        <f t="shared" si="0"/>
        <v>0</v>
      </c>
      <c r="M6" s="8">
        <f t="shared" si="2"/>
        <v>0</v>
      </c>
    </row>
    <row r="7" spans="2:13" ht="27" customHeight="1" x14ac:dyDescent="0.25">
      <c r="B7" s="7">
        <v>1</v>
      </c>
      <c r="C7" s="7"/>
      <c r="D7" s="7"/>
      <c r="E7" s="7">
        <f t="shared" si="1"/>
        <v>1</v>
      </c>
      <c r="F7" s="7" t="s">
        <v>40</v>
      </c>
      <c r="G7" s="7" t="s">
        <v>0</v>
      </c>
      <c r="H7" s="7" t="s">
        <v>36</v>
      </c>
      <c r="I7" s="7">
        <v>2766923</v>
      </c>
      <c r="J7" s="1" t="s">
        <v>14</v>
      </c>
      <c r="K7" s="8">
        <v>0.88639999999999997</v>
      </c>
      <c r="L7" s="8">
        <f t="shared" si="0"/>
        <v>0.88639999999999997</v>
      </c>
      <c r="M7" s="8">
        <f t="shared" si="2"/>
        <v>0.73866666666666669</v>
      </c>
    </row>
    <row r="8" spans="2:13" ht="27" customHeight="1" x14ac:dyDescent="0.25">
      <c r="B8" s="7">
        <v>1</v>
      </c>
      <c r="C8" s="7"/>
      <c r="D8" s="7"/>
      <c r="E8" s="7">
        <f t="shared" si="1"/>
        <v>1</v>
      </c>
      <c r="F8" s="7" t="s">
        <v>1</v>
      </c>
      <c r="G8" s="7" t="s">
        <v>2</v>
      </c>
      <c r="H8" s="7" t="s">
        <v>36</v>
      </c>
      <c r="I8" s="7">
        <v>2329993</v>
      </c>
      <c r="J8" s="1" t="s">
        <v>55</v>
      </c>
      <c r="K8" s="8">
        <v>0.1608</v>
      </c>
      <c r="L8" s="8">
        <f t="shared" si="0"/>
        <v>0.1608</v>
      </c>
      <c r="M8" s="8">
        <f t="shared" si="2"/>
        <v>0.13400000000000001</v>
      </c>
    </row>
    <row r="9" spans="2:13" ht="27" customHeight="1" x14ac:dyDescent="0.25">
      <c r="B9" s="7">
        <v>1</v>
      </c>
      <c r="C9" s="7"/>
      <c r="D9" s="7"/>
      <c r="E9" s="7">
        <f t="shared" si="1"/>
        <v>1</v>
      </c>
      <c r="F9" s="7" t="s">
        <v>3</v>
      </c>
      <c r="G9" s="7" t="s">
        <v>4</v>
      </c>
      <c r="H9" s="7" t="s">
        <v>36</v>
      </c>
      <c r="I9" s="7">
        <v>2329862</v>
      </c>
      <c r="J9" s="1" t="s">
        <v>15</v>
      </c>
      <c r="K9" s="8">
        <v>0.1368</v>
      </c>
      <c r="L9" s="8">
        <f t="shared" si="0"/>
        <v>0.1368</v>
      </c>
      <c r="M9" s="8">
        <f t="shared" si="2"/>
        <v>0.114</v>
      </c>
    </row>
    <row r="10" spans="2:13" ht="57" customHeight="1" x14ac:dyDescent="0.25">
      <c r="B10" s="7">
        <v>16</v>
      </c>
      <c r="C10" s="7"/>
      <c r="D10" s="7"/>
      <c r="E10" s="7">
        <f t="shared" si="1"/>
        <v>16</v>
      </c>
      <c r="F10" s="7" t="s">
        <v>32</v>
      </c>
      <c r="G10" s="7" t="s">
        <v>63</v>
      </c>
      <c r="H10" s="7" t="s">
        <v>36</v>
      </c>
      <c r="I10" s="7">
        <v>9843680</v>
      </c>
      <c r="J10" s="1" t="s">
        <v>16</v>
      </c>
      <c r="K10" s="8">
        <v>0.13200000000000001</v>
      </c>
      <c r="L10" s="8">
        <f t="shared" si="0"/>
        <v>2.1120000000000001</v>
      </c>
      <c r="M10" s="8">
        <f t="shared" si="2"/>
        <v>1.7600000000000002</v>
      </c>
    </row>
    <row r="11" spans="2:13" ht="27" customHeight="1" x14ac:dyDescent="0.25">
      <c r="B11" s="7">
        <v>5</v>
      </c>
      <c r="C11" s="7"/>
      <c r="D11" s="7"/>
      <c r="E11" s="7">
        <f t="shared" si="1"/>
        <v>5</v>
      </c>
      <c r="F11" s="7" t="s">
        <v>38</v>
      </c>
      <c r="G11" s="7" t="s">
        <v>65</v>
      </c>
      <c r="H11" s="7" t="s">
        <v>36</v>
      </c>
      <c r="I11" s="7">
        <v>1843708</v>
      </c>
      <c r="J11" s="1" t="s">
        <v>39</v>
      </c>
      <c r="K11" s="8">
        <v>0.252</v>
      </c>
      <c r="L11" s="8">
        <f t="shared" si="0"/>
        <v>1.26</v>
      </c>
      <c r="M11" s="8">
        <f t="shared" si="2"/>
        <v>1.05</v>
      </c>
    </row>
    <row r="12" spans="2:13" ht="27" customHeight="1" x14ac:dyDescent="0.25">
      <c r="B12" s="7">
        <v>1</v>
      </c>
      <c r="C12" s="7"/>
      <c r="D12" s="7"/>
      <c r="E12" s="7">
        <f t="shared" si="1"/>
        <v>1</v>
      </c>
      <c r="F12" s="7" t="s">
        <v>66</v>
      </c>
      <c r="G12" s="7" t="s">
        <v>64</v>
      </c>
      <c r="H12" s="7" t="s">
        <v>36</v>
      </c>
      <c r="I12" s="7">
        <v>2353682</v>
      </c>
      <c r="J12" s="1" t="s">
        <v>67</v>
      </c>
      <c r="K12" s="8">
        <v>1.8</v>
      </c>
      <c r="L12" s="8">
        <f t="shared" si="0"/>
        <v>1.8</v>
      </c>
      <c r="M12" s="8">
        <f t="shared" si="2"/>
        <v>1.5</v>
      </c>
    </row>
    <row r="13" spans="2:13" ht="68.25" customHeight="1" x14ac:dyDescent="0.25">
      <c r="B13" s="7">
        <v>23</v>
      </c>
      <c r="C13" s="7"/>
      <c r="D13" s="7"/>
      <c r="E13" s="7">
        <f t="shared" si="1"/>
        <v>23</v>
      </c>
      <c r="F13" s="7" t="s">
        <v>5</v>
      </c>
      <c r="G13" s="7" t="s">
        <v>68</v>
      </c>
      <c r="H13" s="7" t="s">
        <v>36</v>
      </c>
      <c r="I13" s="7">
        <v>9341536</v>
      </c>
      <c r="J13" s="1" t="s">
        <v>19</v>
      </c>
      <c r="K13" s="8">
        <v>7.4999999999999997E-2</v>
      </c>
      <c r="L13" s="8">
        <f t="shared" si="0"/>
        <v>1.7249999999999999</v>
      </c>
      <c r="M13" s="8">
        <f t="shared" si="2"/>
        <v>1.4375</v>
      </c>
    </row>
    <row r="14" spans="2:13" ht="27" customHeight="1" x14ac:dyDescent="0.25">
      <c r="B14" s="7">
        <v>5</v>
      </c>
      <c r="C14" s="7"/>
      <c r="D14" s="7"/>
      <c r="E14" s="7">
        <f t="shared" si="1"/>
        <v>5</v>
      </c>
      <c r="F14" s="7" t="s">
        <v>17</v>
      </c>
      <c r="G14" s="7" t="s">
        <v>18</v>
      </c>
      <c r="H14" s="7" t="s">
        <v>36</v>
      </c>
      <c r="I14" s="7">
        <v>3289470</v>
      </c>
      <c r="J14" s="1" t="s">
        <v>56</v>
      </c>
      <c r="K14" s="8">
        <v>0.51119999999999999</v>
      </c>
      <c r="L14" s="8">
        <f t="shared" si="0"/>
        <v>2.556</v>
      </c>
      <c r="M14" s="8">
        <f t="shared" si="2"/>
        <v>2.1300000000000003</v>
      </c>
    </row>
    <row r="15" spans="2:13" ht="27" customHeight="1" x14ac:dyDescent="0.25">
      <c r="B15" s="7">
        <v>6</v>
      </c>
      <c r="C15" s="7"/>
      <c r="D15" s="7"/>
      <c r="E15" s="7">
        <f t="shared" si="1"/>
        <v>6</v>
      </c>
      <c r="F15" s="7" t="s">
        <v>6</v>
      </c>
      <c r="G15" s="7" t="s">
        <v>42</v>
      </c>
      <c r="H15" s="7" t="s">
        <v>36</v>
      </c>
      <c r="I15" s="7">
        <v>1611558</v>
      </c>
      <c r="J15" s="1" t="s">
        <v>20</v>
      </c>
      <c r="K15" s="8">
        <v>2.952</v>
      </c>
      <c r="L15" s="8">
        <f t="shared" si="0"/>
        <v>17.712</v>
      </c>
      <c r="M15" s="8">
        <f t="shared" si="2"/>
        <v>14.76</v>
      </c>
    </row>
    <row r="16" spans="2:13" ht="27" customHeight="1" x14ac:dyDescent="0.25">
      <c r="B16" s="7">
        <v>6</v>
      </c>
      <c r="C16" s="7"/>
      <c r="D16" s="7"/>
      <c r="E16" s="7">
        <f t="shared" si="1"/>
        <v>6</v>
      </c>
      <c r="F16" s="7">
        <v>470</v>
      </c>
      <c r="G16" s="7" t="s">
        <v>43</v>
      </c>
      <c r="H16" s="7" t="s">
        <v>36</v>
      </c>
      <c r="I16" s="7">
        <v>9341943</v>
      </c>
      <c r="J16" s="1" t="s">
        <v>80</v>
      </c>
      <c r="K16" s="8">
        <v>7.8600000000000003E-2</v>
      </c>
      <c r="L16" s="8">
        <f t="shared" si="0"/>
        <v>0.47160000000000002</v>
      </c>
      <c r="M16" s="8">
        <f t="shared" si="2"/>
        <v>0.39300000000000002</v>
      </c>
    </row>
    <row r="17" spans="2:13" ht="27" customHeight="1" x14ac:dyDescent="0.25">
      <c r="B17" s="7">
        <v>1</v>
      </c>
      <c r="C17" s="7"/>
      <c r="D17" s="7"/>
      <c r="E17" s="7">
        <f t="shared" si="1"/>
        <v>1</v>
      </c>
      <c r="F17" s="7" t="s">
        <v>73</v>
      </c>
      <c r="G17" s="7" t="s">
        <v>7</v>
      </c>
      <c r="H17" s="7" t="s">
        <v>36</v>
      </c>
      <c r="I17" s="7">
        <v>3397711</v>
      </c>
      <c r="J17" s="1" t="s">
        <v>21</v>
      </c>
      <c r="K17" s="8">
        <v>1.1988000000000001</v>
      </c>
      <c r="L17" s="8">
        <f t="shared" si="0"/>
        <v>1.1988000000000001</v>
      </c>
      <c r="M17" s="8">
        <f t="shared" si="2"/>
        <v>0.99900000000000011</v>
      </c>
    </row>
    <row r="18" spans="2:13" ht="27" customHeight="1" x14ac:dyDescent="0.25">
      <c r="B18" s="7">
        <v>1</v>
      </c>
      <c r="C18" s="7"/>
      <c r="D18" s="7"/>
      <c r="E18" s="7">
        <f t="shared" si="1"/>
        <v>1</v>
      </c>
      <c r="F18" s="7" t="s">
        <v>23</v>
      </c>
      <c r="G18" s="7" t="s">
        <v>44</v>
      </c>
      <c r="H18" s="7" t="s">
        <v>36</v>
      </c>
      <c r="I18" s="7">
        <v>1777096</v>
      </c>
      <c r="J18" s="1" t="s">
        <v>22</v>
      </c>
      <c r="K18" s="8">
        <v>1.1856</v>
      </c>
      <c r="L18" s="8">
        <f t="shared" si="0"/>
        <v>1.1856</v>
      </c>
      <c r="M18" s="8">
        <f t="shared" si="2"/>
        <v>0.98799999999999999</v>
      </c>
    </row>
    <row r="19" spans="2:13" ht="27" customHeight="1" x14ac:dyDescent="0.25">
      <c r="B19" s="7">
        <v>1</v>
      </c>
      <c r="C19" s="7"/>
      <c r="D19" s="7"/>
      <c r="E19" s="7">
        <f t="shared" si="1"/>
        <v>1</v>
      </c>
      <c r="F19" s="7" t="s">
        <v>23</v>
      </c>
      <c r="G19" s="7" t="s">
        <v>45</v>
      </c>
      <c r="H19" s="7" t="s">
        <v>36</v>
      </c>
      <c r="I19" s="7">
        <v>1777096</v>
      </c>
      <c r="J19" s="1" t="s">
        <v>22</v>
      </c>
      <c r="K19" s="8">
        <v>1.1856</v>
      </c>
      <c r="L19" s="8">
        <f t="shared" si="0"/>
        <v>1.1856</v>
      </c>
      <c r="M19" s="8">
        <f t="shared" si="2"/>
        <v>0.98799999999999999</v>
      </c>
    </row>
    <row r="20" spans="2:13" ht="27" customHeight="1" x14ac:dyDescent="0.25">
      <c r="B20" s="7">
        <v>1</v>
      </c>
      <c r="C20" s="7"/>
      <c r="D20" s="7"/>
      <c r="E20" s="7">
        <f t="shared" si="1"/>
        <v>1</v>
      </c>
      <c r="F20" s="7" t="s">
        <v>69</v>
      </c>
      <c r="G20" s="7" t="s">
        <v>8</v>
      </c>
      <c r="H20" s="7" t="s">
        <v>36</v>
      </c>
      <c r="I20" s="7">
        <v>1960919</v>
      </c>
      <c r="J20" s="1" t="s">
        <v>70</v>
      </c>
      <c r="K20" s="8">
        <v>1.752</v>
      </c>
      <c r="L20" s="8">
        <f t="shared" si="0"/>
        <v>1.752</v>
      </c>
      <c r="M20" s="8">
        <f t="shared" si="2"/>
        <v>1.46</v>
      </c>
    </row>
    <row r="21" spans="2:13" ht="27" customHeight="1" x14ac:dyDescent="0.25">
      <c r="B21" s="7">
        <v>1</v>
      </c>
      <c r="C21" s="7"/>
      <c r="D21" s="7"/>
      <c r="E21" s="7">
        <f t="shared" si="1"/>
        <v>1</v>
      </c>
      <c r="F21" s="7" t="s">
        <v>25</v>
      </c>
      <c r="G21" s="7" t="s">
        <v>72</v>
      </c>
      <c r="H21" s="7" t="s">
        <v>36</v>
      </c>
      <c r="I21" s="7">
        <v>1777102</v>
      </c>
      <c r="J21" s="1" t="s">
        <v>24</v>
      </c>
      <c r="K21" s="8">
        <v>6.8040000000000003</v>
      </c>
      <c r="L21" s="8">
        <f t="shared" si="0"/>
        <v>6.8040000000000003</v>
      </c>
      <c r="M21" s="8">
        <f t="shared" si="2"/>
        <v>5.6700000000000008</v>
      </c>
    </row>
    <row r="22" spans="2:13" ht="27" customHeight="1" x14ac:dyDescent="0.25">
      <c r="B22" s="7">
        <v>1</v>
      </c>
      <c r="C22" s="7"/>
      <c r="D22" s="7"/>
      <c r="E22" s="7">
        <f t="shared" si="1"/>
        <v>1</v>
      </c>
      <c r="F22" s="7" t="s">
        <v>27</v>
      </c>
      <c r="G22" s="7" t="s">
        <v>46</v>
      </c>
      <c r="H22" s="7" t="s">
        <v>36</v>
      </c>
      <c r="I22" s="7">
        <v>1777101</v>
      </c>
      <c r="J22" s="1" t="s">
        <v>26</v>
      </c>
      <c r="K22" s="8">
        <v>4.476</v>
      </c>
      <c r="L22" s="8">
        <f t="shared" si="0"/>
        <v>4.476</v>
      </c>
      <c r="M22" s="8">
        <f t="shared" si="2"/>
        <v>3.73</v>
      </c>
    </row>
    <row r="23" spans="2:13" ht="27" customHeight="1" x14ac:dyDescent="0.25">
      <c r="B23" s="7">
        <v>2</v>
      </c>
      <c r="C23" s="7"/>
      <c r="D23" s="7"/>
      <c r="E23" s="7">
        <f t="shared" si="1"/>
        <v>2</v>
      </c>
      <c r="F23" s="7" t="s">
        <v>29</v>
      </c>
      <c r="G23" s="7" t="s">
        <v>71</v>
      </c>
      <c r="H23" s="7" t="s">
        <v>36</v>
      </c>
      <c r="I23" s="7">
        <v>1777098</v>
      </c>
      <c r="J23" s="1" t="s">
        <v>28</v>
      </c>
      <c r="K23" s="8">
        <v>2.8919999999999999</v>
      </c>
      <c r="L23" s="8">
        <f t="shared" si="0"/>
        <v>5.7839999999999998</v>
      </c>
      <c r="M23" s="8">
        <f t="shared" si="2"/>
        <v>4.82</v>
      </c>
    </row>
    <row r="24" spans="2:13" ht="58.5" customHeight="1" x14ac:dyDescent="0.25">
      <c r="B24" s="7">
        <v>1</v>
      </c>
      <c r="C24" s="7"/>
      <c r="D24" s="7"/>
      <c r="E24" s="7">
        <f t="shared" si="1"/>
        <v>1</v>
      </c>
      <c r="F24" s="7" t="s">
        <v>88</v>
      </c>
      <c r="G24" s="7" t="s">
        <v>47</v>
      </c>
      <c r="H24" s="7" t="s">
        <v>87</v>
      </c>
      <c r="I24" s="7"/>
      <c r="J24" s="1" t="s">
        <v>86</v>
      </c>
      <c r="K24" s="8">
        <f>8.99/5</f>
        <v>1.798</v>
      </c>
      <c r="L24" s="8">
        <f t="shared" si="0"/>
        <v>1.798</v>
      </c>
      <c r="M24" s="8">
        <f t="shared" si="2"/>
        <v>1.4983333333333335</v>
      </c>
    </row>
    <row r="25" spans="2:13" ht="27" customHeight="1" x14ac:dyDescent="0.25">
      <c r="B25" s="7">
        <v>1</v>
      </c>
      <c r="C25" s="7"/>
      <c r="D25" s="7"/>
      <c r="E25" s="7">
        <f t="shared" si="1"/>
        <v>1</v>
      </c>
      <c r="F25" s="7" t="s">
        <v>9</v>
      </c>
      <c r="G25" s="7" t="s">
        <v>10</v>
      </c>
      <c r="H25" s="7" t="s">
        <v>36</v>
      </c>
      <c r="I25" s="7">
        <v>1439745</v>
      </c>
      <c r="J25" s="1" t="s">
        <v>30</v>
      </c>
      <c r="K25" s="8">
        <v>2.2080000000000002</v>
      </c>
      <c r="L25" s="8">
        <f t="shared" si="0"/>
        <v>2.2080000000000002</v>
      </c>
      <c r="M25" s="8">
        <f t="shared" si="2"/>
        <v>1.8400000000000003</v>
      </c>
    </row>
    <row r="26" spans="2:13" ht="27" customHeight="1" x14ac:dyDescent="0.25">
      <c r="B26" s="7">
        <v>1</v>
      </c>
      <c r="C26" s="7"/>
      <c r="D26" s="7"/>
      <c r="E26" s="7">
        <f t="shared" si="1"/>
        <v>1</v>
      </c>
      <c r="F26" s="7" t="s">
        <v>33</v>
      </c>
      <c r="G26" s="7" t="s">
        <v>11</v>
      </c>
      <c r="H26" s="7" t="s">
        <v>36</v>
      </c>
      <c r="I26" s="7">
        <v>1439547</v>
      </c>
      <c r="J26" s="1" t="s">
        <v>31</v>
      </c>
      <c r="K26" s="8">
        <v>13.404</v>
      </c>
      <c r="L26" s="8">
        <f t="shared" si="0"/>
        <v>13.404</v>
      </c>
      <c r="M26" s="8">
        <f t="shared" si="2"/>
        <v>11.17</v>
      </c>
    </row>
    <row r="27" spans="2:13" ht="27" customHeight="1" x14ac:dyDescent="0.25">
      <c r="B27" s="7">
        <v>1</v>
      </c>
      <c r="C27" s="7"/>
      <c r="D27" s="7"/>
      <c r="E27" s="7">
        <f t="shared" si="1"/>
        <v>1</v>
      </c>
      <c r="F27" s="7" t="s">
        <v>12</v>
      </c>
      <c r="G27" s="7" t="s">
        <v>12</v>
      </c>
      <c r="H27" s="7" t="s">
        <v>36</v>
      </c>
      <c r="I27" s="7">
        <v>1187827</v>
      </c>
      <c r="J27" s="1" t="s">
        <v>41</v>
      </c>
      <c r="K27" s="8">
        <v>2.2080000000000002</v>
      </c>
      <c r="L27" s="8">
        <f t="shared" si="0"/>
        <v>2.2080000000000002</v>
      </c>
      <c r="M27" s="8">
        <f t="shared" si="2"/>
        <v>1.8400000000000003</v>
      </c>
    </row>
    <row r="28" spans="2:13" ht="27" customHeight="1" x14ac:dyDescent="0.25">
      <c r="B28" s="7">
        <v>6</v>
      </c>
      <c r="C28" s="7"/>
      <c r="D28" s="7"/>
      <c r="E28" s="7">
        <f t="shared" si="1"/>
        <v>6</v>
      </c>
      <c r="F28" s="7" t="s">
        <v>74</v>
      </c>
      <c r="G28" s="7" t="s">
        <v>48</v>
      </c>
      <c r="H28" s="7" t="s">
        <v>87</v>
      </c>
      <c r="I28" s="7"/>
      <c r="J28" s="1" t="s">
        <v>100</v>
      </c>
      <c r="K28" s="8">
        <f>9.99/20</f>
        <v>0.4995</v>
      </c>
      <c r="L28" s="8">
        <f t="shared" si="0"/>
        <v>2.9969999999999999</v>
      </c>
      <c r="M28" s="8">
        <f t="shared" si="2"/>
        <v>2.4975000000000001</v>
      </c>
    </row>
    <row r="29" spans="2:13" ht="27" customHeight="1" x14ac:dyDescent="0.25">
      <c r="B29" s="7">
        <v>2</v>
      </c>
      <c r="C29" s="7"/>
      <c r="D29" s="7"/>
      <c r="E29" s="7">
        <f t="shared" si="1"/>
        <v>2</v>
      </c>
      <c r="F29" s="7" t="s">
        <v>50</v>
      </c>
      <c r="G29" s="7" t="s">
        <v>49</v>
      </c>
      <c r="H29" s="7" t="s">
        <v>36</v>
      </c>
      <c r="I29" s="7">
        <v>403295</v>
      </c>
      <c r="J29" s="1" t="s">
        <v>79</v>
      </c>
      <c r="K29" s="8">
        <v>14.58</v>
      </c>
      <c r="L29" s="8">
        <f t="shared" si="0"/>
        <v>29.16</v>
      </c>
      <c r="M29" s="8">
        <f t="shared" si="2"/>
        <v>24.3</v>
      </c>
    </row>
    <row r="30" spans="2:13" ht="27" customHeight="1" x14ac:dyDescent="0.25">
      <c r="B30" s="7">
        <v>1</v>
      </c>
      <c r="C30" s="7"/>
      <c r="D30" s="7"/>
      <c r="E30" s="7">
        <f t="shared" si="1"/>
        <v>1</v>
      </c>
      <c r="F30" s="7" t="s">
        <v>92</v>
      </c>
      <c r="G30" s="7" t="s">
        <v>10</v>
      </c>
      <c r="H30" s="7" t="s">
        <v>36</v>
      </c>
      <c r="I30" s="7">
        <v>2445620</v>
      </c>
      <c r="J30" s="1" t="s">
        <v>91</v>
      </c>
      <c r="K30" s="8">
        <f>0.192*1.2</f>
        <v>0.23039999999999999</v>
      </c>
      <c r="L30" s="8">
        <f t="shared" si="0"/>
        <v>0.23039999999999999</v>
      </c>
      <c r="M30" s="8">
        <f t="shared" ref="M30" si="4">L30/1.2</f>
        <v>0.192</v>
      </c>
    </row>
    <row r="31" spans="2:13" ht="27" customHeight="1" x14ac:dyDescent="0.25">
      <c r="B31" s="7">
        <v>1</v>
      </c>
      <c r="C31" s="7"/>
      <c r="D31" s="7"/>
      <c r="E31" s="7">
        <f t="shared" si="1"/>
        <v>1</v>
      </c>
      <c r="F31" s="7" t="s">
        <v>90</v>
      </c>
      <c r="G31" s="7" t="s">
        <v>11</v>
      </c>
      <c r="H31" s="7" t="s">
        <v>36</v>
      </c>
      <c r="I31" s="7">
        <v>4285669</v>
      </c>
      <c r="J31" s="1" t="s">
        <v>89</v>
      </c>
      <c r="K31" s="8">
        <f>0.338*1.2</f>
        <v>0.40560000000000002</v>
      </c>
      <c r="L31" s="8">
        <f t="shared" si="0"/>
        <v>0.40560000000000002</v>
      </c>
      <c r="M31" s="8">
        <f t="shared" ref="M31" si="5">L31/1.2</f>
        <v>0.33800000000000002</v>
      </c>
    </row>
    <row r="32" spans="2:13" ht="27" customHeight="1" x14ac:dyDescent="0.25">
      <c r="B32" s="7">
        <v>2</v>
      </c>
      <c r="C32" s="7"/>
      <c r="D32" s="7"/>
      <c r="E32" s="7">
        <f t="shared" si="1"/>
        <v>2</v>
      </c>
      <c r="F32" s="7" t="s">
        <v>51</v>
      </c>
      <c r="G32" s="7" t="s">
        <v>52</v>
      </c>
      <c r="H32" s="7" t="s">
        <v>36</v>
      </c>
      <c r="I32" s="7">
        <v>1892314</v>
      </c>
      <c r="J32" s="1" t="s">
        <v>99</v>
      </c>
      <c r="K32" s="8">
        <v>1.1200000000000001</v>
      </c>
      <c r="L32" s="8">
        <f t="shared" si="0"/>
        <v>2.2400000000000002</v>
      </c>
      <c r="M32" s="8">
        <f t="shared" si="2"/>
        <v>1.8666666666666669</v>
      </c>
    </row>
    <row r="33" spans="7:13" ht="27" customHeight="1" thickBot="1" x14ac:dyDescent="0.3"/>
    <row r="34" spans="7:13" ht="27" customHeight="1" thickBot="1" x14ac:dyDescent="0.3">
      <c r="G34" s="9" t="s">
        <v>94</v>
      </c>
      <c r="H34" s="10">
        <v>2</v>
      </c>
      <c r="J34" s="9" t="s">
        <v>37</v>
      </c>
      <c r="K34" s="11"/>
      <c r="L34" s="12">
        <f>SUM(L3:L32)</f>
        <v>106.36879999999999</v>
      </c>
      <c r="M34" s="12">
        <f>SUM(M3:M32)</f>
        <v>88.640666666666661</v>
      </c>
    </row>
  </sheetData>
  <hyperlinks>
    <hyperlink ref="J7" r:id="rId1" xr:uid="{3CDD4361-D142-4410-AC7B-319BAF93532D}"/>
    <hyperlink ref="J8" r:id="rId2" xr:uid="{EDB13028-1A34-4D8C-931B-939376F88093}"/>
    <hyperlink ref="J9" r:id="rId3" xr:uid="{519E702A-0533-4ECC-BAEF-B5A2EB6CF36F}"/>
    <hyperlink ref="J10" r:id="rId4" xr:uid="{16162ED9-0188-420A-A6E7-84D576EF6740}"/>
    <hyperlink ref="J11" r:id="rId5" xr:uid="{03AAAF92-C739-468F-AAF0-3C1150416FDF}"/>
    <hyperlink ref="J13" r:id="rId6" xr:uid="{A207F058-8D88-4DC0-B318-6EF7803F1192}"/>
    <hyperlink ref="J14" r:id="rId7" xr:uid="{F6E0B23F-C3D2-4E5B-AB4B-A2AED9B8697A}"/>
    <hyperlink ref="J18" r:id="rId8" xr:uid="{D302B538-B8D3-4B94-B390-0483BE4CB747}"/>
    <hyperlink ref="J20" r:id="rId9" xr:uid="{1E31336F-BEF0-4E5F-8EAA-7E56F61178DD}"/>
    <hyperlink ref="J21" r:id="rId10" xr:uid="{B5BBB111-1578-4292-B543-F13215835DE4}"/>
    <hyperlink ref="J22" r:id="rId11" xr:uid="{9A644FC1-58B1-403C-8F97-4D1496219CD9}"/>
    <hyperlink ref="J23" r:id="rId12" xr:uid="{885494F7-2451-4FA8-B48C-E6B8EF17472F}"/>
    <hyperlink ref="J24" r:id="rId13" xr:uid="{01F8731C-2BC3-4111-BB0B-DE9270C89251}"/>
    <hyperlink ref="J25" r:id="rId14" xr:uid="{54402C26-1AE0-4B19-B34B-8E95B1452B53}"/>
    <hyperlink ref="J19" r:id="rId15" xr:uid="{28208BCC-82A3-470B-B762-976E54BFDDAF}"/>
    <hyperlink ref="J28" r:id="rId16" xr:uid="{D724CB68-B0BB-4062-8412-44A94B629310}"/>
    <hyperlink ref="J15" r:id="rId17" xr:uid="{CF3D9FD6-EECF-4A07-8EB6-18BF1E311888}"/>
    <hyperlink ref="J17" r:id="rId18" xr:uid="{05DDF383-E98D-4E66-9988-239E53E1A7CB}"/>
    <hyperlink ref="J26" r:id="rId19" xr:uid="{00000000-0004-0000-0000-000000000000}"/>
    <hyperlink ref="J27" r:id="rId20" display="https://fr.farnell.com/amp-te-connectivity/825433-6/barrette-droite-1-rangee-6voies/dp/1187827" xr:uid="{9811D628-E013-497A-88FC-7114BE88387E}"/>
    <hyperlink ref="J29" r:id="rId21" xr:uid="{604CA3C4-81B0-42B1-BAFE-F162C23214CF}"/>
    <hyperlink ref="J32" r:id="rId22" xr:uid="{24F27698-44ED-4C91-A143-F7912D608D59}"/>
    <hyperlink ref="J16" r:id="rId23" xr:uid="{74F9C212-1D45-4C19-AA83-438B5AD0A2B8}"/>
    <hyperlink ref="J6" r:id="rId24" xr:uid="{2D392849-C473-4273-A33E-9C257F4E003A}"/>
    <hyperlink ref="J3" r:id="rId25" xr:uid="{8D51F0AA-CD34-4BEC-9BD3-20E3AB7B8758}"/>
    <hyperlink ref="J4" r:id="rId26" xr:uid="{0756EE34-3635-4797-9F10-AE7B2934B8DE}"/>
    <hyperlink ref="J12" r:id="rId27" xr:uid="{4E42BACC-DE61-4936-B8F3-D7E4986BABAA}"/>
    <hyperlink ref="J5" r:id="rId28" xr:uid="{7DAE3A03-E12B-45F3-A6A8-D81D782A8F40}"/>
    <hyperlink ref="J2" r:id="rId29" xr:uid="{6A81998F-9D01-4718-9451-14DA0D433899}"/>
  </hyperlinks>
  <pageMargins left="0.7" right="0.7" top="0.75" bottom="0.75" header="0.3" footer="0.3"/>
  <pageSetup paperSize="9" scale="80" fitToHeight="0"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RAIL DRIVER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pcavenel-SSD</dc:creator>
  <cp:lastModifiedBy>Philippe Cavenel</cp:lastModifiedBy>
  <cp:lastPrinted>2023-05-18T16:23:28Z</cp:lastPrinted>
  <dcterms:created xsi:type="dcterms:W3CDTF">2021-05-16T11:42:47Z</dcterms:created>
  <dcterms:modified xsi:type="dcterms:W3CDTF">2024-01-13T09:25:01Z</dcterms:modified>
</cp:coreProperties>
</file>