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liandogs\Documents\Git-Repos\age-verifier\"/>
    </mc:Choice>
  </mc:AlternateContent>
  <xr:revisionPtr revIDLastSave="0" documentId="13_ncr:1_{1BC372C4-A733-40D0-B74A-68A43840DB47}" xr6:coauthVersionLast="47" xr6:coauthVersionMax="47" xr10:uidLastSave="{00000000-0000-0000-0000-000000000000}"/>
  <bookViews>
    <workbookView xWindow="38460" yWindow="2160" windowWidth="21810" windowHeight="15435" xr2:uid="{D7E36C6D-CE28-40BE-9838-1C4AE6AF6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6" i="1"/>
  <c r="C35" i="1"/>
  <c r="B35" i="1"/>
  <c r="C34" i="1"/>
  <c r="B34" i="1"/>
  <c r="C33" i="1"/>
  <c r="B33" i="1"/>
  <c r="G33" i="1"/>
  <c r="C32" i="1"/>
  <c r="B32" i="1"/>
  <c r="G34" i="1"/>
  <c r="G36" i="1"/>
  <c r="G37" i="1"/>
  <c r="G32" i="1"/>
  <c r="F37" i="1"/>
  <c r="C37" i="1"/>
  <c r="D37" i="1"/>
  <c r="F34" i="1"/>
  <c r="F33" i="1"/>
  <c r="G35" i="1"/>
  <c r="B36" i="1"/>
  <c r="F32" i="1"/>
  <c r="D33" i="1"/>
  <c r="E33" i="1"/>
  <c r="D34" i="1"/>
  <c r="E34" i="1"/>
  <c r="E32" i="1"/>
  <c r="D32" i="1"/>
  <c r="D28" i="1"/>
  <c r="F28" i="1" s="1"/>
  <c r="G28" i="1" s="1"/>
  <c r="B27" i="1"/>
  <c r="D27" i="1" s="1"/>
  <c r="B26" i="1"/>
  <c r="D26" i="1" s="1"/>
  <c r="B24" i="1"/>
  <c r="B23" i="1"/>
  <c r="D25" i="1"/>
  <c r="D24" i="1"/>
  <c r="D23" i="1"/>
  <c r="B13" i="1"/>
  <c r="D13" i="1" s="1"/>
  <c r="B14" i="1"/>
  <c r="D14" i="1" s="1"/>
  <c r="B15" i="1"/>
  <c r="D15" i="1" s="1"/>
  <c r="B16" i="1"/>
  <c r="D16" i="1" s="1"/>
  <c r="B12" i="1"/>
  <c r="D12" i="1" s="1"/>
  <c r="C13" i="1"/>
  <c r="E13" i="1" s="1"/>
  <c r="C14" i="1"/>
  <c r="E14" i="1" s="1"/>
  <c r="C15" i="1"/>
  <c r="E15" i="1" s="1"/>
  <c r="C16" i="1"/>
  <c r="E16" i="1" s="1"/>
  <c r="C12" i="1"/>
  <c r="E12" i="1" s="1"/>
  <c r="O10" i="1"/>
  <c r="R10" i="1" s="1"/>
  <c r="O11" i="1"/>
  <c r="R11" i="1" s="1"/>
  <c r="O12" i="1"/>
  <c r="R12" i="1" s="1"/>
  <c r="O13" i="1"/>
  <c r="R13" i="1" s="1"/>
  <c r="O9" i="1"/>
  <c r="R9" i="1" s="1"/>
  <c r="H7" i="1"/>
  <c r="I7" i="1" s="1"/>
  <c r="D3" i="1"/>
  <c r="F3" i="1" s="1"/>
  <c r="H3" i="1" s="1"/>
  <c r="I3" i="1" s="1"/>
  <c r="D4" i="1"/>
  <c r="F4" i="1" s="1"/>
  <c r="H4" i="1" s="1"/>
  <c r="I4" i="1" s="1"/>
  <c r="D5" i="1"/>
  <c r="F5" i="1" s="1"/>
  <c r="H5" i="1" s="1"/>
  <c r="I5" i="1" s="1"/>
  <c r="D6" i="1"/>
  <c r="F6" i="1" s="1"/>
  <c r="H6" i="1" s="1"/>
  <c r="I6" i="1" s="1"/>
  <c r="D2" i="1"/>
  <c r="F2" i="1" s="1"/>
  <c r="H2" i="1" s="1"/>
  <c r="I2" i="1" s="1"/>
  <c r="E35" i="1" l="1"/>
  <c r="D36" i="1"/>
  <c r="E36" i="1"/>
  <c r="F36" i="1"/>
  <c r="D35" i="1"/>
  <c r="F35" i="1"/>
  <c r="E37" i="1"/>
  <c r="H28" i="1"/>
  <c r="H24" i="1"/>
  <c r="F24" i="1"/>
  <c r="G24" i="1" s="1"/>
  <c r="H25" i="1"/>
  <c r="F25" i="1"/>
  <c r="G25" i="1" s="1"/>
  <c r="H23" i="1"/>
  <c r="F23" i="1"/>
  <c r="G23" i="1" s="1"/>
  <c r="H26" i="1"/>
  <c r="F26" i="1"/>
  <c r="G26" i="1" s="1"/>
  <c r="H27" i="1"/>
  <c r="F27" i="1"/>
  <c r="G27" i="1" s="1"/>
  <c r="Q13" i="1"/>
  <c r="J4" i="1"/>
  <c r="J6" i="1"/>
  <c r="J3" i="1"/>
  <c r="Q11" i="1"/>
  <c r="J2" i="1"/>
  <c r="J5" i="1"/>
  <c r="Q10" i="1"/>
  <c r="Q9" i="1"/>
  <c r="Q12" i="1"/>
</calcChain>
</file>

<file path=xl/sharedStrings.xml><?xml version="1.0" encoding="utf-8"?>
<sst xmlns="http://schemas.openxmlformats.org/spreadsheetml/2006/main" count="36" uniqueCount="20">
  <si>
    <t>Tier Level</t>
  </si>
  <si>
    <t># of people per tier</t>
  </si>
  <si>
    <t>% of users/month</t>
  </si>
  <si>
    <t>Max verifies/month</t>
  </si>
  <si>
    <t>Monthly Rev</t>
  </si>
  <si>
    <t>Monthly Cost</t>
  </si>
  <si>
    <t>Cost/Verification</t>
  </si>
  <si>
    <t>Monthly Profit</t>
  </si>
  <si>
    <t>Annual Profit</t>
  </si>
  <si>
    <t>Extra Tokens</t>
  </si>
  <si>
    <t>Cost/Package</t>
  </si>
  <si>
    <t>Package Rev</t>
  </si>
  <si>
    <t>% Profit</t>
  </si>
  <si>
    <t>Package Profit</t>
  </si>
  <si>
    <t>6 month Profit</t>
  </si>
  <si>
    <t>12 month Profit</t>
  </si>
  <si>
    <t>12-month discount (10%)</t>
  </si>
  <si>
    <t>6-month discount (5%)</t>
  </si>
  <si>
    <t>6-month % Profit</t>
  </si>
  <si>
    <t>12-month %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</si>
</sst>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9" fontId="0" fillId="0" borderId="0" xfId="2" applyFont="1"/>
    <xf numFmtId="44" fontId="0" fillId="0" borderId="0" xfId="1" applyFont="1"/>
    <xf numFmtId="164" fontId="0" fillId="0" borderId="0" xfId="2" applyNumberFormat="1" applyFont="1"/>
    <xf numFmtId="0" fontId="2" fillId="2" borderId="1" xfId="3"/>
    <xf numFmtId="44" fontId="2" fillId="2" borderId="1" xfId="3" applyNumberFormat="1"/>
    <xf numFmtId="44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3" xfId="0" applyBorder="1"/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196C-04AE-436D-A0A5-F11A4B40A0ED}">
  <dimension ref="A1:S37"/>
  <sheetViews>
    <sheetView tabSelected="1" topLeftCell="A2" workbookViewId="0">
      <selection activeCell="C26" sqref="C26"/>
    </sheetView>
  </sheetViews>
  <sheetFormatPr defaultRowHeight="15" x14ac:dyDescent="0.25"/>
  <cols>
    <col min="1" max="1" width="12" bestFit="1" customWidth="1"/>
    <col min="2" max="2" width="22.42578125" bestFit="1" customWidth="1"/>
    <col min="3" max="3" width="23.42578125" bestFit="1" customWidth="1"/>
    <col min="4" max="4" width="18" bestFit="1" customWidth="1"/>
    <col min="5" max="5" width="15.85546875" bestFit="1" customWidth="1"/>
    <col min="6" max="7" width="15.7109375" bestFit="1" customWidth="1"/>
    <col min="8" max="9" width="13.28515625" bestFit="1" customWidth="1"/>
    <col min="13" max="13" width="12" bestFit="1" customWidth="1"/>
    <col min="14" max="14" width="15.85546875" bestFit="1" customWidth="1"/>
    <col min="15" max="15" width="13.140625" bestFit="1" customWidth="1"/>
    <col min="16" max="16" width="11.85546875" bestFit="1" customWidth="1"/>
    <col min="17" max="17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s="4" t="s">
        <v>4</v>
      </c>
      <c r="H1" t="s">
        <v>7</v>
      </c>
      <c r="I1" t="s">
        <v>8</v>
      </c>
      <c r="J1" t="s">
        <v>12</v>
      </c>
      <c r="K1" s="8"/>
    </row>
    <row r="2" spans="1:18" x14ac:dyDescent="0.25">
      <c r="A2">
        <v>1</v>
      </c>
      <c r="B2">
        <v>100</v>
      </c>
      <c r="C2" s="3">
        <v>0.1</v>
      </c>
      <c r="D2">
        <f>C2*B2</f>
        <v>10</v>
      </c>
      <c r="E2" s="2">
        <v>1.5</v>
      </c>
      <c r="F2" s="2">
        <f>E2*D2</f>
        <v>15</v>
      </c>
      <c r="G2" s="5">
        <v>35</v>
      </c>
      <c r="H2" s="2">
        <f>G2-F2</f>
        <v>20</v>
      </c>
      <c r="I2" s="2">
        <f>H2*12</f>
        <v>240</v>
      </c>
      <c r="J2" s="1">
        <f>(G2-F2)/F2</f>
        <v>1.3333333333333333</v>
      </c>
      <c r="K2" s="8"/>
    </row>
    <row r="3" spans="1:18" x14ac:dyDescent="0.25">
      <c r="A3">
        <v>2</v>
      </c>
      <c r="B3">
        <v>500</v>
      </c>
      <c r="C3" s="3">
        <v>0.05</v>
      </c>
      <c r="D3">
        <f t="shared" ref="D3:D6" si="0">C3*B3</f>
        <v>25</v>
      </c>
      <c r="E3" s="2">
        <v>1.5</v>
      </c>
      <c r="F3" s="2">
        <f>E3*D3</f>
        <v>37.5</v>
      </c>
      <c r="G3" s="5">
        <v>60</v>
      </c>
      <c r="H3" s="2">
        <f t="shared" ref="H3:H6" si="1">G3-F3</f>
        <v>22.5</v>
      </c>
      <c r="I3" s="2">
        <f t="shared" ref="I3:I7" si="2">H3*12</f>
        <v>270</v>
      </c>
      <c r="J3" s="1">
        <f t="shared" ref="J3:J6" si="3">(G3-F3)/F3</f>
        <v>0.6</v>
      </c>
      <c r="K3" s="8"/>
    </row>
    <row r="4" spans="1:18" x14ac:dyDescent="0.25">
      <c r="A4">
        <v>3</v>
      </c>
      <c r="B4">
        <v>1000</v>
      </c>
      <c r="C4" s="3">
        <v>0.05</v>
      </c>
      <c r="D4">
        <f t="shared" si="0"/>
        <v>50</v>
      </c>
      <c r="E4" s="2">
        <v>1.5</v>
      </c>
      <c r="F4" s="2">
        <f>E4*D4</f>
        <v>75</v>
      </c>
      <c r="G4" s="5">
        <v>85</v>
      </c>
      <c r="H4" s="2">
        <f t="shared" si="1"/>
        <v>10</v>
      </c>
      <c r="I4" s="2">
        <f t="shared" si="2"/>
        <v>120</v>
      </c>
      <c r="J4" s="1">
        <f t="shared" si="3"/>
        <v>0.13333333333333333</v>
      </c>
      <c r="K4" s="8"/>
    </row>
    <row r="5" spans="1:18" x14ac:dyDescent="0.25">
      <c r="A5">
        <v>4</v>
      </c>
      <c r="B5">
        <v>2500</v>
      </c>
      <c r="C5" s="3">
        <v>0.02</v>
      </c>
      <c r="D5">
        <f t="shared" si="0"/>
        <v>50</v>
      </c>
      <c r="E5" s="2">
        <v>1.5</v>
      </c>
      <c r="F5" s="2">
        <f>E5*D5</f>
        <v>75</v>
      </c>
      <c r="G5" s="5">
        <v>95</v>
      </c>
      <c r="H5" s="2">
        <f t="shared" si="1"/>
        <v>20</v>
      </c>
      <c r="I5" s="2">
        <f t="shared" si="2"/>
        <v>240</v>
      </c>
      <c r="J5" s="1">
        <f t="shared" si="3"/>
        <v>0.26666666666666666</v>
      </c>
      <c r="K5" s="8"/>
    </row>
    <row r="6" spans="1:18" x14ac:dyDescent="0.25">
      <c r="A6">
        <v>5</v>
      </c>
      <c r="B6">
        <v>5000</v>
      </c>
      <c r="C6" s="3">
        <v>1.4999999999999999E-2</v>
      </c>
      <c r="D6">
        <f t="shared" si="0"/>
        <v>75</v>
      </c>
      <c r="E6" s="2">
        <v>1.5</v>
      </c>
      <c r="F6" s="2">
        <f>E6*D6</f>
        <v>112.5</v>
      </c>
      <c r="G6" s="5">
        <v>135</v>
      </c>
      <c r="H6" s="2">
        <f t="shared" si="1"/>
        <v>22.5</v>
      </c>
      <c r="I6" s="2">
        <f t="shared" si="2"/>
        <v>270</v>
      </c>
      <c r="J6" s="1">
        <f t="shared" si="3"/>
        <v>0.2</v>
      </c>
      <c r="K6" s="8"/>
    </row>
    <row r="7" spans="1:18" x14ac:dyDescent="0.25">
      <c r="A7">
        <v>6</v>
      </c>
      <c r="C7" s="3">
        <v>0.1</v>
      </c>
      <c r="E7" s="2"/>
      <c r="G7" s="2"/>
      <c r="H7" s="2">
        <f>G7-F7</f>
        <v>0</v>
      </c>
      <c r="I7" s="2">
        <f t="shared" si="2"/>
        <v>0</v>
      </c>
      <c r="J7" s="1"/>
      <c r="K7" s="8"/>
    </row>
    <row r="8" spans="1:18" x14ac:dyDescent="0.25">
      <c r="K8" s="8"/>
      <c r="M8" t="s">
        <v>9</v>
      </c>
      <c r="N8" t="s">
        <v>6</v>
      </c>
      <c r="O8" t="s">
        <v>10</v>
      </c>
      <c r="P8" s="4" t="s">
        <v>11</v>
      </c>
      <c r="Q8" t="s">
        <v>13</v>
      </c>
      <c r="R8" t="s">
        <v>12</v>
      </c>
    </row>
    <row r="9" spans="1:18" x14ac:dyDescent="0.25">
      <c r="K9" s="8"/>
      <c r="M9">
        <v>10</v>
      </c>
      <c r="N9" s="2">
        <v>1.5</v>
      </c>
      <c r="O9" s="2">
        <f>N9*M9</f>
        <v>15</v>
      </c>
      <c r="P9" s="5">
        <v>20</v>
      </c>
      <c r="Q9" s="2">
        <f>P9-O9</f>
        <v>5</v>
      </c>
      <c r="R9" s="1">
        <f>(P9-O9)/O9</f>
        <v>0.33333333333333331</v>
      </c>
    </row>
    <row r="10" spans="1:18" x14ac:dyDescent="0.25">
      <c r="K10" s="8"/>
      <c r="M10">
        <v>25</v>
      </c>
      <c r="N10" s="2">
        <v>1.5</v>
      </c>
      <c r="O10" s="2">
        <f t="shared" ref="O10:O13" si="4">N10*M10</f>
        <v>37.5</v>
      </c>
      <c r="P10" s="5">
        <v>50</v>
      </c>
      <c r="Q10" s="2">
        <f t="shared" ref="Q10:Q13" si="5">P10-O10</f>
        <v>12.5</v>
      </c>
      <c r="R10" s="1">
        <f t="shared" ref="R10:R13" si="6">(P10-O10)/O10</f>
        <v>0.33333333333333331</v>
      </c>
    </row>
    <row r="11" spans="1:18" x14ac:dyDescent="0.25">
      <c r="A11" t="s">
        <v>0</v>
      </c>
      <c r="B11" t="s">
        <v>17</v>
      </c>
      <c r="C11" t="s">
        <v>16</v>
      </c>
      <c r="D11" t="s">
        <v>14</v>
      </c>
      <c r="E11" t="s">
        <v>15</v>
      </c>
      <c r="K11" s="8"/>
      <c r="M11">
        <v>50</v>
      </c>
      <c r="N11" s="2">
        <v>1.5</v>
      </c>
      <c r="O11" s="2">
        <f t="shared" si="4"/>
        <v>75</v>
      </c>
      <c r="P11" s="5">
        <v>90</v>
      </c>
      <c r="Q11" s="2">
        <f t="shared" si="5"/>
        <v>15</v>
      </c>
      <c r="R11" s="1">
        <f t="shared" si="6"/>
        <v>0.2</v>
      </c>
    </row>
    <row r="12" spans="1:18" x14ac:dyDescent="0.25">
      <c r="A12">
        <v>1</v>
      </c>
      <c r="B12" s="6">
        <f>(G2*6)/1.05</f>
        <v>200</v>
      </c>
      <c r="C12" s="6">
        <f>(G2*12)/1.1</f>
        <v>381.81818181818181</v>
      </c>
      <c r="D12" s="6">
        <f>B12-(F2*6)</f>
        <v>110</v>
      </c>
      <c r="E12" s="6">
        <f>C12-(F2*12)</f>
        <v>201.81818181818181</v>
      </c>
      <c r="K12" s="8"/>
      <c r="M12">
        <v>100</v>
      </c>
      <c r="N12" s="2">
        <v>1.5</v>
      </c>
      <c r="O12" s="2">
        <f t="shared" si="4"/>
        <v>150</v>
      </c>
      <c r="P12" s="5">
        <v>165</v>
      </c>
      <c r="Q12" s="2">
        <f t="shared" si="5"/>
        <v>15</v>
      </c>
      <c r="R12" s="1">
        <f t="shared" si="6"/>
        <v>0.1</v>
      </c>
    </row>
    <row r="13" spans="1:18" x14ac:dyDescent="0.25">
      <c r="A13">
        <v>2</v>
      </c>
      <c r="B13" s="6">
        <f t="shared" ref="B13:B16" si="7">(G3*6)/1.05</f>
        <v>342.85714285714283</v>
      </c>
      <c r="C13" s="6">
        <f t="shared" ref="C13:C16" si="8">(G3*12)/1.1</f>
        <v>654.5454545454545</v>
      </c>
      <c r="D13" s="6">
        <f t="shared" ref="D13:D16" si="9">B13-(F3*6)</f>
        <v>117.85714285714283</v>
      </c>
      <c r="E13" s="6">
        <f t="shared" ref="E13:E16" si="10">C13-(F3*12)</f>
        <v>204.5454545454545</v>
      </c>
      <c r="K13" s="8"/>
      <c r="M13">
        <v>250</v>
      </c>
      <c r="N13" s="2">
        <v>1.5</v>
      </c>
      <c r="O13" s="2">
        <f t="shared" si="4"/>
        <v>375</v>
      </c>
      <c r="P13" s="5">
        <v>400</v>
      </c>
      <c r="Q13" s="2">
        <f t="shared" si="5"/>
        <v>25</v>
      </c>
      <c r="R13" s="1">
        <f t="shared" si="6"/>
        <v>6.6666666666666666E-2</v>
      </c>
    </row>
    <row r="14" spans="1:18" x14ac:dyDescent="0.25">
      <c r="A14">
        <v>3</v>
      </c>
      <c r="B14" s="6">
        <f t="shared" si="7"/>
        <v>485.71428571428567</v>
      </c>
      <c r="C14" s="6">
        <f t="shared" si="8"/>
        <v>927.27272727272725</v>
      </c>
      <c r="D14" s="6">
        <f t="shared" si="9"/>
        <v>35.714285714285666</v>
      </c>
      <c r="E14" s="6">
        <f t="shared" si="10"/>
        <v>27.272727272727252</v>
      </c>
      <c r="K14" s="8"/>
    </row>
    <row r="15" spans="1:18" x14ac:dyDescent="0.25">
      <c r="A15">
        <v>4</v>
      </c>
      <c r="B15" s="6">
        <f t="shared" si="7"/>
        <v>542.85714285714289</v>
      </c>
      <c r="C15" s="6">
        <f t="shared" si="8"/>
        <v>1036.3636363636363</v>
      </c>
      <c r="D15" s="6">
        <f t="shared" si="9"/>
        <v>92.85714285714289</v>
      </c>
      <c r="E15" s="6">
        <f t="shared" si="10"/>
        <v>136.36363636363626</v>
      </c>
      <c r="K15" s="8"/>
    </row>
    <row r="16" spans="1:18" x14ac:dyDescent="0.25">
      <c r="A16">
        <v>5</v>
      </c>
      <c r="B16" s="6">
        <f t="shared" si="7"/>
        <v>771.42857142857144</v>
      </c>
      <c r="C16" s="6">
        <f t="shared" si="8"/>
        <v>1472.7272727272725</v>
      </c>
      <c r="D16" s="6">
        <f t="shared" si="9"/>
        <v>96.428571428571445</v>
      </c>
      <c r="E16" s="6">
        <f t="shared" si="10"/>
        <v>122.72727272727252</v>
      </c>
      <c r="K16" s="8"/>
    </row>
    <row r="17" spans="1:19" x14ac:dyDescent="0.25">
      <c r="K17" s="8"/>
    </row>
    <row r="18" spans="1:19" x14ac:dyDescent="0.25">
      <c r="K18" s="8"/>
    </row>
    <row r="19" spans="1:19" x14ac:dyDescent="0.25">
      <c r="K19" s="8"/>
    </row>
    <row r="20" spans="1:1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9"/>
      <c r="L20" s="7"/>
      <c r="M20" s="7"/>
      <c r="N20" s="7"/>
      <c r="O20" s="7"/>
      <c r="P20" s="7"/>
      <c r="Q20" s="7"/>
      <c r="R20" s="7"/>
      <c r="S20" s="7"/>
    </row>
    <row r="22" spans="1:19" x14ac:dyDescent="0.25">
      <c r="A22" t="s">
        <v>0</v>
      </c>
      <c r="B22" t="s">
        <v>3</v>
      </c>
      <c r="C22" t="s">
        <v>6</v>
      </c>
      <c r="D22" t="s">
        <v>5</v>
      </c>
      <c r="E22" s="4" t="s">
        <v>4</v>
      </c>
      <c r="F22" t="s">
        <v>7</v>
      </c>
      <c r="G22" t="s">
        <v>8</v>
      </c>
      <c r="H22" t="s">
        <v>12</v>
      </c>
    </row>
    <row r="23" spans="1:19" x14ac:dyDescent="0.25">
      <c r="A23">
        <v>1</v>
      </c>
      <c r="B23">
        <f>10</f>
        <v>10</v>
      </c>
      <c r="C23" s="2">
        <v>1.5</v>
      </c>
      <c r="D23" s="2">
        <f>C23*B23</f>
        <v>15</v>
      </c>
      <c r="E23" s="5">
        <v>35</v>
      </c>
      <c r="F23" s="2">
        <f>E23-D23</f>
        <v>20</v>
      </c>
      <c r="G23" s="2">
        <f>F23*12</f>
        <v>240</v>
      </c>
      <c r="H23" s="1">
        <f>(E23-D23)/D23</f>
        <v>1.3333333333333333</v>
      </c>
    </row>
    <row r="24" spans="1:19" x14ac:dyDescent="0.25">
      <c r="A24">
        <v>2</v>
      </c>
      <c r="B24">
        <f>25</f>
        <v>25</v>
      </c>
      <c r="C24" s="2">
        <v>1.5</v>
      </c>
      <c r="D24" s="2">
        <f>C24*B24</f>
        <v>37.5</v>
      </c>
      <c r="E24" s="5">
        <v>60</v>
      </c>
      <c r="F24" s="2">
        <f t="shared" ref="F24:F27" si="11">E24-D24</f>
        <v>22.5</v>
      </c>
      <c r="G24" s="2">
        <f t="shared" ref="G24:G28" si="12">F24*12</f>
        <v>270</v>
      </c>
      <c r="H24" s="1">
        <f t="shared" ref="H24:H28" si="13">(E24-D24)/D24</f>
        <v>0.6</v>
      </c>
    </row>
    <row r="25" spans="1:19" x14ac:dyDescent="0.25">
      <c r="A25">
        <v>3</v>
      </c>
      <c r="B25">
        <v>50</v>
      </c>
      <c r="C25" s="2">
        <v>1.5</v>
      </c>
      <c r="D25" s="2">
        <f>C25*B25</f>
        <v>75</v>
      </c>
      <c r="E25" s="5">
        <v>85</v>
      </c>
      <c r="F25" s="2">
        <f t="shared" si="11"/>
        <v>10</v>
      </c>
      <c r="G25" s="2">
        <f t="shared" si="12"/>
        <v>120</v>
      </c>
      <c r="H25" s="1">
        <f t="shared" si="13"/>
        <v>0.13333333333333333</v>
      </c>
    </row>
    <row r="26" spans="1:19" x14ac:dyDescent="0.25">
      <c r="A26">
        <v>4</v>
      </c>
      <c r="B26">
        <f>75</f>
        <v>75</v>
      </c>
      <c r="C26" s="2">
        <v>1.5</v>
      </c>
      <c r="D26" s="2">
        <f>C26*B26</f>
        <v>112.5</v>
      </c>
      <c r="E26" s="5">
        <v>135</v>
      </c>
      <c r="F26" s="2">
        <f t="shared" si="11"/>
        <v>22.5</v>
      </c>
      <c r="G26" s="2">
        <f t="shared" si="12"/>
        <v>270</v>
      </c>
      <c r="H26" s="1">
        <f t="shared" si="13"/>
        <v>0.2</v>
      </c>
    </row>
    <row r="27" spans="1:19" x14ac:dyDescent="0.25">
      <c r="A27">
        <v>5</v>
      </c>
      <c r="B27">
        <f>100</f>
        <v>100</v>
      </c>
      <c r="C27" s="2">
        <v>1.5</v>
      </c>
      <c r="D27" s="2">
        <f>C27*B27</f>
        <v>150</v>
      </c>
      <c r="E27" s="5">
        <v>175</v>
      </c>
      <c r="F27" s="2">
        <f t="shared" si="11"/>
        <v>25</v>
      </c>
      <c r="G27" s="2">
        <f t="shared" si="12"/>
        <v>300</v>
      </c>
      <c r="H27" s="1">
        <f t="shared" si="13"/>
        <v>0.16666666666666666</v>
      </c>
    </row>
    <row r="28" spans="1:19" x14ac:dyDescent="0.25">
      <c r="A28">
        <v>6</v>
      </c>
      <c r="B28">
        <v>150</v>
      </c>
      <c r="C28" s="2">
        <v>1.5</v>
      </c>
      <c r="D28" s="2">
        <f>C28*B28</f>
        <v>225</v>
      </c>
      <c r="E28" s="5">
        <v>275</v>
      </c>
      <c r="F28" s="2">
        <f>E28-D28</f>
        <v>50</v>
      </c>
      <c r="G28" s="2">
        <f t="shared" si="12"/>
        <v>600</v>
      </c>
      <c r="H28" s="1">
        <f t="shared" si="13"/>
        <v>0.22222222222222221</v>
      </c>
    </row>
    <row r="31" spans="1:19" x14ac:dyDescent="0.25">
      <c r="A31" t="s">
        <v>0</v>
      </c>
      <c r="B31" t="s">
        <v>17</v>
      </c>
      <c r="C31" t="s">
        <v>16</v>
      </c>
      <c r="D31" t="s">
        <v>14</v>
      </c>
      <c r="E31" t="s">
        <v>15</v>
      </c>
      <c r="F31" t="s">
        <v>18</v>
      </c>
      <c r="G31" t="s">
        <v>19</v>
      </c>
    </row>
    <row r="32" spans="1:19" x14ac:dyDescent="0.25">
      <c r="A32">
        <v>1</v>
      </c>
      <c r="B32" s="6">
        <f>(E23*6)/1.05</f>
        <v>200</v>
      </c>
      <c r="C32" s="6">
        <f>380</f>
        <v>380</v>
      </c>
      <c r="D32" s="6">
        <f>B32-(D23*6)</f>
        <v>110</v>
      </c>
      <c r="E32" s="6">
        <f>C32-(D23*12)</f>
        <v>200</v>
      </c>
      <c r="F32" s="1">
        <f>(B32-(D23*6))/(D23*6)</f>
        <v>1.2222222222222223</v>
      </c>
      <c r="G32" s="1">
        <f>(C32-(D23*12))/(D23*12)</f>
        <v>1.1111111111111112</v>
      </c>
    </row>
    <row r="33" spans="1:7" x14ac:dyDescent="0.25">
      <c r="A33">
        <v>2</v>
      </c>
      <c r="B33" s="6">
        <f>345</f>
        <v>345</v>
      </c>
      <c r="C33" s="6">
        <f>655</f>
        <v>655</v>
      </c>
      <c r="D33" s="6">
        <f t="shared" ref="D33:D37" si="14">B33-(D24*6)</f>
        <v>120</v>
      </c>
      <c r="E33" s="6">
        <f t="shared" ref="E33:E37" si="15">C33-(D24*12)</f>
        <v>205</v>
      </c>
      <c r="F33" s="1">
        <f t="shared" ref="F33:F35" si="16">(B33-(D24*6))/(D24*6)</f>
        <v>0.53333333333333333</v>
      </c>
      <c r="G33" s="1">
        <f t="shared" ref="G33:G37" si="17">(C33-(D24*12))/(D24*12)</f>
        <v>0.45555555555555555</v>
      </c>
    </row>
    <row r="34" spans="1:7" x14ac:dyDescent="0.25">
      <c r="A34">
        <v>3</v>
      </c>
      <c r="B34" s="6">
        <f>490</f>
        <v>490</v>
      </c>
      <c r="C34" s="6">
        <f>930</f>
        <v>930</v>
      </c>
      <c r="D34" s="6">
        <f t="shared" si="14"/>
        <v>40</v>
      </c>
      <c r="E34" s="6">
        <f t="shared" si="15"/>
        <v>30</v>
      </c>
      <c r="F34" s="1">
        <f t="shared" si="16"/>
        <v>8.8888888888888892E-2</v>
      </c>
      <c r="G34" s="1">
        <f t="shared" si="17"/>
        <v>3.3333333333333333E-2</v>
      </c>
    </row>
    <row r="35" spans="1:7" x14ac:dyDescent="0.25">
      <c r="A35">
        <v>4</v>
      </c>
      <c r="B35" s="6">
        <f>775</f>
        <v>775</v>
      </c>
      <c r="C35" s="6">
        <f>1475</f>
        <v>1475</v>
      </c>
      <c r="D35" s="6">
        <f t="shared" si="14"/>
        <v>100</v>
      </c>
      <c r="E35" s="6">
        <f t="shared" si="15"/>
        <v>125</v>
      </c>
      <c r="F35" s="1">
        <f t="shared" si="16"/>
        <v>0.14814814814814814</v>
      </c>
      <c r="G35" s="1">
        <f t="shared" si="17"/>
        <v>9.2592592592592587E-2</v>
      </c>
    </row>
    <row r="36" spans="1:7" x14ac:dyDescent="0.25">
      <c r="A36">
        <v>5</v>
      </c>
      <c r="B36" s="6">
        <f t="shared" ref="B33:B37" si="18">(E27*6)/1.05</f>
        <v>1000</v>
      </c>
      <c r="C36" s="6">
        <f>1910</f>
        <v>1910</v>
      </c>
      <c r="D36" s="6">
        <f t="shared" si="14"/>
        <v>100</v>
      </c>
      <c r="E36" s="6">
        <f t="shared" si="15"/>
        <v>110</v>
      </c>
      <c r="F36" s="1">
        <f>(B36-(D27*6))/(D27*6)</f>
        <v>0.1111111111111111</v>
      </c>
      <c r="G36" s="1">
        <f t="shared" si="17"/>
        <v>6.1111111111111109E-2</v>
      </c>
    </row>
    <row r="37" spans="1:7" x14ac:dyDescent="0.25">
      <c r="A37">
        <v>6</v>
      </c>
      <c r="B37" s="6">
        <f>1575</f>
        <v>1575</v>
      </c>
      <c r="C37" s="6">
        <f t="shared" ref="C33:C37" si="19">(E28*12)/1.1</f>
        <v>2999.9999999999995</v>
      </c>
      <c r="D37" s="6">
        <f t="shared" si="14"/>
        <v>225</v>
      </c>
      <c r="E37" s="6">
        <f t="shared" si="15"/>
        <v>299.99999999999955</v>
      </c>
      <c r="F37" s="1">
        <f>(B37-(D28*6))/(D28*6)</f>
        <v>0.16666666666666666</v>
      </c>
      <c r="G37" s="1">
        <f t="shared" si="17"/>
        <v>0.11111111111111094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Italiandogs</dc:creator>
  <cp:lastModifiedBy>Italiandogs</cp:lastModifiedBy>
  <dcterms:created xsi:type="dcterms:W3CDTF">2024-07-24T22:56:59Z</dcterms:created>
  <dcterms:modified xsi:type="dcterms:W3CDTF">2024-07-25T09:21:33Z</dcterms:modified>
</cp:coreProperties>
</file>