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hidePivotFieldList="1"/>
  <xr:revisionPtr revIDLastSave="0" documentId="13_ncr:1_{B215CE46-2EFE-4B93-9FA6-2E58BC372FFB}" xr6:coauthVersionLast="40" xr6:coauthVersionMax="40" xr10:uidLastSave="{00000000-0000-0000-0000-000000000000}"/>
  <bookViews>
    <workbookView xWindow="-110" yWindow="-110" windowWidth="19420" windowHeight="11020" activeTab="1" xr2:uid="{D0477F52-8A2D-47FB-9667-A117D97EA400}"/>
  </bookViews>
  <sheets>
    <sheet name="Sheet1" sheetId="1" r:id="rId1"/>
    <sheet name="Sheet9" sheetId="9" r:id="rId2"/>
    <sheet name="Sheet2" sheetId="2" r:id="rId3"/>
    <sheet name="Sheet3" sheetId="3" r:id="rId4"/>
  </sheets>
  <definedNames>
    <definedName name="_xlnm._FilterDatabase" localSheetId="0" hidden="1">Sheet1!$A$115:$E$153</definedName>
    <definedName name="_xlnm._FilterDatabase" localSheetId="2" hidden="1">Sheet2!$A$2:$H$27</definedName>
    <definedName name="_xlnm.Criteria" localSheetId="0">Sheet1!$D$68:$D$87</definedName>
    <definedName name="_xlnm.Criteria" localSheetId="2">Sheet2!$C$2:$C$27</definedName>
    <definedName name="工作">Sheet1!$A$89:$E$94</definedName>
    <definedName name="切片器_奖金">#N/A</definedName>
    <definedName name="_xlnm.Extract" localSheetId="0">Sheet1!$I$88:$N$88</definedName>
    <definedName name="_xlnm.Extract" localSheetId="2">Sheet2!$J$24</definedName>
  </definedNames>
  <calcPr calcId="18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9" l="1"/>
  <c r="D13" i="9"/>
  <c r="D12" i="9"/>
  <c r="O13" i="2" l="1"/>
  <c r="K26" i="2"/>
  <c r="K24" i="2"/>
  <c r="K25" i="2"/>
  <c r="I26" i="2"/>
  <c r="H28" i="2"/>
  <c r="M9" i="2"/>
  <c r="N9" i="2"/>
  <c r="O9" i="2"/>
  <c r="M10" i="2"/>
  <c r="N10" i="2"/>
  <c r="O10" i="2"/>
  <c r="M11" i="2"/>
  <c r="N11" i="2"/>
  <c r="O11" i="2"/>
  <c r="M12" i="2"/>
  <c r="N12" i="2"/>
  <c r="O12" i="2"/>
  <c r="M14" i="2"/>
  <c r="N14" i="2"/>
  <c r="O14" i="2"/>
  <c r="O16" i="2" s="1"/>
  <c r="M15" i="2"/>
  <c r="N15" i="2"/>
  <c r="O15" i="2"/>
  <c r="M17" i="2"/>
  <c r="N17" i="2"/>
  <c r="O17" i="2"/>
  <c r="O18" i="2" s="1"/>
  <c r="M19" i="2"/>
  <c r="N19" i="2"/>
  <c r="O19" i="2"/>
  <c r="O20" i="2" s="1"/>
  <c r="L10" i="2"/>
  <c r="L11" i="2"/>
  <c r="L12" i="2"/>
  <c r="L14" i="2"/>
  <c r="L15" i="2"/>
  <c r="L17" i="2"/>
  <c r="L19" i="2"/>
  <c r="L9" i="2"/>
  <c r="I47" i="9"/>
  <c r="I48" i="9"/>
  <c r="I49" i="9"/>
  <c r="I50" i="9"/>
  <c r="I46" i="9"/>
  <c r="G39" i="9"/>
  <c r="G40" i="9"/>
  <c r="G41" i="9"/>
  <c r="G38" i="9"/>
  <c r="D39" i="9"/>
  <c r="D40" i="9"/>
  <c r="D41" i="9"/>
  <c r="D38" i="9"/>
  <c r="J24" i="9"/>
  <c r="I24" i="9"/>
  <c r="I25" i="9"/>
  <c r="I26" i="9"/>
  <c r="I27" i="9"/>
  <c r="I28" i="9"/>
  <c r="I29" i="9"/>
  <c r="I30" i="9"/>
  <c r="I31" i="9"/>
  <c r="I23" i="9"/>
  <c r="H14" i="9"/>
  <c r="I14" i="9"/>
  <c r="J14" i="9"/>
  <c r="K14" i="9"/>
  <c r="L14" i="9"/>
  <c r="M14" i="9"/>
  <c r="N14" i="9"/>
  <c r="O14" i="9"/>
  <c r="P14" i="9"/>
  <c r="H15" i="9"/>
  <c r="I15" i="9"/>
  <c r="J15" i="9"/>
  <c r="L15" i="9"/>
  <c r="M15" i="9"/>
  <c r="N15" i="9"/>
  <c r="O15" i="9"/>
  <c r="P15" i="9"/>
  <c r="H16" i="9"/>
  <c r="I16" i="9"/>
  <c r="J16" i="9"/>
  <c r="L16" i="9"/>
  <c r="M16" i="9"/>
  <c r="N16" i="9"/>
  <c r="O16" i="9"/>
  <c r="P16" i="9"/>
  <c r="I17" i="9"/>
  <c r="K17" i="9"/>
  <c r="L17" i="9"/>
  <c r="M17" i="9"/>
  <c r="N17" i="9"/>
  <c r="O17" i="9"/>
  <c r="P17" i="9"/>
  <c r="I18" i="9"/>
  <c r="K18" i="9"/>
  <c r="L18" i="9"/>
  <c r="M18" i="9"/>
  <c r="N18" i="9"/>
  <c r="O18" i="9"/>
  <c r="P18" i="9"/>
  <c r="H19" i="9"/>
  <c r="I19" i="9"/>
  <c r="J19" i="9"/>
  <c r="K19" i="9"/>
  <c r="M19" i="9"/>
  <c r="N19" i="9"/>
  <c r="O19" i="9"/>
  <c r="P19" i="9"/>
  <c r="H20" i="9"/>
  <c r="I20" i="9"/>
  <c r="J20" i="9"/>
  <c r="K20" i="9"/>
  <c r="M20" i="9"/>
  <c r="N20" i="9"/>
  <c r="O20" i="9"/>
  <c r="P20" i="9"/>
  <c r="H21" i="9"/>
  <c r="I21" i="9"/>
  <c r="J21" i="9"/>
  <c r="K21" i="9"/>
  <c r="L21" i="9"/>
  <c r="M21" i="9"/>
  <c r="N21" i="9"/>
  <c r="O21" i="9"/>
  <c r="P21" i="9"/>
  <c r="H22" i="9"/>
  <c r="I22" i="9"/>
  <c r="J22" i="9"/>
  <c r="K22" i="9"/>
  <c r="L22" i="9"/>
  <c r="M22" i="9"/>
  <c r="N22" i="9"/>
  <c r="O22" i="9"/>
  <c r="P22" i="9"/>
  <c r="J8" i="9"/>
  <c r="J9" i="9"/>
  <c r="J10" i="9"/>
  <c r="J7" i="9"/>
  <c r="I4" i="9"/>
  <c r="O21" i="2" l="1"/>
  <c r="J11" i="9"/>
  <c r="J23" i="9"/>
  <c r="J12" i="9"/>
  <c r="K8" i="9"/>
  <c r="L8" i="9" s="1"/>
  <c r="M8" i="9"/>
  <c r="D20" i="1"/>
  <c r="D21" i="1" s="1"/>
  <c r="D22" i="1" s="1"/>
  <c r="D27" i="1"/>
  <c r="D28" i="1" s="1"/>
  <c r="D24" i="1"/>
  <c r="D25" i="1"/>
  <c r="D30" i="1"/>
  <c r="D31" i="1"/>
  <c r="D3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2" authorId="0" shapeId="0" xr:uid="{E05FD1BD-EBE9-4DF3-9D0D-3FE0A470EAD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
</t>
        </r>
      </text>
    </comment>
    <comment ref="H47" authorId="0" shapeId="0" xr:uid="{8336BCCC-74A4-4A76-AB9F-181209317C91}">
      <text>
        <r>
          <rPr>
            <sz val="16"/>
            <color indexed="81"/>
            <rFont val="宋体"/>
            <family val="3"/>
            <charset val="134"/>
          </rPr>
          <t>公司总量
总量</t>
        </r>
      </text>
    </comment>
  </commentList>
</comments>
</file>

<file path=xl/sharedStrings.xml><?xml version="1.0" encoding="utf-8"?>
<sst xmlns="http://schemas.openxmlformats.org/spreadsheetml/2006/main" count="434" uniqueCount="122">
  <si>
    <t>序号</t>
    <phoneticPr fontId="1" type="noConversion"/>
  </si>
  <si>
    <t>姓名</t>
    <phoneticPr fontId="1" type="noConversion"/>
  </si>
  <si>
    <t>职务</t>
    <phoneticPr fontId="1" type="noConversion"/>
  </si>
  <si>
    <t>奖金</t>
    <phoneticPr fontId="1" type="noConversion"/>
  </si>
  <si>
    <t>加班</t>
    <phoneticPr fontId="1" type="noConversion"/>
  </si>
  <si>
    <t>海运</t>
    <phoneticPr fontId="1" type="noConversion"/>
  </si>
  <si>
    <t>小花</t>
    <phoneticPr fontId="1" type="noConversion"/>
  </si>
  <si>
    <t>非晶</t>
    <phoneticPr fontId="1" type="noConversion"/>
  </si>
  <si>
    <t>美兰</t>
    <phoneticPr fontId="1" type="noConversion"/>
  </si>
  <si>
    <t>生源</t>
    <phoneticPr fontId="1" type="noConversion"/>
  </si>
  <si>
    <t>雨天</t>
    <phoneticPr fontId="1" type="noConversion"/>
  </si>
  <si>
    <t>军强</t>
    <phoneticPr fontId="1" type="noConversion"/>
  </si>
  <si>
    <t>科美</t>
    <phoneticPr fontId="1" type="noConversion"/>
  </si>
  <si>
    <t>理应</t>
    <phoneticPr fontId="1" type="noConversion"/>
  </si>
  <si>
    <t>鲁道夫</t>
    <phoneticPr fontId="1" type="noConversion"/>
  </si>
  <si>
    <t>经理</t>
    <phoneticPr fontId="1" type="noConversion"/>
  </si>
  <si>
    <t>总管</t>
    <phoneticPr fontId="1" type="noConversion"/>
  </si>
  <si>
    <t>监管</t>
    <phoneticPr fontId="1" type="noConversion"/>
  </si>
  <si>
    <t>程序员</t>
    <phoneticPr fontId="1" type="noConversion"/>
  </si>
  <si>
    <t>门卫</t>
    <phoneticPr fontId="1" type="noConversion"/>
  </si>
  <si>
    <t>后勤</t>
    <phoneticPr fontId="1" type="noConversion"/>
  </si>
  <si>
    <t>运维</t>
    <phoneticPr fontId="1" type="noConversion"/>
  </si>
  <si>
    <t>保障</t>
    <phoneticPr fontId="1" type="noConversion"/>
  </si>
  <si>
    <t>画眉</t>
    <phoneticPr fontId="1" type="noConversion"/>
  </si>
  <si>
    <t>销售记录</t>
    <phoneticPr fontId="1" type="noConversion"/>
  </si>
  <si>
    <t>日期</t>
    <phoneticPr fontId="1" type="noConversion"/>
  </si>
  <si>
    <t>序列号</t>
    <phoneticPr fontId="1" type="noConversion"/>
  </si>
  <si>
    <t>所属区域</t>
    <phoneticPr fontId="1" type="noConversion"/>
  </si>
  <si>
    <t>产品类别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</si>
  <si>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</si>
  <si>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</si>
  <si>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</si>
  <si>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北京</t>
  </si>
  <si>
    <t>北京</t>
    <phoneticPr fontId="1" type="noConversion"/>
  </si>
  <si>
    <t>上海</t>
  </si>
  <si>
    <t>广州</t>
  </si>
  <si>
    <t>深圳</t>
  </si>
  <si>
    <t>成都</t>
  </si>
  <si>
    <t>杭州</t>
  </si>
  <si>
    <t>天津</t>
  </si>
  <si>
    <t>重庆</t>
  </si>
  <si>
    <t>南京</t>
  </si>
  <si>
    <t>厦门</t>
  </si>
  <si>
    <t>福州</t>
  </si>
  <si>
    <t>西安</t>
  </si>
  <si>
    <t>沈阳</t>
  </si>
  <si>
    <t>长春</t>
  </si>
  <si>
    <t>青海</t>
  </si>
  <si>
    <t>电子</t>
    <phoneticPr fontId="1" type="noConversion"/>
  </si>
  <si>
    <t>器械</t>
    <phoneticPr fontId="1" type="noConversion"/>
  </si>
  <si>
    <t>船舶</t>
    <phoneticPr fontId="1" type="noConversion"/>
  </si>
  <si>
    <t>制造</t>
    <phoneticPr fontId="1" type="noConversion"/>
  </si>
  <si>
    <t>芯片</t>
    <phoneticPr fontId="1" type="noConversion"/>
  </si>
  <si>
    <t>专利</t>
    <phoneticPr fontId="1" type="noConversion"/>
  </si>
  <si>
    <t>航空</t>
    <phoneticPr fontId="1" type="noConversion"/>
  </si>
  <si>
    <t>制药</t>
    <phoneticPr fontId="1" type="noConversion"/>
  </si>
  <si>
    <t>机车</t>
    <phoneticPr fontId="1" type="noConversion"/>
  </si>
  <si>
    <t>食品</t>
    <phoneticPr fontId="1" type="noConversion"/>
  </si>
  <si>
    <t>娱乐</t>
    <phoneticPr fontId="1" type="noConversion"/>
  </si>
  <si>
    <t xml:space="preserve">        项目
数据</t>
    <phoneticPr fontId="1" type="noConversion"/>
  </si>
  <si>
    <t>文本</t>
    <phoneticPr fontId="1" type="noConversion"/>
  </si>
  <si>
    <t xml:space="preserve"> </t>
    <phoneticPr fontId="1" type="noConversion"/>
  </si>
  <si>
    <t>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</si>
  <si>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</si>
  <si>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</si>
  <si>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</si>
  <si>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</si>
  <si>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生物</t>
    <phoneticPr fontId="1" type="noConversion"/>
  </si>
  <si>
    <t>李明</t>
    <phoneticPr fontId="1" type="noConversion"/>
  </si>
  <si>
    <t>大民</t>
    <phoneticPr fontId="1" type="noConversion"/>
  </si>
  <si>
    <t>陈达</t>
    <phoneticPr fontId="1" type="noConversion"/>
  </si>
  <si>
    <t>腾达</t>
    <phoneticPr fontId="1" type="noConversion"/>
  </si>
  <si>
    <t>林克</t>
    <phoneticPr fontId="1" type="noConversion"/>
  </si>
  <si>
    <t>王柏</t>
    <phoneticPr fontId="1" type="noConversion"/>
  </si>
  <si>
    <t>空地</t>
    <phoneticPr fontId="1" type="noConversion"/>
  </si>
  <si>
    <t>张三</t>
    <phoneticPr fontId="1" type="noConversion"/>
  </si>
  <si>
    <t>里斯</t>
    <phoneticPr fontId="1" type="noConversion"/>
  </si>
  <si>
    <t>王五</t>
    <phoneticPr fontId="1" type="noConversion"/>
  </si>
  <si>
    <t>总计</t>
  </si>
  <si>
    <t>加成</t>
    <phoneticPr fontId="1" type="noConversion"/>
  </si>
  <si>
    <t>补贴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</si>
  <si>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</si>
  <si>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</si>
  <si>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</si>
  <si>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成都</t>
    <phoneticPr fontId="1" type="noConversion"/>
  </si>
  <si>
    <t>产品编码</t>
    <phoneticPr fontId="1" type="noConversion"/>
  </si>
  <si>
    <t>付款方式</t>
    <phoneticPr fontId="1" type="noConversion"/>
  </si>
  <si>
    <t>陈</t>
    <phoneticPr fontId="1" type="noConversion"/>
  </si>
  <si>
    <t>行标签</t>
  </si>
  <si>
    <t>非晶</t>
  </si>
  <si>
    <t>海运</t>
  </si>
  <si>
    <t>求和项:奖金</t>
  </si>
  <si>
    <t>时间</t>
    <phoneticPr fontId="1" type="noConversion"/>
  </si>
  <si>
    <t>平均值项:奖金2</t>
  </si>
  <si>
    <t>最大值项:奖金3</t>
  </si>
  <si>
    <t>求和项:利润率</t>
  </si>
  <si>
    <t>张</t>
    <phoneticPr fontId="1" type="noConversion"/>
  </si>
  <si>
    <t>三</t>
    <phoneticPr fontId="1" type="noConversion"/>
  </si>
  <si>
    <t>24*1</t>
    <phoneticPr fontId="1" type="noConversion"/>
  </si>
  <si>
    <t>=45*1</t>
    <phoneticPr fontId="1" type="noConversion"/>
  </si>
  <si>
    <t>男士</t>
  </si>
  <si>
    <t>男士</t>
    <phoneticPr fontId="1" type="noConversion"/>
  </si>
  <si>
    <t>女士</t>
  </si>
  <si>
    <t>女士</t>
    <phoneticPr fontId="1" type="noConversion"/>
  </si>
  <si>
    <t>产品</t>
    <phoneticPr fontId="1" type="noConversion"/>
  </si>
  <si>
    <t>库存</t>
    <phoneticPr fontId="1" type="noConversion"/>
  </si>
  <si>
    <t>计算机</t>
    <phoneticPr fontId="1" type="noConversion"/>
  </si>
  <si>
    <t>平板</t>
    <phoneticPr fontId="1" type="noConversion"/>
  </si>
  <si>
    <t>手机</t>
  </si>
  <si>
    <t>手机</t>
    <phoneticPr fontId="1" type="noConversion"/>
  </si>
  <si>
    <t>耳机</t>
  </si>
  <si>
    <t>耳机</t>
    <phoneticPr fontId="1" type="noConversion"/>
  </si>
  <si>
    <t>选项</t>
    <phoneticPr fontId="1" type="noConversion"/>
  </si>
  <si>
    <t>序号</t>
    <phoneticPr fontId="1" type="noConversion"/>
  </si>
  <si>
    <t>职务</t>
    <phoneticPr fontId="1" type="noConversion"/>
  </si>
  <si>
    <t>姓名</t>
    <phoneticPr fontId="1" type="noConversion"/>
  </si>
  <si>
    <t>加班</t>
    <phoneticPr fontId="1" type="noConversion"/>
  </si>
  <si>
    <t>程序员 平均值</t>
  </si>
  <si>
    <t>保障 平均值</t>
  </si>
  <si>
    <t>运维 平均值</t>
  </si>
  <si>
    <t>经理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</si>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</sst>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&quot;元&quot;"/>
    <numFmt numFmtId="177" formatCode="yyyy&quot;年&quot;m&quot;月&quot;d&quot;日&quot;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6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wrapText="1"/>
    </xf>
    <xf numFmtId="176" fontId="0" fillId="0" borderId="1" xfId="0" applyNumberFormat="1" applyBorder="1"/>
    <xf numFmtId="49" fontId="0" fillId="0" borderId="0" xfId="0" applyNumberFormat="1"/>
    <xf numFmtId="3" fontId="0" fillId="0" borderId="0" xfId="0" applyNumberFormat="1"/>
    <xf numFmtId="177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8" borderId="1" xfId="0" applyNumberFormat="1" applyFill="1" applyBorder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Fill="1"/>
    <xf numFmtId="0" fontId="0" fillId="9" borderId="0" xfId="0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4" xfId="0" applyFill="1" applyBorder="1"/>
    <xf numFmtId="0" fontId="0" fillId="6" borderId="2" xfId="0" applyFill="1" applyBorder="1"/>
    <xf numFmtId="20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69850</xdr:colOff>
      <xdr:row>2</xdr:row>
      <xdr:rowOff>12700</xdr:rowOff>
    </xdr:from>
    <xdr:to>
      <xdr:col>7</xdr:col>
      <xdr:colOff>577850</xdr:colOff>
      <xdr:row>14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奖金">
              <a:extLst>
                <a:ext uri="{FF2B5EF4-FFF2-40B4-BE49-F238E27FC236}">
                  <a16:creationId xmlns:a16="http://schemas.microsoft.com/office/drawing/2014/main" id="{6FF9118B-6B79-44EC-82E7-BEC5826AF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奖金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1850" y="368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2</xdr:row>
      <xdr:rowOff>1984</xdr:rowOff>
    </xdr:from>
    <xdr:to>
      <xdr:col>8</xdr:col>
      <xdr:colOff>292100</xdr:colOff>
      <xdr:row>2</xdr:row>
      <xdr:rowOff>162719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DC7E4E9-D904-4785-B31A-4978BC7E0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357584"/>
          <a:ext cx="285750" cy="1607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14.580199999997" createdVersion="6" refreshedVersion="6" minRefreshableVersion="3" recordCount="21" xr:uid="{4355B4FD-7FD8-4C3C-8264-03CE41FF330D}">
  <cacheSource type="worksheet">
    <worksheetSource ref="A1:H27" sheet="Sheet2"/>
  </cacheSource>
  <cacheFields count="9">
    <cacheField name="序号" numFmtId="0">
      <sharedItems containsSemiMixedTypes="0" containsString="0" containsNumber="1" containsInteger="1" minValue="1" maxValue="14" count="14">
        <n v="13"/>
        <n v="12"/>
        <n v="11"/>
        <n v="14"/>
        <n v="7"/>
        <n v="6"/>
        <n v="5"/>
        <n v="4"/>
        <n v="9"/>
        <n v="8"/>
        <n v="3"/>
        <n v="2"/>
        <n v="1"/>
        <n v="10"/>
      </sharedItems>
    </cacheField>
    <cacheField name="姓名" numFmtId="0">
      <sharedItems count="12">
        <s v="北京"/>
        <s v="上海"/>
        <s v="广州"/>
        <s v="成都"/>
        <s v="深圳"/>
        <s v="非晶"/>
        <s v="军强"/>
        <s v="海运"/>
        <s v="科美"/>
        <s v="画眉"/>
        <s v="小花"/>
        <s v="雨天"/>
      </sharedItems>
    </cacheField>
    <cacheField name="职务" numFmtId="0">
      <sharedItems/>
    </cacheField>
    <cacheField name="时间" numFmtId="14">
      <sharedItems containsSemiMixedTypes="0" containsNonDate="0" containsDate="1" containsString="0" minDate="2019-02-18T00:00:00" maxDate="2019-06-19T00:00:00"/>
    </cacheField>
    <cacheField name="加班" numFmtId="0">
      <sharedItems containsSemiMixedTypes="0" containsString="0" containsNumber="1" containsInteger="1" minValue="0" maxValue="48"/>
    </cacheField>
    <cacheField name="奖金" numFmtId="0">
      <sharedItems containsSemiMixedTypes="0" containsString="0" containsNumber="1" containsInteger="1" minValue="1200" maxValue="4500" count="16">
        <n v="3217"/>
        <n v="3216"/>
        <n v="3215"/>
        <n v="3218"/>
        <n v="1292"/>
        <n v="1291"/>
        <n v="1290"/>
        <n v="2200"/>
        <n v="2300"/>
        <n v="1294"/>
        <n v="1293"/>
        <n v="1200"/>
        <n v="4500"/>
        <n v="2100"/>
        <n v="2349"/>
        <n v="2330"/>
      </sharedItems>
    </cacheField>
    <cacheField name="加成" numFmtId="0">
      <sharedItems containsSemiMixedTypes="0" containsString="0" containsNumber="1" containsInteger="1" minValue="300" maxValue="304"/>
    </cacheField>
    <cacheField name="补贴" numFmtId="0">
      <sharedItems containsSemiMixedTypes="0" containsString="0" containsNumber="1" containsInteger="1" minValue="200" maxValue="204"/>
    </cacheField>
    <cacheField name="利润率" numFmtId="0" formula="奖金-加成" databaseField="0"/>
  </cacheFields>
  <extLst>
    <ext xmlns:x14="http://schemas.microsoft.com/office/spreadsheetml/2009/9/main" uri="{725AE2AE-9491-48be-B2B4-4EB974FC3084}">
      <x14:pivotCacheDefinition pivotCacheId="7167490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保障"/>
    <d v="2019-02-18T00:00:00"/>
    <n v="47"/>
    <x v="0"/>
    <n v="302"/>
    <n v="202"/>
  </r>
  <r>
    <x v="1"/>
    <x v="0"/>
    <s v="保障"/>
    <d v="2019-02-24T00:00:00"/>
    <n v="46"/>
    <x v="1"/>
    <n v="301"/>
    <n v="201"/>
  </r>
  <r>
    <x v="2"/>
    <x v="0"/>
    <s v="保障"/>
    <d v="2019-03-02T00:00:00"/>
    <n v="45"/>
    <x v="2"/>
    <n v="300"/>
    <n v="200"/>
  </r>
  <r>
    <x v="3"/>
    <x v="1"/>
    <s v="保障"/>
    <d v="2019-03-08T00:00:00"/>
    <n v="48"/>
    <x v="3"/>
    <n v="303"/>
    <n v="203"/>
  </r>
  <r>
    <x v="4"/>
    <x v="2"/>
    <s v="程序员"/>
    <d v="2019-03-14T00:00:00"/>
    <n v="6"/>
    <x v="4"/>
    <n v="302"/>
    <n v="202"/>
  </r>
  <r>
    <x v="5"/>
    <x v="2"/>
    <s v="程序员"/>
    <d v="2019-03-20T00:00:00"/>
    <n v="5"/>
    <x v="5"/>
    <n v="301"/>
    <n v="201"/>
  </r>
  <r>
    <x v="6"/>
    <x v="2"/>
    <s v="程序员"/>
    <d v="2019-03-26T00:00:00"/>
    <n v="4"/>
    <x v="6"/>
    <n v="300"/>
    <n v="200"/>
  </r>
  <r>
    <x v="7"/>
    <x v="2"/>
    <s v="程序员"/>
    <d v="2019-04-01T00:00:00"/>
    <n v="3"/>
    <x v="7"/>
    <n v="300"/>
    <n v="200"/>
  </r>
  <r>
    <x v="6"/>
    <x v="3"/>
    <s v="后勤"/>
    <d v="2019-04-07T00:00:00"/>
    <n v="45"/>
    <x v="8"/>
    <n v="300"/>
    <n v="200"/>
  </r>
  <r>
    <x v="7"/>
    <x v="3"/>
    <s v="后勤"/>
    <d v="2019-04-13T00:00:00"/>
    <n v="8"/>
    <x v="9"/>
    <n v="304"/>
    <n v="204"/>
  </r>
  <r>
    <x v="8"/>
    <x v="4"/>
    <s v="后勤"/>
    <d v="2019-04-19T00:00:00"/>
    <n v="8"/>
    <x v="9"/>
    <n v="304"/>
    <n v="204"/>
  </r>
  <r>
    <x v="9"/>
    <x v="4"/>
    <s v="后勤"/>
    <d v="2019-04-25T00:00:00"/>
    <n v="7"/>
    <x v="10"/>
    <n v="303"/>
    <n v="203"/>
  </r>
  <r>
    <x v="10"/>
    <x v="4"/>
    <s v="后勤"/>
    <d v="2019-05-01T00:00:00"/>
    <n v="7"/>
    <x v="10"/>
    <n v="303"/>
    <n v="203"/>
  </r>
  <r>
    <x v="11"/>
    <x v="4"/>
    <s v="后勤"/>
    <d v="2019-05-07T00:00:00"/>
    <n v="45"/>
    <x v="8"/>
    <n v="300"/>
    <n v="200"/>
  </r>
  <r>
    <x v="5"/>
    <x v="5"/>
    <s v="监管"/>
    <d v="2019-05-13T00:00:00"/>
    <n v="2"/>
    <x v="11"/>
    <n v="300"/>
    <n v="200"/>
  </r>
  <r>
    <x v="4"/>
    <x v="6"/>
    <s v="监管"/>
    <d v="2019-05-19T00:00:00"/>
    <n v="6"/>
    <x v="12"/>
    <n v="300"/>
    <n v="200"/>
  </r>
  <r>
    <x v="12"/>
    <x v="7"/>
    <s v="经理"/>
    <d v="2019-05-25T00:00:00"/>
    <n v="0"/>
    <x v="11"/>
    <n v="300"/>
    <n v="200"/>
  </r>
  <r>
    <x v="9"/>
    <x v="8"/>
    <s v="门卫"/>
    <d v="2019-05-31T00:00:00"/>
    <n v="7"/>
    <x v="13"/>
    <n v="300"/>
    <n v="200"/>
  </r>
  <r>
    <x v="13"/>
    <x v="9"/>
    <s v="运维"/>
    <d v="2019-06-06T00:00:00"/>
    <n v="45"/>
    <x v="14"/>
    <n v="300"/>
    <n v="200"/>
  </r>
  <r>
    <x v="11"/>
    <x v="10"/>
    <s v="总管"/>
    <d v="2019-06-12T00:00:00"/>
    <n v="1"/>
    <x v="8"/>
    <n v="300"/>
    <n v="200"/>
  </r>
  <r>
    <x v="5"/>
    <x v="11"/>
    <s v="总管"/>
    <d v="2019-06-18T00:00:00"/>
    <n v="5"/>
    <x v="15"/>
    <n v="3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4464F-B064-4C5F-B5BE-3637DF7F4F15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6" firstHeaderRow="0" firstDataRow="1" firstDataCol="1"/>
  <pivotFields count="9">
    <pivotField showAll="0">
      <items count="15">
        <item x="12"/>
        <item x="11"/>
        <item x="10"/>
        <item x="7"/>
        <item x="6"/>
        <item x="5"/>
        <item x="4"/>
        <item x="9"/>
        <item x="8"/>
        <item x="13"/>
        <item x="2"/>
        <item x="1"/>
        <item x="0"/>
        <item x="3"/>
        <item t="default"/>
      </items>
    </pivotField>
    <pivotField axis="axisRow" showAll="0">
      <items count="13">
        <item x="0"/>
        <item x="1"/>
        <item x="2"/>
        <item x="4"/>
        <item x="3"/>
        <item x="5"/>
        <item x="7"/>
        <item x="9"/>
        <item x="6"/>
        <item x="8"/>
        <item x="10"/>
        <item x="11"/>
        <item t="default"/>
      </items>
    </pivotField>
    <pivotField showAll="0"/>
    <pivotField numFmtId="14" showAll="0"/>
    <pivotField showAll="0"/>
    <pivotField dataField="1" showAll="0">
      <items count="17">
        <item x="11"/>
        <item h="1" x="6"/>
        <item h="1" x="5"/>
        <item h="1" x="4"/>
        <item h="1" x="10"/>
        <item h="1" x="9"/>
        <item h="1" x="13"/>
        <item h="1" x="7"/>
        <item h="1" x="8"/>
        <item h="1" x="15"/>
        <item h="1" x="14"/>
        <item h="1" x="2"/>
        <item h="1" x="1"/>
        <item h="1" x="0"/>
        <item h="1" x="3"/>
        <item h="1" x="12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3"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奖金" fld="5" baseField="0" baseItem="0"/>
    <dataField name="平均值项:奖金2" fld="5" subtotal="average" baseField="1" baseItem="0"/>
    <dataField name="最大值项:奖金3" fld="5" subtotal="max" baseField="1" baseItem="0"/>
    <dataField name="求和项:利润率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奖金" xr10:uid="{C98507D3-141F-4F9B-B390-90D1ECFF79C4}" sourceName="奖金">
  <pivotTables>
    <pivotTable tabId="9" name="数据透视表5"/>
  </pivotTables>
  <data>
    <tabular pivotCacheId="716749091">
      <items count="16">
        <i x="11" s="1"/>
        <i x="6"/>
        <i x="5"/>
        <i x="4"/>
        <i x="10"/>
        <i x="9"/>
        <i x="13"/>
        <i x="7"/>
        <i x="8"/>
        <i x="15"/>
        <i x="14"/>
        <i x="2"/>
        <i x="1"/>
        <i x="0"/>
        <i x="3"/>
        <i x="1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奖金" xr10:uid="{28FAC5A2-E51F-4E08-B6D3-99E18ED21564}" cache="切片器_奖金" caption="奖金" style="SlicerStyleLight5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opLeftCell="A13" workbookViewId="0">
      <selection activeCell="B120" sqref="B120"/>
    </sheetView>
  </sheetViews>
  <sheetFormatPr defaultRowHeight="14" x14ac:dyDescent="0.3"/>
  <cols>
    <col min="2" max="2" width="13.9140625" bestFit="1" customWidth="1"/>
    <col min="3" max="6" width="8.5" customWidth="1"/>
    <col min="7" max="7" width="14.08203125" bestFit="1" customWidth="1"/>
    <col min="8" max="8" width="14.75" customWidth="1"/>
    <col min="9" max="9" width="14.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L1">
        <v>1</v>
      </c>
    </row>
    <row r="2" spans="1:12" x14ac:dyDescent="0.3">
      <c r="A2">
        <v>1</v>
      </c>
      <c r="B2" t="s">
        <v>5</v>
      </c>
      <c r="C2" t="s">
        <v>15</v>
      </c>
      <c r="D2">
        <v>0</v>
      </c>
      <c r="E2">
        <v>1200</v>
      </c>
      <c r="F2">
        <v>300</v>
      </c>
      <c r="G2">
        <v>200</v>
      </c>
      <c r="H2" s="1">
        <v>43510</v>
      </c>
      <c r="L2">
        <v>2</v>
      </c>
    </row>
    <row r="3" spans="1:12" x14ac:dyDescent="0.3">
      <c r="A3">
        <v>2</v>
      </c>
      <c r="B3" t="s">
        <v>6</v>
      </c>
      <c r="C3" t="s">
        <v>16</v>
      </c>
      <c r="D3">
        <v>1</v>
      </c>
      <c r="E3">
        <v>2300</v>
      </c>
      <c r="F3">
        <v>300</v>
      </c>
      <c r="G3">
        <v>200</v>
      </c>
      <c r="L3">
        <v>3</v>
      </c>
    </row>
    <row r="4" spans="1:12" x14ac:dyDescent="0.3">
      <c r="A4">
        <v>3</v>
      </c>
      <c r="B4" t="s">
        <v>7</v>
      </c>
      <c r="C4" t="s">
        <v>17</v>
      </c>
      <c r="D4">
        <v>2</v>
      </c>
      <c r="E4">
        <v>1200</v>
      </c>
      <c r="F4">
        <v>300</v>
      </c>
      <c r="G4">
        <v>200</v>
      </c>
      <c r="I4">
        <v>200</v>
      </c>
      <c r="J4">
        <v>200</v>
      </c>
      <c r="K4">
        <v>200</v>
      </c>
      <c r="L4">
        <v>4</v>
      </c>
    </row>
    <row r="5" spans="1:12" x14ac:dyDescent="0.3">
      <c r="A5">
        <v>4</v>
      </c>
      <c r="B5" t="s">
        <v>8</v>
      </c>
      <c r="C5" t="s">
        <v>18</v>
      </c>
      <c r="D5">
        <v>3</v>
      </c>
      <c r="E5">
        <v>2200</v>
      </c>
      <c r="F5">
        <v>300</v>
      </c>
      <c r="G5">
        <v>200</v>
      </c>
      <c r="L5">
        <v>5</v>
      </c>
    </row>
    <row r="6" spans="1:12" x14ac:dyDescent="0.3">
      <c r="A6">
        <v>5</v>
      </c>
      <c r="B6" t="s">
        <v>9</v>
      </c>
      <c r="C6" t="s">
        <v>18</v>
      </c>
      <c r="D6">
        <v>4</v>
      </c>
      <c r="E6">
        <v>1290</v>
      </c>
      <c r="F6">
        <v>300</v>
      </c>
      <c r="G6">
        <v>200</v>
      </c>
      <c r="L6">
        <v>6</v>
      </c>
    </row>
    <row r="7" spans="1:12" x14ac:dyDescent="0.3">
      <c r="A7">
        <v>6</v>
      </c>
      <c r="B7" t="s">
        <v>10</v>
      </c>
      <c r="C7" t="s">
        <v>16</v>
      </c>
      <c r="D7">
        <v>5</v>
      </c>
      <c r="E7">
        <v>2330</v>
      </c>
      <c r="F7">
        <v>300</v>
      </c>
      <c r="G7">
        <v>200</v>
      </c>
      <c r="L7">
        <v>7</v>
      </c>
    </row>
    <row r="8" spans="1:12" x14ac:dyDescent="0.3">
      <c r="A8">
        <v>7</v>
      </c>
      <c r="B8" t="s">
        <v>11</v>
      </c>
      <c r="C8" t="s">
        <v>17</v>
      </c>
      <c r="D8">
        <v>6</v>
      </c>
      <c r="E8">
        <v>4500</v>
      </c>
      <c r="F8">
        <v>300</v>
      </c>
      <c r="G8">
        <v>200</v>
      </c>
      <c r="L8">
        <v>8</v>
      </c>
    </row>
    <row r="9" spans="1:12" x14ac:dyDescent="0.3">
      <c r="A9">
        <v>8</v>
      </c>
      <c r="B9" t="s">
        <v>12</v>
      </c>
      <c r="C9" t="s">
        <v>19</v>
      </c>
      <c r="D9">
        <v>7</v>
      </c>
      <c r="E9">
        <v>2100</v>
      </c>
      <c r="F9">
        <v>300</v>
      </c>
      <c r="G9">
        <v>200</v>
      </c>
      <c r="L9">
        <v>9</v>
      </c>
    </row>
    <row r="10" spans="1:12" x14ac:dyDescent="0.3">
      <c r="A10">
        <v>9</v>
      </c>
      <c r="B10" t="s">
        <v>13</v>
      </c>
      <c r="C10" t="s">
        <v>20</v>
      </c>
      <c r="D10">
        <v>45</v>
      </c>
      <c r="E10">
        <v>2300</v>
      </c>
      <c r="F10">
        <v>300</v>
      </c>
      <c r="G10">
        <v>200</v>
      </c>
      <c r="L10">
        <v>10</v>
      </c>
    </row>
    <row r="11" spans="1:12" x14ac:dyDescent="0.3">
      <c r="A11">
        <v>10</v>
      </c>
      <c r="B11" t="s">
        <v>23</v>
      </c>
      <c r="C11" t="s">
        <v>21</v>
      </c>
      <c r="D11">
        <v>45</v>
      </c>
      <c r="E11">
        <v>2349</v>
      </c>
      <c r="F11">
        <v>300</v>
      </c>
      <c r="G11">
        <v>200</v>
      </c>
      <c r="L11">
        <v>11</v>
      </c>
    </row>
    <row r="12" spans="1:12" x14ac:dyDescent="0.3">
      <c r="A12">
        <v>11</v>
      </c>
      <c r="B12" t="s">
        <v>14</v>
      </c>
      <c r="C12" t="s">
        <v>22</v>
      </c>
      <c r="D12">
        <v>45</v>
      </c>
      <c r="E12">
        <v>3215</v>
      </c>
      <c r="F12">
        <v>300</v>
      </c>
      <c r="G12">
        <v>200</v>
      </c>
      <c r="L12">
        <v>12</v>
      </c>
    </row>
    <row r="17" spans="1:10" x14ac:dyDescent="0.3">
      <c r="A17" s="32" t="s">
        <v>24</v>
      </c>
      <c r="B17" s="32"/>
      <c r="C17" s="32"/>
      <c r="D17" s="32"/>
      <c r="E17" s="32"/>
      <c r="F17" s="32"/>
      <c r="G17" s="32"/>
      <c r="H17" s="32"/>
    </row>
    <row r="18" spans="1:10" ht="28.5" customHeight="1" x14ac:dyDescent="0.35">
      <c r="A18" s="7" t="s">
        <v>59</v>
      </c>
      <c r="B18" s="4" t="s">
        <v>25</v>
      </c>
      <c r="C18" s="4" t="s">
        <v>26</v>
      </c>
      <c r="D18" s="4" t="s">
        <v>27</v>
      </c>
      <c r="E18" s="4" t="s">
        <v>28</v>
      </c>
      <c r="F18" s="4" t="s">
        <v>29</v>
      </c>
      <c r="G18" s="4" t="s">
        <v>30</v>
      </c>
      <c r="H18" s="4" t="s">
        <v>31</v>
      </c>
    </row>
    <row r="19" spans="1:10" x14ac:dyDescent="0.3">
      <c r="A19" s="2"/>
      <c r="B19" s="11">
        <v>43511</v>
      </c>
      <c r="C19" s="2">
        <v>100</v>
      </c>
      <c r="D19" s="19" t="s">
        <v>33</v>
      </c>
      <c r="E19" s="2" t="s">
        <v>48</v>
      </c>
      <c r="F19" s="2">
        <v>10011</v>
      </c>
      <c r="G19" s="8">
        <v>1988282</v>
      </c>
      <c r="H19" s="3">
        <v>0.1</v>
      </c>
      <c r="I19">
        <v>1</v>
      </c>
      <c r="J19">
        <v>1</v>
      </c>
    </row>
    <row r="20" spans="1:10" x14ac:dyDescent="0.3">
      <c r="A20" s="2"/>
      <c r="B20" s="11">
        <v>43512</v>
      </c>
      <c r="C20" s="2">
        <v>101</v>
      </c>
      <c r="D20" s="20" t="str">
        <f>D19</f>
        <v>北京</v>
      </c>
      <c r="E20" s="2" t="s">
        <v>49</v>
      </c>
      <c r="F20" s="2">
        <v>10012</v>
      </c>
      <c r="G20" s="8">
        <v>1988283</v>
      </c>
      <c r="H20" s="3">
        <v>0.12</v>
      </c>
      <c r="I20">
        <v>2</v>
      </c>
    </row>
    <row r="21" spans="1:10" x14ac:dyDescent="0.3">
      <c r="A21" s="2"/>
      <c r="B21" s="11">
        <v>43513</v>
      </c>
      <c r="C21" s="2">
        <v>102</v>
      </c>
      <c r="D21" s="20" t="str">
        <f>D20</f>
        <v>北京</v>
      </c>
      <c r="E21" s="2" t="s">
        <v>50</v>
      </c>
      <c r="F21" s="2">
        <v>10013</v>
      </c>
      <c r="G21" s="8">
        <v>1988284</v>
      </c>
      <c r="H21" s="3">
        <v>0.14000000000000001</v>
      </c>
      <c r="I21">
        <v>3</v>
      </c>
    </row>
    <row r="22" spans="1:10" x14ac:dyDescent="0.3">
      <c r="A22" s="2"/>
      <c r="B22" s="11">
        <v>43514</v>
      </c>
      <c r="C22" s="2">
        <v>103</v>
      </c>
      <c r="D22" s="21" t="str">
        <f>D21</f>
        <v>北京</v>
      </c>
      <c r="E22" s="2" t="s">
        <v>51</v>
      </c>
      <c r="F22" s="2">
        <v>10014</v>
      </c>
      <c r="G22" s="8">
        <v>1988285</v>
      </c>
      <c r="H22" s="3">
        <v>0.16</v>
      </c>
      <c r="I22">
        <v>4</v>
      </c>
    </row>
    <row r="23" spans="1:10" x14ac:dyDescent="0.3">
      <c r="A23" s="2"/>
      <c r="B23" s="11">
        <v>43515</v>
      </c>
      <c r="C23" s="2">
        <v>104</v>
      </c>
      <c r="D23" s="19" t="s">
        <v>37</v>
      </c>
      <c r="E23" s="2" t="s">
        <v>52</v>
      </c>
      <c r="F23" s="2">
        <v>10015</v>
      </c>
      <c r="G23" s="8">
        <v>1988286</v>
      </c>
      <c r="H23" s="3">
        <v>0.18</v>
      </c>
      <c r="I23" s="9"/>
    </row>
    <row r="24" spans="1:10" x14ac:dyDescent="0.3">
      <c r="A24" s="2"/>
      <c r="B24" s="11">
        <v>43516</v>
      </c>
      <c r="C24" s="2">
        <v>105</v>
      </c>
      <c r="D24" s="20" t="str">
        <f>D23</f>
        <v>成都</v>
      </c>
      <c r="E24" s="2" t="s">
        <v>53</v>
      </c>
      <c r="F24" s="2">
        <v>10016</v>
      </c>
      <c r="G24" s="8">
        <v>1988287</v>
      </c>
      <c r="H24" s="3">
        <v>0.2</v>
      </c>
      <c r="I24" s="9"/>
    </row>
    <row r="25" spans="1:10" x14ac:dyDescent="0.3">
      <c r="A25" s="2"/>
      <c r="B25" s="11">
        <v>43517</v>
      </c>
      <c r="C25" s="2">
        <v>106</v>
      </c>
      <c r="D25" s="21" t="str">
        <f>D24</f>
        <v>成都</v>
      </c>
      <c r="E25" s="2" t="s">
        <v>54</v>
      </c>
      <c r="F25" s="2">
        <v>10017</v>
      </c>
      <c r="G25" s="8">
        <v>1988288</v>
      </c>
      <c r="H25" s="3">
        <v>0.22</v>
      </c>
      <c r="I25" s="9"/>
    </row>
    <row r="26" spans="1:10" x14ac:dyDescent="0.3">
      <c r="A26" s="2"/>
      <c r="B26" s="11">
        <v>43518</v>
      </c>
      <c r="C26" s="2">
        <v>107</v>
      </c>
      <c r="D26" s="19" t="s">
        <v>40</v>
      </c>
      <c r="E26" s="2" t="s">
        <v>55</v>
      </c>
      <c r="F26" s="2">
        <v>10018</v>
      </c>
      <c r="G26" s="8">
        <v>1988289</v>
      </c>
      <c r="H26" s="3">
        <v>0.24</v>
      </c>
      <c r="I26" s="9"/>
    </row>
    <row r="27" spans="1:10" x14ac:dyDescent="0.3">
      <c r="A27" s="2"/>
      <c r="B27" s="11">
        <v>43519</v>
      </c>
      <c r="C27" s="2">
        <v>108</v>
      </c>
      <c r="D27" s="20" t="str">
        <f>D26</f>
        <v>重庆</v>
      </c>
      <c r="E27" s="2" t="s">
        <v>56</v>
      </c>
      <c r="F27" s="2">
        <v>10019</v>
      </c>
      <c r="G27" s="8">
        <v>1988290</v>
      </c>
      <c r="H27" s="3">
        <v>0.26</v>
      </c>
      <c r="I27" s="9"/>
    </row>
    <row r="28" spans="1:10" x14ac:dyDescent="0.3">
      <c r="A28" s="2"/>
      <c r="B28" s="11">
        <v>43520</v>
      </c>
      <c r="C28" s="2">
        <v>109</v>
      </c>
      <c r="D28" s="21" t="str">
        <f>D27</f>
        <v>重庆</v>
      </c>
      <c r="E28" s="2" t="s">
        <v>57</v>
      </c>
      <c r="F28" s="2">
        <v>10020</v>
      </c>
      <c r="G28" s="8">
        <v>1988291</v>
      </c>
      <c r="H28" s="3">
        <v>0.28000000000000003</v>
      </c>
      <c r="I28" s="9"/>
    </row>
    <row r="29" spans="1:10" x14ac:dyDescent="0.3">
      <c r="A29" s="2"/>
      <c r="B29" s="11">
        <v>43521</v>
      </c>
      <c r="C29" s="2">
        <v>110</v>
      </c>
      <c r="D29" s="19" t="s">
        <v>43</v>
      </c>
      <c r="E29" s="2" t="s">
        <v>58</v>
      </c>
      <c r="F29" s="2">
        <v>10021</v>
      </c>
      <c r="G29" s="8">
        <v>1988292</v>
      </c>
      <c r="H29" s="3">
        <v>0.3</v>
      </c>
      <c r="I29" s="9"/>
    </row>
    <row r="30" spans="1:10" x14ac:dyDescent="0.3">
      <c r="A30" s="2"/>
      <c r="B30" s="11">
        <v>43522</v>
      </c>
      <c r="C30" s="2">
        <v>111</v>
      </c>
      <c r="D30" s="20" t="str">
        <f>D29</f>
        <v>福州</v>
      </c>
      <c r="E30" s="2" t="s">
        <v>53</v>
      </c>
      <c r="F30" s="2">
        <v>10022</v>
      </c>
      <c r="G30" s="8">
        <v>1988293</v>
      </c>
      <c r="H30" s="3">
        <v>0.32</v>
      </c>
      <c r="I30" s="9"/>
    </row>
    <row r="31" spans="1:10" x14ac:dyDescent="0.3">
      <c r="A31" s="2"/>
      <c r="B31" s="11">
        <v>43523</v>
      </c>
      <c r="C31" s="2">
        <v>112</v>
      </c>
      <c r="D31" s="20" t="str">
        <f>D30</f>
        <v>福州</v>
      </c>
      <c r="E31" s="2" t="s">
        <v>54</v>
      </c>
      <c r="F31" s="2">
        <v>10023</v>
      </c>
      <c r="G31" s="8">
        <v>1988294</v>
      </c>
      <c r="H31" s="3">
        <v>0.34</v>
      </c>
      <c r="I31" s="9"/>
    </row>
    <row r="32" spans="1:10" x14ac:dyDescent="0.3">
      <c r="A32" s="2"/>
      <c r="B32" s="11">
        <v>43524</v>
      </c>
      <c r="C32" s="2">
        <v>113</v>
      </c>
      <c r="D32" s="20" t="str">
        <f>D31</f>
        <v>福州</v>
      </c>
      <c r="E32" s="2" t="s">
        <v>55</v>
      </c>
      <c r="F32" s="2">
        <v>10024</v>
      </c>
      <c r="G32" s="8">
        <v>1988295</v>
      </c>
      <c r="H32" s="3">
        <v>0.36</v>
      </c>
      <c r="I32" s="9"/>
    </row>
    <row r="33" spans="1:16" x14ac:dyDescent="0.3">
      <c r="A33" s="2"/>
      <c r="B33" s="11">
        <v>43525</v>
      </c>
      <c r="C33" s="2">
        <v>114</v>
      </c>
      <c r="D33" s="21" t="str">
        <f>D32</f>
        <v>福州</v>
      </c>
      <c r="E33" s="2" t="s">
        <v>56</v>
      </c>
      <c r="F33" s="2">
        <v>10025</v>
      </c>
      <c r="G33" s="8">
        <v>1988296</v>
      </c>
      <c r="H33" s="3">
        <v>0.38</v>
      </c>
      <c r="I33" s="9"/>
    </row>
    <row r="36" spans="1:16" x14ac:dyDescent="0.3">
      <c r="A36" s="5"/>
      <c r="M36" s="18"/>
      <c r="N36" s="18"/>
      <c r="O36" s="18"/>
      <c r="P36" s="18"/>
    </row>
    <row r="37" spans="1:16" x14ac:dyDescent="0.3">
      <c r="M37" s="18"/>
      <c r="N37" s="18"/>
      <c r="O37" s="18"/>
      <c r="P37" s="18"/>
    </row>
    <row r="38" spans="1:16" x14ac:dyDescent="0.3">
      <c r="M38" s="18"/>
      <c r="N38" s="18"/>
      <c r="O38" s="18"/>
      <c r="P38" s="18"/>
    </row>
    <row r="39" spans="1:16" x14ac:dyDescent="0.3">
      <c r="A39" s="32" t="s">
        <v>24</v>
      </c>
      <c r="B39" s="32"/>
      <c r="C39" s="32"/>
      <c r="D39" s="32"/>
      <c r="E39" s="32"/>
      <c r="F39" s="32"/>
      <c r="G39" s="32"/>
      <c r="H39" s="32"/>
      <c r="M39" s="18"/>
      <c r="N39" s="18"/>
      <c r="O39" s="18"/>
      <c r="P39" s="18"/>
    </row>
    <row r="40" spans="1:16" ht="28.5" x14ac:dyDescent="0.35">
      <c r="A40" s="7" t="s">
        <v>59</v>
      </c>
      <c r="B40" s="4" t="s">
        <v>25</v>
      </c>
      <c r="C40" s="4" t="s">
        <v>26</v>
      </c>
      <c r="D40" s="4" t="s">
        <v>27</v>
      </c>
      <c r="E40" s="4" t="s">
        <v>28</v>
      </c>
      <c r="F40" s="4" t="s">
        <v>29</v>
      </c>
      <c r="G40" s="4" t="s">
        <v>30</v>
      </c>
      <c r="H40" s="4" t="s">
        <v>31</v>
      </c>
      <c r="M40" s="18"/>
      <c r="N40" s="18"/>
      <c r="O40" s="18"/>
      <c r="P40" s="18"/>
    </row>
    <row r="41" spans="1:16" x14ac:dyDescent="0.3">
      <c r="A41" s="2"/>
      <c r="B41" s="11">
        <v>43511</v>
      </c>
      <c r="C41" s="2">
        <v>100</v>
      </c>
      <c r="D41" s="2" t="s">
        <v>33</v>
      </c>
      <c r="E41" s="2" t="s">
        <v>48</v>
      </c>
      <c r="F41" s="2">
        <v>10011</v>
      </c>
      <c r="G41" s="8">
        <v>1988282</v>
      </c>
      <c r="H41" s="3">
        <v>0.1</v>
      </c>
      <c r="M41" s="18"/>
      <c r="N41" s="18"/>
      <c r="O41" s="18"/>
      <c r="P41" s="18"/>
    </row>
    <row r="42" spans="1:16" x14ac:dyDescent="0.3">
      <c r="A42" s="2"/>
      <c r="B42" s="11">
        <v>43512</v>
      </c>
      <c r="C42" s="2">
        <v>101</v>
      </c>
      <c r="D42" s="2" t="s">
        <v>34</v>
      </c>
      <c r="E42" s="12" t="s">
        <v>49</v>
      </c>
      <c r="F42" s="2">
        <v>10012</v>
      </c>
      <c r="G42" s="8">
        <v>1988283</v>
      </c>
      <c r="H42" s="17">
        <v>0.12</v>
      </c>
      <c r="M42" s="18"/>
      <c r="N42" s="18"/>
      <c r="O42" s="18"/>
      <c r="P42" s="18"/>
    </row>
    <row r="43" spans="1:16" x14ac:dyDescent="0.3">
      <c r="A43" s="2"/>
      <c r="B43" s="11">
        <v>43513</v>
      </c>
      <c r="C43" s="2">
        <v>102</v>
      </c>
      <c r="D43" s="2" t="s">
        <v>35</v>
      </c>
      <c r="E43" s="2" t="s">
        <v>50</v>
      </c>
      <c r="F43" s="2">
        <v>10013</v>
      </c>
      <c r="G43" s="8">
        <v>1988284</v>
      </c>
      <c r="H43" s="3">
        <v>0.14000000000000001</v>
      </c>
      <c r="M43" s="18"/>
      <c r="N43" s="18"/>
      <c r="O43" s="18"/>
      <c r="P43" s="18"/>
    </row>
    <row r="44" spans="1:16" x14ac:dyDescent="0.3">
      <c r="A44" s="2"/>
      <c r="B44" s="11">
        <v>43514</v>
      </c>
      <c r="C44" s="2">
        <v>103</v>
      </c>
      <c r="D44" s="2" t="s">
        <v>36</v>
      </c>
      <c r="E44" s="16" t="s">
        <v>51</v>
      </c>
      <c r="F44" s="2">
        <v>10014</v>
      </c>
      <c r="G44" s="8">
        <v>1988285</v>
      </c>
      <c r="H44" s="3">
        <v>0.16</v>
      </c>
      <c r="M44" s="18"/>
      <c r="N44" s="18"/>
      <c r="O44" s="18"/>
      <c r="P44" s="18"/>
    </row>
    <row r="45" spans="1:16" x14ac:dyDescent="0.3">
      <c r="A45" s="2"/>
      <c r="B45" s="11">
        <v>43515</v>
      </c>
      <c r="C45" s="2">
        <v>104</v>
      </c>
      <c r="D45" s="2" t="s">
        <v>37</v>
      </c>
      <c r="E45" s="2" t="s">
        <v>52</v>
      </c>
      <c r="F45" s="2">
        <v>10015</v>
      </c>
      <c r="G45" s="8">
        <v>1988286</v>
      </c>
      <c r="H45" s="3">
        <v>0.18</v>
      </c>
      <c r="L45" t="s">
        <v>61</v>
      </c>
    </row>
    <row r="46" spans="1:16" x14ac:dyDescent="0.3">
      <c r="A46" s="2"/>
      <c r="B46" s="11">
        <v>43516</v>
      </c>
      <c r="C46" s="2">
        <v>105</v>
      </c>
      <c r="D46" s="2" t="s">
        <v>38</v>
      </c>
      <c r="E46" s="14" t="s">
        <v>53</v>
      </c>
      <c r="F46" s="2">
        <v>10016</v>
      </c>
      <c r="G46" s="8">
        <v>1988287</v>
      </c>
      <c r="H46" s="3">
        <v>0.2</v>
      </c>
    </row>
    <row r="47" spans="1:16" x14ac:dyDescent="0.3">
      <c r="A47" s="2"/>
      <c r="B47" s="11">
        <v>43517</v>
      </c>
      <c r="C47" s="2">
        <v>106</v>
      </c>
      <c r="D47" s="2" t="s">
        <v>39</v>
      </c>
      <c r="E47" s="2" t="s">
        <v>54</v>
      </c>
      <c r="F47" s="2">
        <v>10017</v>
      </c>
      <c r="G47" s="8">
        <v>1988288</v>
      </c>
      <c r="H47" s="17">
        <v>0.22</v>
      </c>
    </row>
    <row r="48" spans="1:16" x14ac:dyDescent="0.3">
      <c r="A48" s="2"/>
      <c r="B48" s="11">
        <v>43518</v>
      </c>
      <c r="C48" s="2">
        <v>107</v>
      </c>
      <c r="D48" s="2" t="s">
        <v>40</v>
      </c>
      <c r="E48" s="2" t="s">
        <v>55</v>
      </c>
      <c r="F48" s="2">
        <v>10018</v>
      </c>
      <c r="G48" s="8">
        <v>1988289</v>
      </c>
      <c r="H48" s="3">
        <v>0.24</v>
      </c>
      <c r="I48" s="5"/>
    </row>
    <row r="49" spans="1:14" x14ac:dyDescent="0.3">
      <c r="A49" s="2"/>
      <c r="B49" s="11">
        <v>43519</v>
      </c>
      <c r="C49" s="2">
        <v>108</v>
      </c>
      <c r="D49" s="2" t="s">
        <v>41</v>
      </c>
      <c r="E49" s="15" t="s">
        <v>56</v>
      </c>
      <c r="F49" s="2">
        <v>10019</v>
      </c>
      <c r="G49" s="8">
        <v>1988290</v>
      </c>
      <c r="H49" s="3">
        <v>0.26</v>
      </c>
      <c r="I49" s="10"/>
    </row>
    <row r="50" spans="1:14" x14ac:dyDescent="0.3">
      <c r="A50" s="2"/>
      <c r="B50" s="11">
        <v>43520</v>
      </c>
      <c r="C50" s="2">
        <v>109</v>
      </c>
      <c r="D50" s="2" t="s">
        <v>42</v>
      </c>
      <c r="E50" s="2" t="s">
        <v>57</v>
      </c>
      <c r="F50" s="2">
        <v>10020</v>
      </c>
      <c r="G50" s="8">
        <v>1988291</v>
      </c>
      <c r="H50" s="3">
        <v>0.28000000000000003</v>
      </c>
      <c r="I50" s="10"/>
    </row>
    <row r="51" spans="1:14" x14ac:dyDescent="0.3">
      <c r="A51" s="2"/>
      <c r="B51" s="11">
        <v>43521</v>
      </c>
      <c r="C51" s="2">
        <v>110</v>
      </c>
      <c r="D51" s="2" t="s">
        <v>43</v>
      </c>
      <c r="E51" s="13" t="s">
        <v>58</v>
      </c>
      <c r="F51" s="2">
        <v>10021</v>
      </c>
      <c r="G51" s="8">
        <v>1988292</v>
      </c>
      <c r="H51" s="3">
        <v>0.3</v>
      </c>
      <c r="I51" s="10"/>
    </row>
    <row r="52" spans="1:14" x14ac:dyDescent="0.3">
      <c r="A52" s="2"/>
      <c r="B52" s="11">
        <v>43522</v>
      </c>
      <c r="C52" s="2">
        <v>111</v>
      </c>
      <c r="D52" s="2" t="s">
        <v>44</v>
      </c>
      <c r="E52" s="2" t="s">
        <v>53</v>
      </c>
      <c r="F52" s="2">
        <v>10022</v>
      </c>
      <c r="G52" s="8">
        <v>1988293</v>
      </c>
      <c r="H52" s="3">
        <v>0.32</v>
      </c>
    </row>
    <row r="53" spans="1:14" x14ac:dyDescent="0.3">
      <c r="A53" s="2"/>
      <c r="B53" s="11">
        <v>43523</v>
      </c>
      <c r="C53" s="2">
        <v>112</v>
      </c>
      <c r="D53" s="2" t="s">
        <v>45</v>
      </c>
      <c r="E53" s="2" t="s">
        <v>54</v>
      </c>
      <c r="F53" s="2">
        <v>10023</v>
      </c>
      <c r="G53" s="8">
        <v>1988294</v>
      </c>
      <c r="H53" s="3">
        <v>0.34</v>
      </c>
    </row>
    <row r="54" spans="1:14" x14ac:dyDescent="0.3">
      <c r="A54" s="2"/>
      <c r="B54" s="11">
        <v>43524</v>
      </c>
      <c r="C54" s="2">
        <v>113</v>
      </c>
      <c r="D54" s="2" t="s">
        <v>46</v>
      </c>
      <c r="E54" s="2" t="s">
        <v>55</v>
      </c>
      <c r="F54" s="2">
        <v>10024</v>
      </c>
      <c r="G54" s="8">
        <v>1988295</v>
      </c>
      <c r="H54" s="3">
        <v>0.36</v>
      </c>
    </row>
    <row r="55" spans="1:14" x14ac:dyDescent="0.3">
      <c r="A55" s="2"/>
      <c r="B55" s="11">
        <v>43525</v>
      </c>
      <c r="C55" s="2">
        <v>114</v>
      </c>
      <c r="D55" s="2" t="s">
        <v>47</v>
      </c>
      <c r="E55" s="2" t="s">
        <v>56</v>
      </c>
      <c r="F55" s="2">
        <v>10025</v>
      </c>
      <c r="G55" s="8">
        <v>1988296</v>
      </c>
      <c r="H55" s="3">
        <v>0.38</v>
      </c>
    </row>
    <row r="60" spans="1:14" x14ac:dyDescent="0.3">
      <c r="J60" t="s">
        <v>60</v>
      </c>
      <c r="K60">
        <v>1</v>
      </c>
      <c r="L60">
        <v>1</v>
      </c>
      <c r="M60">
        <v>1</v>
      </c>
      <c r="N60">
        <v>1</v>
      </c>
    </row>
    <row r="61" spans="1:14" x14ac:dyDescent="0.3">
      <c r="L61">
        <v>1</v>
      </c>
      <c r="M61">
        <v>1</v>
      </c>
      <c r="N61">
        <v>1</v>
      </c>
    </row>
    <row r="62" spans="1:14" x14ac:dyDescent="0.3">
      <c r="L62">
        <v>1</v>
      </c>
      <c r="M62">
        <v>1</v>
      </c>
      <c r="N62">
        <v>1</v>
      </c>
    </row>
    <row r="63" spans="1:14" x14ac:dyDescent="0.3">
      <c r="L63">
        <v>1</v>
      </c>
      <c r="M63">
        <v>1</v>
      </c>
      <c r="N63">
        <v>1</v>
      </c>
    </row>
    <row r="64" spans="1:14" x14ac:dyDescent="0.3">
      <c r="L64">
        <v>1</v>
      </c>
    </row>
    <row r="65" spans="1:14" x14ac:dyDescent="0.3">
      <c r="L65">
        <v>1</v>
      </c>
      <c r="M65">
        <v>1</v>
      </c>
      <c r="N65">
        <v>1</v>
      </c>
    </row>
    <row r="66" spans="1:14" x14ac:dyDescent="0.3">
      <c r="L66">
        <v>1</v>
      </c>
      <c r="M66">
        <v>1</v>
      </c>
      <c r="N66">
        <v>1</v>
      </c>
    </row>
    <row r="67" spans="1:14" x14ac:dyDescent="0.3">
      <c r="L67">
        <v>1</v>
      </c>
      <c r="M67">
        <v>1</v>
      </c>
      <c r="N67">
        <v>1</v>
      </c>
    </row>
    <row r="68" spans="1:14" x14ac:dyDescent="0.3">
      <c r="A68" s="23" t="s">
        <v>62</v>
      </c>
      <c r="B68" s="23" t="s">
        <v>63</v>
      </c>
      <c r="C68" s="23" t="s">
        <v>64</v>
      </c>
      <c r="D68" s="23" t="s">
        <v>65</v>
      </c>
      <c r="E68" s="23" t="s">
        <v>66</v>
      </c>
      <c r="F68" s="23" t="s">
        <v>67</v>
      </c>
      <c r="G68">
        <v>0</v>
      </c>
    </row>
    <row r="69" spans="1:14" x14ac:dyDescent="0.3">
      <c r="A69" t="s">
        <v>76</v>
      </c>
      <c r="B69" s="22">
        <v>98</v>
      </c>
      <c r="C69">
        <v>78</v>
      </c>
      <c r="D69">
        <v>98</v>
      </c>
      <c r="E69">
        <v>76</v>
      </c>
      <c r="F69">
        <v>67</v>
      </c>
      <c r="G69">
        <v>1</v>
      </c>
    </row>
    <row r="70" spans="1:14" x14ac:dyDescent="0.3">
      <c r="A70" s="23" t="s">
        <v>62</v>
      </c>
      <c r="B70" s="23" t="s">
        <v>63</v>
      </c>
      <c r="C70" s="23" t="s">
        <v>64</v>
      </c>
      <c r="D70" s="23" t="s">
        <v>65</v>
      </c>
      <c r="E70" s="23" t="s">
        <v>66</v>
      </c>
      <c r="F70" s="23" t="s">
        <v>67</v>
      </c>
      <c r="G70">
        <v>1.5</v>
      </c>
    </row>
    <row r="71" spans="1:14" x14ac:dyDescent="0.3">
      <c r="A71" t="s">
        <v>77</v>
      </c>
      <c r="B71">
        <v>97</v>
      </c>
      <c r="C71">
        <v>56</v>
      </c>
      <c r="D71">
        <v>76</v>
      </c>
      <c r="E71">
        <v>57</v>
      </c>
      <c r="F71">
        <v>78</v>
      </c>
      <c r="G71">
        <v>2</v>
      </c>
    </row>
    <row r="72" spans="1:14" x14ac:dyDescent="0.3">
      <c r="A72" s="23" t="s">
        <v>62</v>
      </c>
      <c r="B72" s="23" t="s">
        <v>63</v>
      </c>
      <c r="C72" s="23" t="s">
        <v>64</v>
      </c>
      <c r="D72" s="23" t="s">
        <v>65</v>
      </c>
      <c r="E72" s="23" t="s">
        <v>66</v>
      </c>
      <c r="F72" s="23" t="s">
        <v>67</v>
      </c>
      <c r="G72">
        <v>2.5</v>
      </c>
    </row>
    <row r="73" spans="1:14" x14ac:dyDescent="0.3">
      <c r="A73" t="s">
        <v>75</v>
      </c>
      <c r="B73" s="22">
        <v>91</v>
      </c>
      <c r="C73">
        <v>56</v>
      </c>
      <c r="D73">
        <v>87</v>
      </c>
      <c r="E73">
        <v>87</v>
      </c>
      <c r="F73">
        <v>34</v>
      </c>
      <c r="G73">
        <v>3</v>
      </c>
    </row>
    <row r="74" spans="1:14" x14ac:dyDescent="0.3">
      <c r="A74" s="23" t="s">
        <v>62</v>
      </c>
      <c r="B74" s="23" t="s">
        <v>63</v>
      </c>
      <c r="C74" s="23" t="s">
        <v>64</v>
      </c>
      <c r="D74" s="23" t="s">
        <v>65</v>
      </c>
      <c r="E74" s="23" t="s">
        <v>66</v>
      </c>
      <c r="F74" s="23" t="s">
        <v>67</v>
      </c>
      <c r="G74">
        <v>3.5</v>
      </c>
    </row>
    <row r="75" spans="1:14" x14ac:dyDescent="0.3">
      <c r="A75" t="s">
        <v>72</v>
      </c>
      <c r="B75">
        <v>90</v>
      </c>
      <c r="C75">
        <v>90</v>
      </c>
      <c r="D75">
        <v>65</v>
      </c>
      <c r="E75">
        <v>98</v>
      </c>
      <c r="F75">
        <v>66</v>
      </c>
      <c r="G75">
        <v>4</v>
      </c>
    </row>
    <row r="76" spans="1:14" x14ac:dyDescent="0.3">
      <c r="A76" s="23" t="s">
        <v>62</v>
      </c>
      <c r="B76" s="23" t="s">
        <v>63</v>
      </c>
      <c r="C76" s="23" t="s">
        <v>64</v>
      </c>
      <c r="D76" s="23" t="s">
        <v>65</v>
      </c>
      <c r="E76" s="23" t="s">
        <v>66</v>
      </c>
      <c r="F76" s="23" t="s">
        <v>67</v>
      </c>
      <c r="G76">
        <v>4.5</v>
      </c>
    </row>
    <row r="77" spans="1:14" x14ac:dyDescent="0.3">
      <c r="A77" t="s">
        <v>74</v>
      </c>
      <c r="B77" s="22">
        <v>90</v>
      </c>
      <c r="C77">
        <v>78</v>
      </c>
      <c r="D77">
        <v>97</v>
      </c>
      <c r="E77">
        <v>87</v>
      </c>
      <c r="F77">
        <v>45</v>
      </c>
      <c r="G77">
        <v>5</v>
      </c>
    </row>
    <row r="78" spans="1:14" x14ac:dyDescent="0.3">
      <c r="A78" s="23" t="s">
        <v>62</v>
      </c>
      <c r="B78" s="23" t="s">
        <v>63</v>
      </c>
      <c r="C78" s="23" t="s">
        <v>64</v>
      </c>
      <c r="D78" s="23" t="s">
        <v>65</v>
      </c>
      <c r="E78" s="23" t="s">
        <v>66</v>
      </c>
      <c r="F78" s="23" t="s">
        <v>67</v>
      </c>
      <c r="G78">
        <v>5.5</v>
      </c>
    </row>
    <row r="79" spans="1:14" x14ac:dyDescent="0.3">
      <c r="A79" t="s">
        <v>71</v>
      </c>
      <c r="B79">
        <v>89</v>
      </c>
      <c r="C79">
        <v>89</v>
      </c>
      <c r="D79">
        <v>76</v>
      </c>
      <c r="E79">
        <v>87</v>
      </c>
      <c r="F79">
        <v>88</v>
      </c>
      <c r="G79">
        <v>6</v>
      </c>
    </row>
    <row r="80" spans="1:14" x14ac:dyDescent="0.3">
      <c r="A80" s="23" t="s">
        <v>62</v>
      </c>
      <c r="B80" s="23" t="s">
        <v>63</v>
      </c>
      <c r="C80" s="23" t="s">
        <v>64</v>
      </c>
      <c r="D80" s="23" t="s">
        <v>65</v>
      </c>
      <c r="E80" s="23" t="s">
        <v>66</v>
      </c>
      <c r="F80" s="23" t="s">
        <v>67</v>
      </c>
      <c r="G80">
        <v>6.5</v>
      </c>
    </row>
    <row r="81" spans="1:14" x14ac:dyDescent="0.3">
      <c r="A81" t="s">
        <v>68</v>
      </c>
      <c r="B81" s="22">
        <v>89</v>
      </c>
      <c r="C81">
        <v>78</v>
      </c>
      <c r="D81">
        <v>78</v>
      </c>
      <c r="E81">
        <v>90</v>
      </c>
      <c r="F81">
        <v>78</v>
      </c>
      <c r="G81">
        <v>7</v>
      </c>
    </row>
    <row r="82" spans="1:14" x14ac:dyDescent="0.3">
      <c r="A82" s="23" t="s">
        <v>62</v>
      </c>
      <c r="B82" s="23" t="s">
        <v>63</v>
      </c>
      <c r="C82" s="23" t="s">
        <v>64</v>
      </c>
      <c r="D82" s="23" t="s">
        <v>65</v>
      </c>
      <c r="E82" s="23" t="s">
        <v>66</v>
      </c>
      <c r="F82" s="23" t="s">
        <v>67</v>
      </c>
      <c r="G82">
        <v>7.5</v>
      </c>
    </row>
    <row r="83" spans="1:14" x14ac:dyDescent="0.3">
      <c r="A83" t="s">
        <v>70</v>
      </c>
      <c r="B83">
        <v>67</v>
      </c>
      <c r="C83">
        <v>78</v>
      </c>
      <c r="D83">
        <v>87</v>
      </c>
      <c r="E83">
        <v>76</v>
      </c>
      <c r="F83">
        <v>77</v>
      </c>
      <c r="G83">
        <v>8</v>
      </c>
    </row>
    <row r="84" spans="1:14" x14ac:dyDescent="0.3">
      <c r="A84" s="23" t="s">
        <v>62</v>
      </c>
      <c r="B84" s="23" t="s">
        <v>63</v>
      </c>
      <c r="C84" s="23" t="s">
        <v>64</v>
      </c>
      <c r="D84" s="23" t="s">
        <v>65</v>
      </c>
      <c r="E84" s="23" t="s">
        <v>66</v>
      </c>
      <c r="F84" s="23" t="s">
        <v>67</v>
      </c>
      <c r="G84">
        <v>8.5</v>
      </c>
    </row>
    <row r="85" spans="1:14" x14ac:dyDescent="0.3">
      <c r="A85" t="s">
        <v>73</v>
      </c>
      <c r="B85">
        <v>67</v>
      </c>
      <c r="C85">
        <v>56</v>
      </c>
      <c r="D85">
        <v>87</v>
      </c>
      <c r="E85">
        <v>98</v>
      </c>
      <c r="F85">
        <v>54</v>
      </c>
      <c r="G85">
        <v>9</v>
      </c>
    </row>
    <row r="86" spans="1:14" x14ac:dyDescent="0.3">
      <c r="A86" s="23" t="s">
        <v>62</v>
      </c>
      <c r="B86" s="23" t="s">
        <v>63</v>
      </c>
      <c r="C86" s="23" t="s">
        <v>64</v>
      </c>
      <c r="D86" s="23" t="s">
        <v>65</v>
      </c>
      <c r="E86" s="23" t="s">
        <v>66</v>
      </c>
      <c r="F86" s="23" t="s">
        <v>67</v>
      </c>
      <c r="G86">
        <v>9.5</v>
      </c>
    </row>
    <row r="87" spans="1:14" x14ac:dyDescent="0.3">
      <c r="A87" t="s">
        <v>69</v>
      </c>
      <c r="B87">
        <v>60</v>
      </c>
      <c r="C87">
        <v>68</v>
      </c>
      <c r="D87">
        <v>90</v>
      </c>
      <c r="E87">
        <v>89</v>
      </c>
      <c r="F87">
        <v>78</v>
      </c>
      <c r="G87">
        <v>10</v>
      </c>
    </row>
    <row r="88" spans="1:14" x14ac:dyDescent="0.3">
      <c r="A88" s="23" t="s">
        <v>62</v>
      </c>
      <c r="B88" s="23" t="s">
        <v>63</v>
      </c>
      <c r="C88" s="23" t="s">
        <v>64</v>
      </c>
      <c r="D88" s="23" t="s">
        <v>65</v>
      </c>
      <c r="E88" s="23" t="s">
        <v>66</v>
      </c>
      <c r="F88" s="23" t="s">
        <v>67</v>
      </c>
      <c r="G88">
        <v>10.5</v>
      </c>
      <c r="I88" s="23" t="s">
        <v>62</v>
      </c>
      <c r="J88" s="23" t="s">
        <v>63</v>
      </c>
      <c r="K88" s="23" t="s">
        <v>64</v>
      </c>
      <c r="L88" s="23" t="s">
        <v>65</v>
      </c>
      <c r="M88" s="23" t="s">
        <v>66</v>
      </c>
      <c r="N88" s="23" t="s">
        <v>67</v>
      </c>
    </row>
    <row r="89" spans="1:14" x14ac:dyDescent="0.3">
      <c r="I89" t="s">
        <v>76</v>
      </c>
      <c r="J89" s="22">
        <v>98</v>
      </c>
      <c r="K89">
        <v>78</v>
      </c>
      <c r="L89">
        <v>98</v>
      </c>
      <c r="M89">
        <v>76</v>
      </c>
      <c r="N89">
        <v>67</v>
      </c>
    </row>
    <row r="90" spans="1:14" x14ac:dyDescent="0.3">
      <c r="A90" s="23" t="s">
        <v>62</v>
      </c>
      <c r="B90" s="23" t="s">
        <v>63</v>
      </c>
      <c r="C90" s="23" t="s">
        <v>64</v>
      </c>
      <c r="D90" s="23" t="s">
        <v>65</v>
      </c>
      <c r="E90" s="23" t="s">
        <v>66</v>
      </c>
      <c r="F90" s="23" t="s">
        <v>67</v>
      </c>
      <c r="I90" s="23" t="s">
        <v>62</v>
      </c>
      <c r="J90" s="23" t="s">
        <v>63</v>
      </c>
      <c r="K90" s="23" t="s">
        <v>64</v>
      </c>
      <c r="L90" s="23" t="s">
        <v>65</v>
      </c>
      <c r="M90" s="23" t="s">
        <v>66</v>
      </c>
      <c r="N90" s="23" t="s">
        <v>67</v>
      </c>
    </row>
    <row r="91" spans="1:14" x14ac:dyDescent="0.3">
      <c r="A91" t="s">
        <v>76</v>
      </c>
      <c r="B91" s="22">
        <v>98</v>
      </c>
      <c r="C91">
        <v>78</v>
      </c>
      <c r="D91">
        <v>98</v>
      </c>
      <c r="E91">
        <v>76</v>
      </c>
      <c r="F91">
        <v>67</v>
      </c>
      <c r="G91">
        <v>1</v>
      </c>
      <c r="I91" t="s">
        <v>77</v>
      </c>
      <c r="J91">
        <v>97</v>
      </c>
      <c r="K91">
        <v>56</v>
      </c>
      <c r="L91">
        <v>76</v>
      </c>
      <c r="M91">
        <v>57</v>
      </c>
      <c r="N91">
        <v>78</v>
      </c>
    </row>
    <row r="92" spans="1:14" x14ac:dyDescent="0.3">
      <c r="A92" t="s">
        <v>77</v>
      </c>
      <c r="B92">
        <v>97</v>
      </c>
      <c r="C92">
        <v>56</v>
      </c>
      <c r="D92">
        <v>76</v>
      </c>
      <c r="E92">
        <v>57</v>
      </c>
      <c r="F92">
        <v>78</v>
      </c>
      <c r="G92">
        <v>2</v>
      </c>
      <c r="I92" t="s">
        <v>75</v>
      </c>
      <c r="J92" s="22">
        <v>91</v>
      </c>
      <c r="K92">
        <v>56</v>
      </c>
      <c r="L92">
        <v>87</v>
      </c>
      <c r="M92">
        <v>87</v>
      </c>
      <c r="N92">
        <v>34</v>
      </c>
    </row>
    <row r="93" spans="1:14" x14ac:dyDescent="0.3">
      <c r="A93" t="s">
        <v>75</v>
      </c>
      <c r="B93" s="22">
        <v>91</v>
      </c>
      <c r="C93">
        <v>56</v>
      </c>
      <c r="D93">
        <v>87</v>
      </c>
      <c r="E93">
        <v>87</v>
      </c>
      <c r="F93">
        <v>34</v>
      </c>
      <c r="G93">
        <v>3</v>
      </c>
      <c r="I93" t="s">
        <v>72</v>
      </c>
      <c r="J93">
        <v>90</v>
      </c>
      <c r="K93">
        <v>90</v>
      </c>
      <c r="L93">
        <v>65</v>
      </c>
      <c r="M93">
        <v>98</v>
      </c>
      <c r="N93">
        <v>66</v>
      </c>
    </row>
    <row r="94" spans="1:14" x14ac:dyDescent="0.3">
      <c r="A94" t="s">
        <v>72</v>
      </c>
      <c r="B94">
        <v>90</v>
      </c>
      <c r="C94">
        <v>90</v>
      </c>
      <c r="D94">
        <v>65</v>
      </c>
      <c r="E94">
        <v>98</v>
      </c>
      <c r="F94">
        <v>66</v>
      </c>
      <c r="G94">
        <v>4</v>
      </c>
      <c r="I94" t="s">
        <v>74</v>
      </c>
      <c r="J94" s="22">
        <v>90</v>
      </c>
      <c r="K94">
        <v>78</v>
      </c>
      <c r="L94">
        <v>97</v>
      </c>
      <c r="M94">
        <v>87</v>
      </c>
      <c r="N94">
        <v>45</v>
      </c>
    </row>
    <row r="95" spans="1:14" x14ac:dyDescent="0.3">
      <c r="A95" t="s">
        <v>74</v>
      </c>
      <c r="B95" s="22">
        <v>90</v>
      </c>
      <c r="C95">
        <v>78</v>
      </c>
      <c r="D95">
        <v>97</v>
      </c>
      <c r="E95">
        <v>87</v>
      </c>
      <c r="F95">
        <v>45</v>
      </c>
      <c r="G95">
        <v>5</v>
      </c>
      <c r="I95" t="s">
        <v>71</v>
      </c>
      <c r="J95">
        <v>89</v>
      </c>
      <c r="K95">
        <v>89</v>
      </c>
      <c r="L95">
        <v>76</v>
      </c>
      <c r="M95">
        <v>87</v>
      </c>
      <c r="N95">
        <v>88</v>
      </c>
    </row>
    <row r="96" spans="1:14" x14ac:dyDescent="0.3">
      <c r="A96" t="s">
        <v>71</v>
      </c>
      <c r="B96">
        <v>89</v>
      </c>
      <c r="C96">
        <v>89</v>
      </c>
      <c r="D96">
        <v>76</v>
      </c>
      <c r="E96">
        <v>87</v>
      </c>
      <c r="F96">
        <v>88</v>
      </c>
      <c r="G96">
        <v>6</v>
      </c>
      <c r="I96" t="s">
        <v>68</v>
      </c>
      <c r="J96" s="22">
        <v>89</v>
      </c>
      <c r="K96">
        <v>78</v>
      </c>
      <c r="L96">
        <v>78</v>
      </c>
      <c r="M96">
        <v>90</v>
      </c>
      <c r="N96">
        <v>78</v>
      </c>
    </row>
    <row r="97" spans="1:14" x14ac:dyDescent="0.3">
      <c r="A97" t="s">
        <v>68</v>
      </c>
      <c r="B97" s="22">
        <v>89</v>
      </c>
      <c r="C97">
        <v>78</v>
      </c>
      <c r="D97">
        <v>78</v>
      </c>
      <c r="E97">
        <v>90</v>
      </c>
      <c r="F97">
        <v>78</v>
      </c>
      <c r="G97">
        <v>7</v>
      </c>
      <c r="I97" t="s">
        <v>70</v>
      </c>
      <c r="J97">
        <v>67</v>
      </c>
      <c r="K97">
        <v>78</v>
      </c>
      <c r="L97">
        <v>87</v>
      </c>
      <c r="M97">
        <v>76</v>
      </c>
      <c r="N97">
        <v>77</v>
      </c>
    </row>
    <row r="98" spans="1:14" x14ac:dyDescent="0.3">
      <c r="A98" t="s">
        <v>70</v>
      </c>
      <c r="B98">
        <v>67</v>
      </c>
      <c r="C98">
        <v>78</v>
      </c>
      <c r="D98">
        <v>87</v>
      </c>
      <c r="E98">
        <v>76</v>
      </c>
      <c r="F98">
        <v>77</v>
      </c>
      <c r="G98">
        <v>8</v>
      </c>
      <c r="I98" t="s">
        <v>73</v>
      </c>
      <c r="J98">
        <v>67</v>
      </c>
      <c r="K98">
        <v>56</v>
      </c>
      <c r="L98">
        <v>87</v>
      </c>
      <c r="M98">
        <v>98</v>
      </c>
      <c r="N98">
        <v>54</v>
      </c>
    </row>
    <row r="99" spans="1:14" x14ac:dyDescent="0.3">
      <c r="A99" t="s">
        <v>73</v>
      </c>
      <c r="B99">
        <v>67</v>
      </c>
      <c r="C99">
        <v>56</v>
      </c>
      <c r="D99">
        <v>87</v>
      </c>
      <c r="E99">
        <v>98</v>
      </c>
      <c r="F99">
        <v>54</v>
      </c>
      <c r="G99">
        <v>9</v>
      </c>
    </row>
    <row r="100" spans="1:14" x14ac:dyDescent="0.3">
      <c r="A100" t="s">
        <v>69</v>
      </c>
      <c r="B100">
        <v>60</v>
      </c>
      <c r="C100">
        <v>68</v>
      </c>
      <c r="D100">
        <v>90</v>
      </c>
      <c r="E100">
        <v>89</v>
      </c>
      <c r="F100">
        <v>78</v>
      </c>
      <c r="G100">
        <v>10</v>
      </c>
    </row>
    <row r="101" spans="1:14" x14ac:dyDescent="0.3">
      <c r="A101" t="s">
        <v>0</v>
      </c>
      <c r="B101" t="s">
        <v>1</v>
      </c>
      <c r="C101" t="s">
        <v>2</v>
      </c>
      <c r="D101" t="s">
        <v>4</v>
      </c>
      <c r="E101" t="s">
        <v>3</v>
      </c>
    </row>
    <row r="102" spans="1:14" x14ac:dyDescent="0.3">
      <c r="A102">
        <v>1</v>
      </c>
      <c r="B102" t="s">
        <v>5</v>
      </c>
      <c r="C102" t="s">
        <v>15</v>
      </c>
      <c r="D102">
        <v>0</v>
      </c>
      <c r="E102">
        <v>1200</v>
      </c>
      <c r="I102" s="23"/>
      <c r="J102" s="23"/>
      <c r="K102" s="23"/>
      <c r="L102" s="23"/>
      <c r="M102" s="23"/>
      <c r="N102" s="23"/>
    </row>
    <row r="103" spans="1:14" x14ac:dyDescent="0.3">
      <c r="A103">
        <v>2</v>
      </c>
      <c r="B103" t="s">
        <v>6</v>
      </c>
      <c r="C103" t="s">
        <v>16</v>
      </c>
      <c r="D103">
        <v>1</v>
      </c>
      <c r="E103">
        <v>2300</v>
      </c>
      <c r="J103" s="22"/>
    </row>
    <row r="104" spans="1:14" x14ac:dyDescent="0.3">
      <c r="A104">
        <v>3</v>
      </c>
      <c r="B104" t="s">
        <v>7</v>
      </c>
      <c r="C104" t="s">
        <v>17</v>
      </c>
      <c r="D104">
        <v>2</v>
      </c>
      <c r="E104">
        <v>1200</v>
      </c>
      <c r="I104" s="23"/>
      <c r="J104" s="23"/>
      <c r="K104" s="23"/>
      <c r="L104" s="23"/>
      <c r="M104" s="23"/>
      <c r="N104" s="23"/>
    </row>
    <row r="105" spans="1:14" x14ac:dyDescent="0.3">
      <c r="A105">
        <v>4</v>
      </c>
      <c r="B105" t="s">
        <v>8</v>
      </c>
      <c r="C105" t="s">
        <v>18</v>
      </c>
      <c r="D105">
        <v>3</v>
      </c>
      <c r="E105">
        <v>2200</v>
      </c>
    </row>
    <row r="106" spans="1:14" x14ac:dyDescent="0.3">
      <c r="A106">
        <v>5</v>
      </c>
      <c r="B106" t="s">
        <v>9</v>
      </c>
      <c r="C106" t="s">
        <v>18</v>
      </c>
      <c r="D106">
        <v>4</v>
      </c>
      <c r="E106">
        <v>1290</v>
      </c>
      <c r="J106" s="22"/>
    </row>
    <row r="107" spans="1:14" x14ac:dyDescent="0.3">
      <c r="A107">
        <v>6</v>
      </c>
      <c r="B107" t="s">
        <v>10</v>
      </c>
      <c r="C107" t="s">
        <v>16</v>
      </c>
      <c r="D107">
        <v>5</v>
      </c>
      <c r="E107">
        <v>2330</v>
      </c>
    </row>
    <row r="108" spans="1:14" x14ac:dyDescent="0.3">
      <c r="A108">
        <v>7</v>
      </c>
      <c r="B108" t="s">
        <v>11</v>
      </c>
      <c r="C108" t="s">
        <v>17</v>
      </c>
      <c r="D108">
        <v>6</v>
      </c>
      <c r="E108">
        <v>4500</v>
      </c>
      <c r="J108" s="22"/>
    </row>
    <row r="109" spans="1:14" x14ac:dyDescent="0.3">
      <c r="A109">
        <v>8</v>
      </c>
      <c r="B109" t="s">
        <v>12</v>
      </c>
      <c r="C109" t="s">
        <v>19</v>
      </c>
      <c r="D109">
        <v>7</v>
      </c>
      <c r="E109">
        <v>2100</v>
      </c>
    </row>
    <row r="110" spans="1:14" x14ac:dyDescent="0.3">
      <c r="A110">
        <v>9</v>
      </c>
      <c r="B110" t="s">
        <v>13</v>
      </c>
      <c r="C110" t="s">
        <v>20</v>
      </c>
      <c r="D110">
        <v>45</v>
      </c>
      <c r="E110">
        <v>2300</v>
      </c>
      <c r="J110" s="22"/>
    </row>
    <row r="111" spans="1:14" x14ac:dyDescent="0.3">
      <c r="A111">
        <v>10</v>
      </c>
      <c r="B111" t="s">
        <v>23</v>
      </c>
      <c r="C111" t="s">
        <v>21</v>
      </c>
      <c r="D111">
        <v>45</v>
      </c>
      <c r="E111">
        <v>2349</v>
      </c>
    </row>
    <row r="112" spans="1:14" x14ac:dyDescent="0.3">
      <c r="A112">
        <v>11</v>
      </c>
      <c r="B112" t="s">
        <v>14</v>
      </c>
      <c r="C112" t="s">
        <v>22</v>
      </c>
      <c r="D112">
        <v>45</v>
      </c>
      <c r="E112">
        <v>3215</v>
      </c>
    </row>
    <row r="114" spans="1:5" x14ac:dyDescent="0.3">
      <c r="A114" s="6" t="s">
        <v>24</v>
      </c>
      <c r="B114" s="6"/>
      <c r="C114" s="6"/>
      <c r="D114" s="6"/>
      <c r="E114" s="6"/>
    </row>
    <row r="115" spans="1:5" ht="28.5" x14ac:dyDescent="0.35">
      <c r="A115" s="7" t="s">
        <v>59</v>
      </c>
      <c r="B115" s="4" t="s">
        <v>25</v>
      </c>
      <c r="C115" s="4" t="s">
        <v>26</v>
      </c>
      <c r="D115" s="4" t="s">
        <v>27</v>
      </c>
      <c r="E115" s="4" t="s">
        <v>28</v>
      </c>
    </row>
    <row r="116" spans="1:5" x14ac:dyDescent="0.3">
      <c r="A116" s="2"/>
      <c r="B116" s="11">
        <v>43511</v>
      </c>
      <c r="C116" s="2">
        <v>100</v>
      </c>
      <c r="D116" s="19" t="s">
        <v>33</v>
      </c>
      <c r="E116" s="2" t="s">
        <v>48</v>
      </c>
    </row>
    <row r="117" spans="1:5" x14ac:dyDescent="0.3">
      <c r="A117" s="2"/>
      <c r="B117" s="11">
        <v>43512</v>
      </c>
      <c r="C117" s="2">
        <v>101</v>
      </c>
      <c r="D117" s="20" t="s">
        <v>32</v>
      </c>
      <c r="E117" s="2" t="s">
        <v>49</v>
      </c>
    </row>
    <row r="118" spans="1:5" x14ac:dyDescent="0.3">
      <c r="A118" s="2"/>
      <c r="B118" s="11">
        <v>43513</v>
      </c>
      <c r="C118" s="2">
        <v>102</v>
      </c>
      <c r="D118" s="20" t="s">
        <v>32</v>
      </c>
      <c r="E118" s="2" t="s">
        <v>50</v>
      </c>
    </row>
    <row r="119" spans="1:5" x14ac:dyDescent="0.3">
      <c r="A119" s="2"/>
      <c r="B119" s="11">
        <v>43514</v>
      </c>
      <c r="C119" s="2">
        <v>103</v>
      </c>
      <c r="D119" s="21" t="s">
        <v>32</v>
      </c>
      <c r="E119" s="2" t="s">
        <v>51</v>
      </c>
    </row>
    <row r="120" spans="1:5" x14ac:dyDescent="0.3">
      <c r="A120" s="2"/>
      <c r="B120" s="11">
        <v>43515</v>
      </c>
      <c r="C120" s="2">
        <v>104</v>
      </c>
      <c r="D120" s="19" t="s">
        <v>37</v>
      </c>
      <c r="E120" s="2" t="s">
        <v>52</v>
      </c>
    </row>
    <row r="121" spans="1:5" x14ac:dyDescent="0.3">
      <c r="A121" s="2"/>
      <c r="B121" s="11">
        <v>43516</v>
      </c>
      <c r="C121" s="2">
        <v>105</v>
      </c>
      <c r="D121" s="20" t="s">
        <v>37</v>
      </c>
      <c r="E121" s="2" t="s">
        <v>53</v>
      </c>
    </row>
    <row r="122" spans="1:5" x14ac:dyDescent="0.3">
      <c r="A122" s="2"/>
      <c r="B122" s="11">
        <v>43517</v>
      </c>
      <c r="C122" s="2">
        <v>106</v>
      </c>
      <c r="D122" s="21" t="s">
        <v>37</v>
      </c>
      <c r="E122" s="2" t="s">
        <v>54</v>
      </c>
    </row>
    <row r="123" spans="1:5" x14ac:dyDescent="0.3">
      <c r="A123" s="2"/>
      <c r="B123" s="11">
        <v>43518</v>
      </c>
      <c r="C123" s="2">
        <v>107</v>
      </c>
      <c r="D123" s="19" t="s">
        <v>40</v>
      </c>
      <c r="E123" s="2" t="s">
        <v>55</v>
      </c>
    </row>
    <row r="124" spans="1:5" x14ac:dyDescent="0.3">
      <c r="A124" s="2"/>
      <c r="B124" s="11">
        <v>43519</v>
      </c>
      <c r="C124" s="2">
        <v>108</v>
      </c>
      <c r="D124" s="20" t="s">
        <v>40</v>
      </c>
      <c r="E124" s="2" t="s">
        <v>56</v>
      </c>
    </row>
    <row r="125" spans="1:5" x14ac:dyDescent="0.3">
      <c r="A125" s="2"/>
      <c r="B125" s="11">
        <v>43520</v>
      </c>
      <c r="C125" s="2">
        <v>109</v>
      </c>
      <c r="D125" s="21" t="s">
        <v>40</v>
      </c>
      <c r="E125" s="2" t="s">
        <v>57</v>
      </c>
    </row>
    <row r="126" spans="1:5" x14ac:dyDescent="0.3">
      <c r="A126" s="2"/>
      <c r="B126" s="11">
        <v>43521</v>
      </c>
      <c r="C126" s="2">
        <v>110</v>
      </c>
      <c r="D126" s="19" t="s">
        <v>43</v>
      </c>
      <c r="E126" s="2" t="s">
        <v>58</v>
      </c>
    </row>
    <row r="127" spans="1:5" x14ac:dyDescent="0.3">
      <c r="A127" s="2"/>
      <c r="B127" s="11">
        <v>43522</v>
      </c>
      <c r="C127" s="2">
        <v>111</v>
      </c>
      <c r="D127" s="20" t="s">
        <v>43</v>
      </c>
      <c r="E127" s="2" t="s">
        <v>53</v>
      </c>
    </row>
    <row r="128" spans="1:5" x14ac:dyDescent="0.3">
      <c r="A128" s="2"/>
      <c r="B128" s="11">
        <v>43523</v>
      </c>
      <c r="C128" s="2">
        <v>112</v>
      </c>
      <c r="D128" s="20" t="s">
        <v>43</v>
      </c>
      <c r="E128" s="2" t="s">
        <v>54</v>
      </c>
    </row>
    <row r="129" spans="1:5" x14ac:dyDescent="0.3">
      <c r="A129" s="2"/>
      <c r="B129" s="11">
        <v>43524</v>
      </c>
      <c r="C129" s="2">
        <v>113</v>
      </c>
      <c r="D129" s="20" t="s">
        <v>43</v>
      </c>
      <c r="E129" s="2" t="s">
        <v>55</v>
      </c>
    </row>
    <row r="130" spans="1:5" x14ac:dyDescent="0.3">
      <c r="A130" s="2"/>
      <c r="B130" s="11">
        <v>43525</v>
      </c>
      <c r="C130" s="2">
        <v>114</v>
      </c>
      <c r="D130" s="21" t="s">
        <v>43</v>
      </c>
      <c r="E130" s="2" t="s">
        <v>56</v>
      </c>
    </row>
    <row r="131" spans="1:5" x14ac:dyDescent="0.3">
      <c r="A131" s="2"/>
      <c r="B131" s="11">
        <v>43512</v>
      </c>
      <c r="C131" s="2">
        <v>101</v>
      </c>
      <c r="D131" s="2" t="s">
        <v>34</v>
      </c>
      <c r="E131" s="12" t="s">
        <v>49</v>
      </c>
    </row>
    <row r="132" spans="1:5" x14ac:dyDescent="0.3">
      <c r="A132" s="2"/>
      <c r="B132" s="11">
        <v>43513</v>
      </c>
      <c r="C132" s="2">
        <v>102</v>
      </c>
      <c r="D132" s="2" t="s">
        <v>35</v>
      </c>
      <c r="E132" s="2" t="s">
        <v>50</v>
      </c>
    </row>
    <row r="133" spans="1:5" x14ac:dyDescent="0.3">
      <c r="A133" s="2"/>
      <c r="B133" s="11">
        <v>43514</v>
      </c>
      <c r="C133" s="2">
        <v>103</v>
      </c>
      <c r="D133" s="2" t="s">
        <v>36</v>
      </c>
      <c r="E133" s="16" t="s">
        <v>51</v>
      </c>
    </row>
    <row r="134" spans="1:5" x14ac:dyDescent="0.3">
      <c r="A134" s="2"/>
      <c r="B134" s="11">
        <v>43516</v>
      </c>
      <c r="C134" s="2">
        <v>105</v>
      </c>
      <c r="D134" s="2" t="s">
        <v>38</v>
      </c>
      <c r="E134" s="14" t="s">
        <v>53</v>
      </c>
    </row>
    <row r="135" spans="1:5" x14ac:dyDescent="0.3">
      <c r="A135" s="2"/>
      <c r="B135" s="11">
        <v>43517</v>
      </c>
      <c r="C135" s="2">
        <v>106</v>
      </c>
      <c r="D135" s="2" t="s">
        <v>39</v>
      </c>
      <c r="E135" s="2" t="s">
        <v>54</v>
      </c>
    </row>
    <row r="136" spans="1:5" x14ac:dyDescent="0.3">
      <c r="A136" s="2"/>
      <c r="B136" s="11">
        <v>43519</v>
      </c>
      <c r="C136" s="2">
        <v>108</v>
      </c>
      <c r="D136" s="2" t="s">
        <v>41</v>
      </c>
      <c r="E136" s="15" t="s">
        <v>56</v>
      </c>
    </row>
    <row r="137" spans="1:5" x14ac:dyDescent="0.3">
      <c r="A137" s="2"/>
      <c r="B137" s="11">
        <v>43520</v>
      </c>
      <c r="C137" s="2">
        <v>109</v>
      </c>
      <c r="D137" s="2" t="s">
        <v>42</v>
      </c>
      <c r="E137" s="2" t="s">
        <v>57</v>
      </c>
    </row>
    <row r="138" spans="1:5" x14ac:dyDescent="0.3">
      <c r="A138" s="2"/>
      <c r="B138" s="11">
        <v>43522</v>
      </c>
      <c r="C138" s="2">
        <v>111</v>
      </c>
      <c r="D138" s="2" t="s">
        <v>44</v>
      </c>
      <c r="E138" s="2" t="s">
        <v>53</v>
      </c>
    </row>
    <row r="139" spans="1:5" x14ac:dyDescent="0.3">
      <c r="A139" s="2"/>
      <c r="B139" s="11">
        <v>43523</v>
      </c>
      <c r="C139" s="2">
        <v>112</v>
      </c>
      <c r="D139" s="2" t="s">
        <v>45</v>
      </c>
      <c r="E139" s="2" t="s">
        <v>54</v>
      </c>
    </row>
    <row r="140" spans="1:5" x14ac:dyDescent="0.3">
      <c r="A140" s="2"/>
      <c r="B140" s="11">
        <v>43524</v>
      </c>
      <c r="C140" s="2">
        <v>113</v>
      </c>
      <c r="D140" s="2" t="s">
        <v>46</v>
      </c>
      <c r="E140" s="2" t="s">
        <v>55</v>
      </c>
    </row>
    <row r="141" spans="1:5" x14ac:dyDescent="0.3">
      <c r="A141" s="2"/>
      <c r="B141" s="11">
        <v>43525</v>
      </c>
      <c r="C141" s="2">
        <v>114</v>
      </c>
      <c r="D141" s="2" t="s">
        <v>47</v>
      </c>
      <c r="E141" s="2" t="s">
        <v>56</v>
      </c>
    </row>
    <row r="142" spans="1:5" x14ac:dyDescent="0.3">
      <c r="A142" s="23" t="s">
        <v>62</v>
      </c>
      <c r="B142" s="23" t="s">
        <v>63</v>
      </c>
      <c r="C142" s="23" t="s">
        <v>64</v>
      </c>
      <c r="D142" s="23" t="s">
        <v>65</v>
      </c>
      <c r="E142" s="23" t="s">
        <v>66</v>
      </c>
    </row>
    <row r="143" spans="1:5" x14ac:dyDescent="0.3">
      <c r="A143" t="s">
        <v>76</v>
      </c>
      <c r="B143" s="22">
        <v>98</v>
      </c>
      <c r="C143">
        <v>78</v>
      </c>
      <c r="D143">
        <v>98</v>
      </c>
      <c r="E143">
        <v>76</v>
      </c>
    </row>
    <row r="144" spans="1:5" x14ac:dyDescent="0.3">
      <c r="A144" t="s">
        <v>77</v>
      </c>
      <c r="B144">
        <v>97</v>
      </c>
      <c r="C144">
        <v>56</v>
      </c>
      <c r="D144">
        <v>76</v>
      </c>
      <c r="E144">
        <v>57</v>
      </c>
    </row>
    <row r="145" spans="1:5" x14ac:dyDescent="0.3">
      <c r="A145" t="s">
        <v>75</v>
      </c>
      <c r="B145" s="22">
        <v>91</v>
      </c>
      <c r="C145">
        <v>56</v>
      </c>
      <c r="D145">
        <v>87</v>
      </c>
      <c r="E145">
        <v>87</v>
      </c>
    </row>
    <row r="146" spans="1:5" x14ac:dyDescent="0.3">
      <c r="A146" t="s">
        <v>72</v>
      </c>
      <c r="B146">
        <v>90</v>
      </c>
      <c r="C146">
        <v>90</v>
      </c>
      <c r="D146">
        <v>65</v>
      </c>
      <c r="E146">
        <v>98</v>
      </c>
    </row>
    <row r="147" spans="1:5" x14ac:dyDescent="0.3">
      <c r="A147" t="s">
        <v>74</v>
      </c>
      <c r="B147" s="22">
        <v>90</v>
      </c>
      <c r="C147">
        <v>78</v>
      </c>
      <c r="D147">
        <v>97</v>
      </c>
      <c r="E147">
        <v>87</v>
      </c>
    </row>
    <row r="148" spans="1:5" x14ac:dyDescent="0.3">
      <c r="A148" t="s">
        <v>71</v>
      </c>
      <c r="B148">
        <v>89</v>
      </c>
      <c r="C148">
        <v>89</v>
      </c>
      <c r="D148">
        <v>76</v>
      </c>
      <c r="E148">
        <v>87</v>
      </c>
    </row>
    <row r="149" spans="1:5" x14ac:dyDescent="0.3">
      <c r="A149" t="s">
        <v>68</v>
      </c>
      <c r="B149" s="22">
        <v>89</v>
      </c>
      <c r="C149">
        <v>78</v>
      </c>
      <c r="D149">
        <v>78</v>
      </c>
      <c r="E149">
        <v>90</v>
      </c>
    </row>
    <row r="150" spans="1:5" x14ac:dyDescent="0.3">
      <c r="A150" t="s">
        <v>70</v>
      </c>
      <c r="B150">
        <v>67</v>
      </c>
      <c r="C150">
        <v>78</v>
      </c>
      <c r="D150">
        <v>87</v>
      </c>
      <c r="E150">
        <v>76</v>
      </c>
    </row>
    <row r="151" spans="1:5" x14ac:dyDescent="0.3">
      <c r="A151" t="s">
        <v>73</v>
      </c>
      <c r="B151">
        <v>67</v>
      </c>
      <c r="C151">
        <v>56</v>
      </c>
      <c r="D151">
        <v>87</v>
      </c>
      <c r="E151">
        <v>98</v>
      </c>
    </row>
    <row r="152" spans="1:5" x14ac:dyDescent="0.3">
      <c r="A152" t="s">
        <v>69</v>
      </c>
      <c r="B152">
        <v>60</v>
      </c>
      <c r="C152">
        <v>68</v>
      </c>
      <c r="D152">
        <v>90</v>
      </c>
      <c r="E152">
        <v>89</v>
      </c>
    </row>
    <row r="153" spans="1:5" x14ac:dyDescent="0.3">
      <c r="A153" t="s">
        <v>0</v>
      </c>
      <c r="B153" t="s">
        <v>1</v>
      </c>
      <c r="C153" t="s">
        <v>2</v>
      </c>
      <c r="D153" t="s">
        <v>4</v>
      </c>
      <c r="E153" t="s">
        <v>3</v>
      </c>
    </row>
  </sheetData>
  <sortState ref="A69:G88">
    <sortCondition ref="G69:G88"/>
  </sortState>
  <mergeCells count="2">
    <mergeCell ref="A17:H17"/>
    <mergeCell ref="A39:H3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B607-02C2-462B-B2D4-07927B9184F5}">
  <dimension ref="A1:P50"/>
  <sheetViews>
    <sheetView tabSelected="1" topLeftCell="A19" workbookViewId="0">
      <selection activeCell="E27" sqref="E27"/>
    </sheetView>
  </sheetViews>
  <sheetFormatPr defaultRowHeight="14" x14ac:dyDescent="0.3"/>
  <cols>
    <col min="1" max="1" width="8.75" bestFit="1" customWidth="1"/>
    <col min="2" max="2" width="10.83203125" bestFit="1" customWidth="1"/>
    <col min="3" max="4" width="13.83203125" bestFit="1" customWidth="1"/>
    <col min="5" max="5" width="12.75" bestFit="1" customWidth="1"/>
  </cols>
  <sheetData>
    <row r="1" spans="1:16" x14ac:dyDescent="0.3">
      <c r="F1">
        <v>123</v>
      </c>
    </row>
    <row r="3" spans="1:16" x14ac:dyDescent="0.3">
      <c r="A3" s="28" t="s">
        <v>88</v>
      </c>
      <c r="B3" t="s">
        <v>91</v>
      </c>
      <c r="C3" t="s">
        <v>93</v>
      </c>
      <c r="D3" t="s">
        <v>94</v>
      </c>
      <c r="E3" t="s">
        <v>95</v>
      </c>
    </row>
    <row r="4" spans="1:16" x14ac:dyDescent="0.3">
      <c r="A4" s="26" t="s">
        <v>89</v>
      </c>
      <c r="B4" s="27">
        <v>1200</v>
      </c>
      <c r="C4" s="27">
        <v>1200</v>
      </c>
      <c r="D4" s="27">
        <v>1200</v>
      </c>
      <c r="E4" s="27">
        <v>900</v>
      </c>
      <c r="F4" s="27"/>
      <c r="G4" t="s">
        <v>96</v>
      </c>
      <c r="H4" t="s">
        <v>97</v>
      </c>
      <c r="I4" t="str">
        <f>G4&amp;H4</f>
        <v>张三</v>
      </c>
    </row>
    <row r="5" spans="1:16" x14ac:dyDescent="0.3">
      <c r="A5" s="26" t="s">
        <v>90</v>
      </c>
      <c r="B5" s="27">
        <v>1200</v>
      </c>
      <c r="C5" s="27">
        <v>1200</v>
      </c>
      <c r="D5" s="27">
        <v>1200</v>
      </c>
      <c r="E5" s="27">
        <v>900</v>
      </c>
      <c r="F5" s="27"/>
      <c r="H5" s="9" t="s">
        <v>98</v>
      </c>
    </row>
    <row r="6" spans="1:16" x14ac:dyDescent="0.3">
      <c r="A6" s="26" t="s">
        <v>78</v>
      </c>
      <c r="B6" s="27">
        <v>2400</v>
      </c>
      <c r="C6" s="27">
        <v>1200</v>
      </c>
      <c r="D6" s="27">
        <v>1200</v>
      </c>
      <c r="E6" s="27">
        <v>1800</v>
      </c>
      <c r="H6" s="9" t="s">
        <v>99</v>
      </c>
      <c r="I6">
        <v>1</v>
      </c>
    </row>
    <row r="7" spans="1:16" x14ac:dyDescent="0.3">
      <c r="I7" s="2">
        <v>1200</v>
      </c>
      <c r="J7" s="2">
        <f>I7+$K$7</f>
        <v>2200</v>
      </c>
      <c r="K7" s="2">
        <v>1000</v>
      </c>
      <c r="L7" s="2"/>
    </row>
    <row r="8" spans="1:16" x14ac:dyDescent="0.3">
      <c r="I8" s="2">
        <v>2300</v>
      </c>
      <c r="J8" s="2">
        <f>I8+$K$7</f>
        <v>3300</v>
      </c>
      <c r="K8" s="2">
        <f>SUM(I8:J8)</f>
        <v>5600</v>
      </c>
      <c r="L8" s="2">
        <f>AVERAGE(I8:K8)</f>
        <v>3733.3333333333335</v>
      </c>
      <c r="M8">
        <f>RANK(J8,J7:J12)</f>
        <v>5</v>
      </c>
    </row>
    <row r="9" spans="1:16" x14ac:dyDescent="0.3">
      <c r="I9" s="2">
        <v>3400</v>
      </c>
      <c r="J9" s="2">
        <f>I9+$K$7</f>
        <v>4400</v>
      </c>
      <c r="K9" s="2"/>
      <c r="L9" s="2"/>
    </row>
    <row r="10" spans="1:16" x14ac:dyDescent="0.3">
      <c r="I10" s="2">
        <v>4500</v>
      </c>
      <c r="J10" s="2">
        <f>I10+$K$7</f>
        <v>5500</v>
      </c>
      <c r="K10" s="2"/>
      <c r="L10" s="2"/>
    </row>
    <row r="11" spans="1:16" x14ac:dyDescent="0.3">
      <c r="I11" s="2"/>
      <c r="J11" s="2">
        <f>AVERAGE(J7:J10)</f>
        <v>3850</v>
      </c>
      <c r="K11" s="2"/>
      <c r="L11" s="2"/>
    </row>
    <row r="12" spans="1:16" x14ac:dyDescent="0.3">
      <c r="C12">
        <v>1.1000000000000001</v>
      </c>
      <c r="D12">
        <f>ROUNDDOWN(C12,0)</f>
        <v>1</v>
      </c>
      <c r="J12" s="29">
        <f>MAX(J7:J11)</f>
        <v>5500</v>
      </c>
    </row>
    <row r="13" spans="1:16" x14ac:dyDescent="0.3">
      <c r="C13">
        <v>1.2</v>
      </c>
      <c r="D13">
        <f>ROUNDUP(C13,0)</f>
        <v>2</v>
      </c>
      <c r="G13" s="30"/>
      <c r="H13" s="15">
        <v>1</v>
      </c>
      <c r="I13" s="15">
        <v>2</v>
      </c>
      <c r="J13" s="15">
        <v>3</v>
      </c>
      <c r="K13" s="15">
        <v>4</v>
      </c>
      <c r="L13" s="15">
        <v>5</v>
      </c>
      <c r="M13" s="15">
        <v>6</v>
      </c>
      <c r="N13" s="15">
        <v>7</v>
      </c>
      <c r="O13" s="15">
        <v>8</v>
      </c>
      <c r="P13" s="15">
        <v>9</v>
      </c>
    </row>
    <row r="14" spans="1:16" x14ac:dyDescent="0.3">
      <c r="G14" s="15">
        <v>1</v>
      </c>
      <c r="H14" s="2">
        <f t="shared" ref="H14:P22" si="0">$G14*H$13</f>
        <v>1</v>
      </c>
      <c r="I14" s="2">
        <f t="shared" si="0"/>
        <v>2</v>
      </c>
      <c r="J14" s="2">
        <f t="shared" si="0"/>
        <v>3</v>
      </c>
      <c r="K14" s="2">
        <f t="shared" si="0"/>
        <v>4</v>
      </c>
      <c r="L14" s="2">
        <f t="shared" si="0"/>
        <v>5</v>
      </c>
      <c r="M14" s="2">
        <f t="shared" si="0"/>
        <v>6</v>
      </c>
      <c r="N14" s="2">
        <f t="shared" si="0"/>
        <v>7</v>
      </c>
      <c r="O14" s="2">
        <f t="shared" si="0"/>
        <v>8</v>
      </c>
      <c r="P14" s="2">
        <f t="shared" si="0"/>
        <v>9</v>
      </c>
    </row>
    <row r="15" spans="1:16" x14ac:dyDescent="0.3">
      <c r="G15" s="15">
        <v>2</v>
      </c>
      <c r="H15" s="2">
        <f t="shared" si="0"/>
        <v>2</v>
      </c>
      <c r="I15" s="2">
        <f t="shared" si="0"/>
        <v>4</v>
      </c>
      <c r="J15" s="2">
        <f t="shared" si="0"/>
        <v>6</v>
      </c>
      <c r="K15" s="2"/>
      <c r="L15" s="2">
        <f t="shared" si="0"/>
        <v>10</v>
      </c>
      <c r="M15" s="2">
        <f t="shared" si="0"/>
        <v>12</v>
      </c>
      <c r="N15" s="2">
        <f t="shared" si="0"/>
        <v>14</v>
      </c>
      <c r="O15" s="2">
        <f t="shared" si="0"/>
        <v>16</v>
      </c>
      <c r="P15" s="2">
        <f t="shared" si="0"/>
        <v>18</v>
      </c>
    </row>
    <row r="16" spans="1:16" x14ac:dyDescent="0.3">
      <c r="D16">
        <f>MOD(3,2)</f>
        <v>1</v>
      </c>
      <c r="G16" s="15">
        <v>3</v>
      </c>
      <c r="H16" s="2">
        <f t="shared" si="0"/>
        <v>3</v>
      </c>
      <c r="I16" s="2">
        <f t="shared" si="0"/>
        <v>6</v>
      </c>
      <c r="J16" s="2">
        <f t="shared" si="0"/>
        <v>9</v>
      </c>
      <c r="K16" s="2"/>
      <c r="L16" s="2">
        <f t="shared" si="0"/>
        <v>15</v>
      </c>
      <c r="M16" s="2">
        <f t="shared" si="0"/>
        <v>18</v>
      </c>
      <c r="N16" s="2">
        <f t="shared" si="0"/>
        <v>21</v>
      </c>
      <c r="O16" s="2">
        <f t="shared" si="0"/>
        <v>24</v>
      </c>
      <c r="P16" s="2">
        <f t="shared" si="0"/>
        <v>27</v>
      </c>
    </row>
    <row r="17" spans="2:16" x14ac:dyDescent="0.3">
      <c r="G17" s="15">
        <v>4</v>
      </c>
      <c r="H17" s="2"/>
      <c r="I17" s="2">
        <f t="shared" si="0"/>
        <v>8</v>
      </c>
      <c r="J17" s="2"/>
      <c r="K17" s="2">
        <f t="shared" si="0"/>
        <v>16</v>
      </c>
      <c r="L17" s="2">
        <f t="shared" si="0"/>
        <v>20</v>
      </c>
      <c r="M17" s="2">
        <f t="shared" si="0"/>
        <v>24</v>
      </c>
      <c r="N17" s="2">
        <f t="shared" si="0"/>
        <v>28</v>
      </c>
      <c r="O17" s="2">
        <f t="shared" si="0"/>
        <v>32</v>
      </c>
      <c r="P17" s="2">
        <f t="shared" si="0"/>
        <v>36</v>
      </c>
    </row>
    <row r="18" spans="2:16" x14ac:dyDescent="0.3">
      <c r="G18" s="15">
        <v>5</v>
      </c>
      <c r="H18" s="2"/>
      <c r="I18" s="2">
        <f t="shared" si="0"/>
        <v>10</v>
      </c>
      <c r="J18" s="2"/>
      <c r="K18" s="2">
        <f t="shared" si="0"/>
        <v>20</v>
      </c>
      <c r="L18" s="2">
        <f t="shared" si="0"/>
        <v>25</v>
      </c>
      <c r="M18" s="2">
        <f t="shared" si="0"/>
        <v>30</v>
      </c>
      <c r="N18" s="2">
        <f t="shared" si="0"/>
        <v>35</v>
      </c>
      <c r="O18" s="2">
        <f t="shared" si="0"/>
        <v>40</v>
      </c>
      <c r="P18" s="2">
        <f t="shared" si="0"/>
        <v>45</v>
      </c>
    </row>
    <row r="19" spans="2:16" x14ac:dyDescent="0.3">
      <c r="G19" s="15">
        <v>6</v>
      </c>
      <c r="H19" s="2">
        <f t="shared" si="0"/>
        <v>6</v>
      </c>
      <c r="I19" s="2">
        <f t="shared" si="0"/>
        <v>12</v>
      </c>
      <c r="J19" s="2">
        <f t="shared" si="0"/>
        <v>18</v>
      </c>
      <c r="K19" s="2">
        <f t="shared" si="0"/>
        <v>24</v>
      </c>
      <c r="L19" s="2"/>
      <c r="M19" s="2">
        <f t="shared" si="0"/>
        <v>36</v>
      </c>
      <c r="N19" s="2">
        <f t="shared" si="0"/>
        <v>42</v>
      </c>
      <c r="O19" s="2">
        <f t="shared" si="0"/>
        <v>48</v>
      </c>
      <c r="P19" s="2">
        <f t="shared" si="0"/>
        <v>54</v>
      </c>
    </row>
    <row r="20" spans="2:16" x14ac:dyDescent="0.3">
      <c r="G20" s="15">
        <v>7</v>
      </c>
      <c r="H20" s="2">
        <f t="shared" si="0"/>
        <v>7</v>
      </c>
      <c r="I20" s="2">
        <f t="shared" si="0"/>
        <v>14</v>
      </c>
      <c r="J20" s="2">
        <f t="shared" si="0"/>
        <v>21</v>
      </c>
      <c r="K20" s="2">
        <f t="shared" si="0"/>
        <v>28</v>
      </c>
      <c r="L20" s="2"/>
      <c r="M20" s="2">
        <f t="shared" si="0"/>
        <v>42</v>
      </c>
      <c r="N20" s="2">
        <f t="shared" si="0"/>
        <v>49</v>
      </c>
      <c r="O20" s="2">
        <f t="shared" si="0"/>
        <v>56</v>
      </c>
      <c r="P20" s="2">
        <f t="shared" si="0"/>
        <v>63</v>
      </c>
    </row>
    <row r="21" spans="2:16" x14ac:dyDescent="0.3">
      <c r="C21">
        <v>1</v>
      </c>
      <c r="G21" s="15">
        <v>8</v>
      </c>
      <c r="H21" s="2">
        <f t="shared" si="0"/>
        <v>8</v>
      </c>
      <c r="I21" s="2">
        <f t="shared" si="0"/>
        <v>16</v>
      </c>
      <c r="J21" s="2">
        <f t="shared" si="0"/>
        <v>24</v>
      </c>
      <c r="K21" s="2">
        <f t="shared" si="0"/>
        <v>32</v>
      </c>
      <c r="L21" s="2">
        <f t="shared" si="0"/>
        <v>40</v>
      </c>
      <c r="M21" s="2">
        <f t="shared" si="0"/>
        <v>48</v>
      </c>
      <c r="N21" s="2">
        <f t="shared" si="0"/>
        <v>56</v>
      </c>
      <c r="O21" s="2">
        <f t="shared" si="0"/>
        <v>64</v>
      </c>
      <c r="P21" s="2">
        <f t="shared" si="0"/>
        <v>72</v>
      </c>
    </row>
    <row r="22" spans="2:16" x14ac:dyDescent="0.3">
      <c r="G22" s="15">
        <v>9</v>
      </c>
      <c r="H22" s="2">
        <f t="shared" si="0"/>
        <v>9</v>
      </c>
      <c r="I22" s="2">
        <f t="shared" si="0"/>
        <v>18</v>
      </c>
      <c r="J22" s="2">
        <f t="shared" si="0"/>
        <v>27</v>
      </c>
      <c r="K22" s="2">
        <f t="shared" si="0"/>
        <v>36</v>
      </c>
      <c r="L22" s="2">
        <f t="shared" si="0"/>
        <v>45</v>
      </c>
      <c r="M22" s="2">
        <f t="shared" si="0"/>
        <v>54</v>
      </c>
      <c r="N22" s="2">
        <f t="shared" si="0"/>
        <v>63</v>
      </c>
      <c r="O22" s="2">
        <f t="shared" si="0"/>
        <v>72</v>
      </c>
      <c r="P22" s="2">
        <f t="shared" si="0"/>
        <v>81</v>
      </c>
    </row>
    <row r="23" spans="2:16" x14ac:dyDescent="0.3">
      <c r="H23" t="s">
        <v>101</v>
      </c>
      <c r="I23" s="29" t="str">
        <f>IF(H23="男士","boy","girl")</f>
        <v>boy</v>
      </c>
      <c r="J23" s="29">
        <f>COUNT(H:H)</f>
        <v>10</v>
      </c>
    </row>
    <row r="24" spans="2:16" x14ac:dyDescent="0.3">
      <c r="H24" t="s">
        <v>103</v>
      </c>
      <c r="I24" s="29" t="str">
        <f t="shared" ref="I24:I31" si="1">IF(H24="男士","boy","girl")</f>
        <v>girl</v>
      </c>
      <c r="J24" s="29">
        <f>COUNTIF(H23:H31,H23)</f>
        <v>5</v>
      </c>
    </row>
    <row r="25" spans="2:16" x14ac:dyDescent="0.3">
      <c r="H25" t="s">
        <v>103</v>
      </c>
      <c r="I25" s="29" t="str">
        <f t="shared" si="1"/>
        <v>girl</v>
      </c>
    </row>
    <row r="26" spans="2:16" x14ac:dyDescent="0.3">
      <c r="H26" t="s">
        <v>101</v>
      </c>
      <c r="I26" s="29" t="str">
        <f t="shared" si="1"/>
        <v>boy</v>
      </c>
    </row>
    <row r="27" spans="2:16" x14ac:dyDescent="0.3">
      <c r="H27" t="s">
        <v>101</v>
      </c>
      <c r="I27" s="29" t="str">
        <f t="shared" si="1"/>
        <v>boy</v>
      </c>
    </row>
    <row r="28" spans="2:16" x14ac:dyDescent="0.3">
      <c r="H28" t="s">
        <v>103</v>
      </c>
      <c r="I28" s="29" t="str">
        <f t="shared" si="1"/>
        <v>girl</v>
      </c>
    </row>
    <row r="29" spans="2:16" x14ac:dyDescent="0.3">
      <c r="H29" t="s">
        <v>101</v>
      </c>
      <c r="I29" s="29" t="str">
        <f t="shared" si="1"/>
        <v>boy</v>
      </c>
    </row>
    <row r="30" spans="2:16" x14ac:dyDescent="0.3">
      <c r="H30" t="s">
        <v>103</v>
      </c>
      <c r="I30" s="29" t="str">
        <f t="shared" si="1"/>
        <v>girl</v>
      </c>
    </row>
    <row r="31" spans="2:16" x14ac:dyDescent="0.3">
      <c r="B31" t="s">
        <v>104</v>
      </c>
      <c r="C31" t="s">
        <v>105</v>
      </c>
      <c r="E31" t="s">
        <v>112</v>
      </c>
      <c r="F31" t="s">
        <v>29</v>
      </c>
      <c r="H31" t="s">
        <v>101</v>
      </c>
      <c r="I31" s="29" t="str">
        <f t="shared" si="1"/>
        <v>boy</v>
      </c>
    </row>
    <row r="32" spans="2:16" x14ac:dyDescent="0.3">
      <c r="B32" t="s">
        <v>106</v>
      </c>
      <c r="C32">
        <v>3000</v>
      </c>
      <c r="E32" t="s">
        <v>108</v>
      </c>
      <c r="F32">
        <v>900</v>
      </c>
      <c r="G32">
        <v>1</v>
      </c>
      <c r="H32">
        <v>2</v>
      </c>
      <c r="I32">
        <v>3</v>
      </c>
      <c r="J32">
        <v>4</v>
      </c>
      <c r="K32">
        <v>5</v>
      </c>
      <c r="L32">
        <v>6</v>
      </c>
    </row>
    <row r="33" spans="2:16" x14ac:dyDescent="0.3">
      <c r="B33" t="s">
        <v>107</v>
      </c>
      <c r="C33">
        <v>2000</v>
      </c>
      <c r="E33" t="s">
        <v>108</v>
      </c>
      <c r="F33">
        <v>100</v>
      </c>
      <c r="G33">
        <v>2</v>
      </c>
      <c r="H33">
        <v>123</v>
      </c>
      <c r="I33" t="s">
        <v>102</v>
      </c>
    </row>
    <row r="34" spans="2:16" x14ac:dyDescent="0.3">
      <c r="B34" t="s">
        <v>109</v>
      </c>
      <c r="C34">
        <v>1000</v>
      </c>
      <c r="E34" t="s">
        <v>110</v>
      </c>
      <c r="G34">
        <v>3</v>
      </c>
      <c r="I34" t="s">
        <v>100</v>
      </c>
    </row>
    <row r="35" spans="2:16" x14ac:dyDescent="0.3">
      <c r="B35" t="s">
        <v>111</v>
      </c>
      <c r="C35">
        <v>2000</v>
      </c>
      <c r="G35">
        <v>4</v>
      </c>
    </row>
    <row r="36" spans="2:16" x14ac:dyDescent="0.3">
      <c r="G36">
        <v>5</v>
      </c>
    </row>
    <row r="37" spans="2:16" x14ac:dyDescent="0.3">
      <c r="G37">
        <v>6</v>
      </c>
    </row>
    <row r="38" spans="2:16" x14ac:dyDescent="0.3">
      <c r="C38" t="s">
        <v>107</v>
      </c>
      <c r="D38">
        <f>VLOOKUP(C38,$B$32:$C$35,2,0)</f>
        <v>2000</v>
      </c>
      <c r="F38" t="s">
        <v>22</v>
      </c>
      <c r="G38">
        <f>VLOOKUP(F38,Sheet2!$C$2:$F$27,4,0)</f>
        <v>3217</v>
      </c>
    </row>
    <row r="39" spans="2:16" x14ac:dyDescent="0.3">
      <c r="C39" t="s">
        <v>106</v>
      </c>
      <c r="D39">
        <f>VLOOKUP(C39,$B$32:$C$35,2,0)</f>
        <v>3000</v>
      </c>
      <c r="F39" t="s">
        <v>18</v>
      </c>
      <c r="G39">
        <f>VLOOKUP(F39,Sheet2!$C$2:$F$27,4,0)</f>
        <v>1292</v>
      </c>
    </row>
    <row r="40" spans="2:16" x14ac:dyDescent="0.3">
      <c r="C40" t="s">
        <v>111</v>
      </c>
      <c r="D40">
        <f>VLOOKUP(C40,$B$32:$C$35,2,0)</f>
        <v>2000</v>
      </c>
      <c r="F40" t="s">
        <v>20</v>
      </c>
      <c r="G40">
        <f>VLOOKUP(F40,Sheet2!$C$2:$F$27,4,0)</f>
        <v>2300</v>
      </c>
      <c r="H40" t="s">
        <v>101</v>
      </c>
      <c r="I40" t="s">
        <v>103</v>
      </c>
      <c r="J40" t="s">
        <v>103</v>
      </c>
      <c r="K40" t="s">
        <v>101</v>
      </c>
      <c r="L40" t="s">
        <v>101</v>
      </c>
      <c r="M40" t="s">
        <v>103</v>
      </c>
      <c r="N40" t="s">
        <v>101</v>
      </c>
      <c r="O40" t="s">
        <v>103</v>
      </c>
      <c r="P40" t="s">
        <v>101</v>
      </c>
    </row>
    <row r="41" spans="2:16" x14ac:dyDescent="0.3">
      <c r="C41" t="s">
        <v>109</v>
      </c>
      <c r="D41">
        <f>VLOOKUP(C41,$B$32:$C$35,2,0)</f>
        <v>1000</v>
      </c>
      <c r="F41" t="s">
        <v>17</v>
      </c>
      <c r="G41">
        <f>VLOOKUP(F41,Sheet2!$C$2:$F$27,4,0)</f>
        <v>1200</v>
      </c>
    </row>
    <row r="46" spans="2:16" x14ac:dyDescent="0.3">
      <c r="H46" t="s">
        <v>20</v>
      </c>
      <c r="I46">
        <f>INDEX(Sheet2!$E$2:$E$23,MATCH(H46,Sheet2!$C$2:$C$24,0))</f>
        <v>45</v>
      </c>
    </row>
    <row r="47" spans="2:16" x14ac:dyDescent="0.3">
      <c r="H47" t="s">
        <v>18</v>
      </c>
      <c r="I47">
        <f>INDEX(Sheet2!$E$2:$E$23,MATCH(H47,Sheet2!$C$2:$C$24,0))</f>
        <v>6</v>
      </c>
    </row>
    <row r="48" spans="2:16" x14ac:dyDescent="0.3">
      <c r="H48" t="s">
        <v>22</v>
      </c>
      <c r="I48">
        <f>INDEX(Sheet2!$E$2:$E$23,MATCH(H48,Sheet2!$C$2:$C$24,0))</f>
        <v>47</v>
      </c>
    </row>
    <row r="49" spans="8:9" x14ac:dyDescent="0.3">
      <c r="H49" t="s">
        <v>17</v>
      </c>
      <c r="I49">
        <f>INDEX(Sheet2!$E$2:$E$23,MATCH(H49,Sheet2!$C$2:$C$24,0))</f>
        <v>2</v>
      </c>
    </row>
    <row r="50" spans="8:9" x14ac:dyDescent="0.3">
      <c r="H50" t="s">
        <v>15</v>
      </c>
      <c r="I50">
        <f>INDEX(Sheet2!$E$2:$E$23,MATCH(H50,Sheet2!$C$2:$C$24,0))</f>
        <v>0</v>
      </c>
    </row>
  </sheetData>
  <phoneticPr fontId="1" type="noConversion"/>
  <dataValidations count="5">
    <dataValidation type="custom" allowBlank="1" showInputMessage="1" showErrorMessage="1" sqref="H33:H37 J33:L37" xr:uid="{16210054-8913-4C6E-BAAB-972F5EEC3070}">
      <formula1>COUNTIF($H$33:$L$37,H33)&lt;2</formula1>
    </dataValidation>
    <dataValidation type="custom" allowBlank="1" showInputMessage="1" showErrorMessage="1" sqref="F1:F6" xr:uid="{51896078-99F3-4378-B00E-24FBB3DDF0DF}">
      <formula1>COUNTIF(F$1:F$6,F1)&lt;2</formula1>
    </dataValidation>
    <dataValidation type="list" allowBlank="1" showInputMessage="1" showErrorMessage="1" sqref="I33:I39" xr:uid="{7F5CAE8F-398E-4CF7-9B6C-D8EBC747811A}">
      <formula1>$H$30:$H$31</formula1>
    </dataValidation>
    <dataValidation type="list" allowBlank="1" showInputMessage="1" showErrorMessage="1" sqref="E32:E39" xr:uid="{504CF728-084A-4DF3-BFCE-CB5434CF108C}">
      <formula1>$B$32:$B$35</formula1>
    </dataValidation>
    <dataValidation type="custom" allowBlank="1" showInputMessage="1" showErrorMessage="1" sqref="F32:F39" xr:uid="{AB4C3151-D29C-4EC4-9384-C9246849AE97}">
      <formula1>SUMIF($E$32:$E$39,E32,$F$32:$F$39)&lt;=SUMIF($B$32:$B$35,E32,$C$32:$C$35)</formula1>
    </dataValidation>
  </dataValidations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EA9D-EB12-4646-A9F4-8FD0D6B88D2D}">
  <dimension ref="A1:O28"/>
  <sheetViews>
    <sheetView topLeftCell="A16" workbookViewId="0">
      <selection activeCell="K22" sqref="K22"/>
    </sheetView>
  </sheetViews>
  <sheetFormatPr defaultRowHeight="14" outlineLevelRow="2" x14ac:dyDescent="0.3"/>
  <cols>
    <col min="4" max="4" width="9.5" bestFit="1" customWidth="1"/>
    <col min="11" max="11" width="9.5" bestFit="1" customWidth="1"/>
    <col min="13" max="13" width="8.58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92</v>
      </c>
      <c r="E1" t="s">
        <v>4</v>
      </c>
      <c r="F1" t="s">
        <v>3</v>
      </c>
      <c r="G1" t="s">
        <v>79</v>
      </c>
      <c r="H1" t="s">
        <v>80</v>
      </c>
    </row>
    <row r="2" spans="1:15" x14ac:dyDescent="0.3">
      <c r="A2">
        <v>13</v>
      </c>
      <c r="B2" s="18" t="s">
        <v>33</v>
      </c>
      <c r="C2" t="s">
        <v>22</v>
      </c>
      <c r="D2" s="1">
        <v>43514</v>
      </c>
      <c r="E2">
        <v>47</v>
      </c>
      <c r="F2">
        <v>3217</v>
      </c>
      <c r="G2">
        <v>302</v>
      </c>
      <c r="H2">
        <v>202</v>
      </c>
    </row>
    <row r="3" spans="1:15" x14ac:dyDescent="0.3">
      <c r="A3">
        <v>12</v>
      </c>
      <c r="B3" s="18" t="s">
        <v>32</v>
      </c>
      <c r="C3" t="s">
        <v>22</v>
      </c>
      <c r="D3" s="1">
        <v>43520</v>
      </c>
      <c r="E3">
        <v>46</v>
      </c>
      <c r="F3">
        <v>3216</v>
      </c>
      <c r="G3">
        <v>301</v>
      </c>
      <c r="H3">
        <v>201</v>
      </c>
    </row>
    <row r="4" spans="1:15" x14ac:dyDescent="0.3">
      <c r="A4">
        <v>11</v>
      </c>
      <c r="B4" s="18" t="s">
        <v>33</v>
      </c>
      <c r="C4" t="s">
        <v>22</v>
      </c>
      <c r="D4" s="1">
        <v>43526</v>
      </c>
      <c r="E4">
        <v>45</v>
      </c>
      <c r="F4">
        <v>3215</v>
      </c>
      <c r="G4">
        <v>300</v>
      </c>
      <c r="H4">
        <v>200</v>
      </c>
    </row>
    <row r="5" spans="1:15" x14ac:dyDescent="0.3">
      <c r="A5">
        <v>14</v>
      </c>
      <c r="B5" s="26" t="s">
        <v>81</v>
      </c>
      <c r="C5" t="s">
        <v>22</v>
      </c>
      <c r="D5" s="1">
        <v>43532</v>
      </c>
      <c r="E5">
        <v>48</v>
      </c>
      <c r="F5">
        <v>3218</v>
      </c>
      <c r="G5">
        <v>303</v>
      </c>
      <c r="H5">
        <v>203</v>
      </c>
    </row>
    <row r="6" spans="1:15" x14ac:dyDescent="0.3">
      <c r="A6">
        <v>7</v>
      </c>
      <c r="B6" s="18" t="s">
        <v>82</v>
      </c>
      <c r="C6" t="s">
        <v>18</v>
      </c>
      <c r="D6" s="1">
        <v>43538</v>
      </c>
      <c r="E6">
        <v>6</v>
      </c>
      <c r="F6">
        <v>1292</v>
      </c>
      <c r="G6">
        <v>302</v>
      </c>
      <c r="H6">
        <v>202</v>
      </c>
      <c r="K6" s="1">
        <v>12</v>
      </c>
      <c r="L6" s="31">
        <v>0.5</v>
      </c>
    </row>
    <row r="7" spans="1:15" x14ac:dyDescent="0.3">
      <c r="A7">
        <v>6</v>
      </c>
      <c r="B7" s="18" t="s">
        <v>82</v>
      </c>
      <c r="C7" t="s">
        <v>18</v>
      </c>
      <c r="D7" s="1">
        <v>43544</v>
      </c>
      <c r="E7">
        <v>5</v>
      </c>
      <c r="F7">
        <v>1291</v>
      </c>
      <c r="G7">
        <v>301</v>
      </c>
      <c r="H7">
        <v>201</v>
      </c>
    </row>
    <row r="8" spans="1:15" x14ac:dyDescent="0.3">
      <c r="A8">
        <v>5</v>
      </c>
      <c r="B8" s="18" t="s">
        <v>82</v>
      </c>
      <c r="C8" t="s">
        <v>18</v>
      </c>
      <c r="D8" s="1">
        <v>43550</v>
      </c>
      <c r="E8">
        <v>4</v>
      </c>
      <c r="F8">
        <v>1290</v>
      </c>
      <c r="G8">
        <v>300</v>
      </c>
      <c r="H8">
        <v>200</v>
      </c>
      <c r="K8" t="s">
        <v>113</v>
      </c>
      <c r="L8" t="s">
        <v>115</v>
      </c>
      <c r="M8" t="s">
        <v>114</v>
      </c>
      <c r="N8" t="s">
        <v>92</v>
      </c>
      <c r="O8" t="s">
        <v>116</v>
      </c>
    </row>
    <row r="9" spans="1:15" outlineLevel="2" x14ac:dyDescent="0.3">
      <c r="A9">
        <v>4</v>
      </c>
      <c r="B9" s="18" t="s">
        <v>82</v>
      </c>
      <c r="C9" t="s">
        <v>18</v>
      </c>
      <c r="D9" s="1">
        <v>43556</v>
      </c>
      <c r="E9">
        <v>3</v>
      </c>
      <c r="F9">
        <v>2200</v>
      </c>
      <c r="G9">
        <v>300</v>
      </c>
      <c r="H9">
        <v>200</v>
      </c>
      <c r="J9">
        <v>1</v>
      </c>
      <c r="K9">
        <v>7</v>
      </c>
      <c r="L9" t="str">
        <f>VLOOKUP($K9,$A$2:$H$28,COLUMN()-10,0)</f>
        <v>广州</v>
      </c>
      <c r="M9" t="str">
        <f>VLOOKUP($K9,$A$2:$H$28,COLUMN()-10,0)</f>
        <v>程序员</v>
      </c>
      <c r="N9">
        <f>VLOOKUP($K9,$A$2:$H$28,COLUMN()-10,0)</f>
        <v>43538</v>
      </c>
      <c r="O9">
        <f>VLOOKUP($K9,$A$2:$H$28,COLUMN()-10,0)</f>
        <v>6</v>
      </c>
    </row>
    <row r="10" spans="1:15" outlineLevel="2" x14ac:dyDescent="0.3">
      <c r="A10">
        <v>5</v>
      </c>
      <c r="B10" s="18" t="s">
        <v>84</v>
      </c>
      <c r="C10" t="s">
        <v>20</v>
      </c>
      <c r="D10" s="1">
        <v>43562</v>
      </c>
      <c r="E10">
        <v>45</v>
      </c>
      <c r="F10">
        <v>2300</v>
      </c>
      <c r="G10">
        <v>300</v>
      </c>
      <c r="H10">
        <v>200</v>
      </c>
      <c r="J10">
        <v>2</v>
      </c>
      <c r="K10">
        <v>6</v>
      </c>
      <c r="L10" t="str">
        <f t="shared" ref="L10:O19" si="0">VLOOKUP($K10,$A$2:$H$28,COLUMN()-10,0)</f>
        <v>广州</v>
      </c>
      <c r="M10" t="str">
        <f t="shared" si="0"/>
        <v>程序员</v>
      </c>
      <c r="N10">
        <f t="shared" si="0"/>
        <v>43544</v>
      </c>
      <c r="O10">
        <f t="shared" si="0"/>
        <v>5</v>
      </c>
    </row>
    <row r="11" spans="1:15" outlineLevel="2" x14ac:dyDescent="0.3">
      <c r="A11">
        <v>4</v>
      </c>
      <c r="B11" s="18" t="s">
        <v>84</v>
      </c>
      <c r="C11" t="s">
        <v>20</v>
      </c>
      <c r="D11" s="1">
        <v>43568</v>
      </c>
      <c r="E11">
        <v>8</v>
      </c>
      <c r="F11">
        <v>1294</v>
      </c>
      <c r="G11">
        <v>304</v>
      </c>
      <c r="H11">
        <v>204</v>
      </c>
      <c r="J11">
        <v>1</v>
      </c>
      <c r="K11">
        <v>5</v>
      </c>
      <c r="L11" t="str">
        <f t="shared" si="0"/>
        <v>广州</v>
      </c>
      <c r="M11" t="str">
        <f t="shared" si="0"/>
        <v>程序员</v>
      </c>
      <c r="N11">
        <f t="shared" si="0"/>
        <v>43550</v>
      </c>
      <c r="O11">
        <f t="shared" si="0"/>
        <v>4</v>
      </c>
    </row>
    <row r="12" spans="1:15" outlineLevel="2" x14ac:dyDescent="0.3">
      <c r="A12">
        <v>9</v>
      </c>
      <c r="B12" s="18" t="s">
        <v>83</v>
      </c>
      <c r="C12" t="s">
        <v>20</v>
      </c>
      <c r="D12" s="1">
        <v>43574</v>
      </c>
      <c r="E12">
        <v>8</v>
      </c>
      <c r="F12">
        <v>1294</v>
      </c>
      <c r="G12">
        <v>304</v>
      </c>
      <c r="H12">
        <v>204</v>
      </c>
      <c r="K12">
        <v>4</v>
      </c>
      <c r="L12" t="str">
        <f t="shared" si="0"/>
        <v>广州</v>
      </c>
      <c r="M12" t="str">
        <f t="shared" si="0"/>
        <v>程序员</v>
      </c>
      <c r="N12">
        <f t="shared" si="0"/>
        <v>43556</v>
      </c>
      <c r="O12">
        <f t="shared" si="0"/>
        <v>3</v>
      </c>
    </row>
    <row r="13" spans="1:15" outlineLevel="1" x14ac:dyDescent="0.3">
      <c r="B13" s="18"/>
      <c r="D13" s="1"/>
      <c r="M13" s="24" t="s">
        <v>117</v>
      </c>
      <c r="O13">
        <f>SUBTOTAL(1,O9:O12)</f>
        <v>4.5</v>
      </c>
    </row>
    <row r="14" spans="1:15" outlineLevel="2" x14ac:dyDescent="0.3">
      <c r="A14">
        <v>8</v>
      </c>
      <c r="B14" s="18" t="s">
        <v>83</v>
      </c>
      <c r="C14" t="s">
        <v>20</v>
      </c>
      <c r="D14" s="1">
        <v>43580</v>
      </c>
      <c r="E14">
        <v>7</v>
      </c>
      <c r="F14">
        <v>1293</v>
      </c>
      <c r="G14">
        <v>303</v>
      </c>
      <c r="H14">
        <v>203</v>
      </c>
      <c r="K14">
        <v>13</v>
      </c>
      <c r="L14" t="str">
        <f t="shared" si="0"/>
        <v>北京</v>
      </c>
      <c r="M14" t="str">
        <f t="shared" si="0"/>
        <v>保障</v>
      </c>
      <c r="N14">
        <f t="shared" si="0"/>
        <v>43514</v>
      </c>
      <c r="O14">
        <f t="shared" si="0"/>
        <v>47</v>
      </c>
    </row>
    <row r="15" spans="1:15" outlineLevel="2" x14ac:dyDescent="0.3">
      <c r="A15">
        <v>3</v>
      </c>
      <c r="B15" s="18" t="s">
        <v>83</v>
      </c>
      <c r="C15" t="s">
        <v>20</v>
      </c>
      <c r="D15" s="1">
        <v>43586</v>
      </c>
      <c r="E15">
        <v>7</v>
      </c>
      <c r="F15">
        <v>1293</v>
      </c>
      <c r="G15">
        <v>303</v>
      </c>
      <c r="H15">
        <v>203</v>
      </c>
      <c r="K15">
        <v>11</v>
      </c>
      <c r="L15" t="str">
        <f t="shared" si="0"/>
        <v>北京</v>
      </c>
      <c r="M15" t="str">
        <f t="shared" si="0"/>
        <v>保障</v>
      </c>
      <c r="N15">
        <f t="shared" si="0"/>
        <v>43526</v>
      </c>
      <c r="O15">
        <f t="shared" si="0"/>
        <v>45</v>
      </c>
    </row>
    <row r="16" spans="1:15" outlineLevel="1" x14ac:dyDescent="0.3">
      <c r="B16" s="18"/>
      <c r="D16" s="1"/>
      <c r="M16" s="24" t="s">
        <v>118</v>
      </c>
      <c r="O16">
        <f>SUBTOTAL(1,O14:O15)</f>
        <v>46</v>
      </c>
    </row>
    <row r="17" spans="1:15" outlineLevel="2" x14ac:dyDescent="0.3">
      <c r="A17">
        <v>2</v>
      </c>
      <c r="B17" s="18" t="s">
        <v>83</v>
      </c>
      <c r="C17" t="s">
        <v>20</v>
      </c>
      <c r="D17" s="1">
        <v>43592</v>
      </c>
      <c r="E17">
        <v>45</v>
      </c>
      <c r="F17">
        <v>2300</v>
      </c>
      <c r="G17">
        <v>300</v>
      </c>
      <c r="H17">
        <v>200</v>
      </c>
      <c r="K17">
        <v>10</v>
      </c>
      <c r="L17" t="str">
        <f t="shared" si="0"/>
        <v>画眉</v>
      </c>
      <c r="M17" t="str">
        <f t="shared" si="0"/>
        <v>运维</v>
      </c>
      <c r="N17">
        <f t="shared" si="0"/>
        <v>43622</v>
      </c>
      <c r="O17">
        <f t="shared" si="0"/>
        <v>45</v>
      </c>
    </row>
    <row r="18" spans="1:15" outlineLevel="1" x14ac:dyDescent="0.3">
      <c r="B18" s="18"/>
      <c r="D18" s="1"/>
      <c r="M18" s="24" t="s">
        <v>119</v>
      </c>
      <c r="O18">
        <f>SUBTOTAL(1,O17:O17)</f>
        <v>45</v>
      </c>
    </row>
    <row r="19" spans="1:15" outlineLevel="2" x14ac:dyDescent="0.3">
      <c r="A19">
        <v>6</v>
      </c>
      <c r="B19" s="25" t="s">
        <v>7</v>
      </c>
      <c r="C19" t="s">
        <v>17</v>
      </c>
      <c r="D19" s="1">
        <v>43598</v>
      </c>
      <c r="E19">
        <v>2</v>
      </c>
      <c r="F19">
        <v>1200</v>
      </c>
      <c r="G19">
        <v>300</v>
      </c>
      <c r="H19">
        <v>200</v>
      </c>
      <c r="K19">
        <v>1</v>
      </c>
      <c r="L19" t="str">
        <f t="shared" si="0"/>
        <v>海运</v>
      </c>
      <c r="M19" t="str">
        <f t="shared" si="0"/>
        <v>经理</v>
      </c>
      <c r="N19">
        <f t="shared" si="0"/>
        <v>43610</v>
      </c>
      <c r="O19">
        <f t="shared" si="0"/>
        <v>0</v>
      </c>
    </row>
    <row r="20" spans="1:15" outlineLevel="1" x14ac:dyDescent="0.3">
      <c r="B20" s="25"/>
      <c r="D20" s="1"/>
      <c r="M20" s="24" t="s">
        <v>120</v>
      </c>
      <c r="O20">
        <f>SUBTOTAL(1,O19:O19)</f>
        <v>0</v>
      </c>
    </row>
    <row r="21" spans="1:15" x14ac:dyDescent="0.3">
      <c r="B21" s="25"/>
      <c r="D21" s="1"/>
      <c r="M21" s="24" t="s">
        <v>121</v>
      </c>
      <c r="O21">
        <f>SUBTOTAL(1,O9:O19)</f>
        <v>19.375</v>
      </c>
    </row>
    <row r="22" spans="1:15" x14ac:dyDescent="0.3">
      <c r="A22">
        <v>7</v>
      </c>
      <c r="B22" s="25" t="s">
        <v>11</v>
      </c>
      <c r="C22" t="s">
        <v>17</v>
      </c>
      <c r="D22" s="1">
        <v>43604</v>
      </c>
      <c r="E22">
        <v>6</v>
      </c>
      <c r="F22">
        <v>4500</v>
      </c>
      <c r="G22">
        <v>300</v>
      </c>
      <c r="H22">
        <v>200</v>
      </c>
    </row>
    <row r="23" spans="1:15" x14ac:dyDescent="0.3">
      <c r="A23">
        <v>1</v>
      </c>
      <c r="B23" s="25" t="s">
        <v>5</v>
      </c>
      <c r="C23" t="s">
        <v>15</v>
      </c>
      <c r="D23" s="1">
        <v>43610</v>
      </c>
      <c r="E23">
        <v>0</v>
      </c>
      <c r="F23">
        <v>1200</v>
      </c>
      <c r="G23">
        <v>300</v>
      </c>
      <c r="H23">
        <v>200</v>
      </c>
    </row>
    <row r="24" spans="1:15" x14ac:dyDescent="0.3">
      <c r="A24">
        <v>8</v>
      </c>
      <c r="B24" s="25" t="s">
        <v>12</v>
      </c>
      <c r="C24" t="s">
        <v>19</v>
      </c>
      <c r="D24" s="1">
        <v>43616</v>
      </c>
      <c r="E24">
        <v>7</v>
      </c>
      <c r="F24">
        <v>2100</v>
      </c>
      <c r="G24">
        <v>300</v>
      </c>
      <c r="H24">
        <v>200</v>
      </c>
      <c r="K24">
        <f>WEEKNUM(D23,2)</f>
        <v>21</v>
      </c>
    </row>
    <row r="25" spans="1:15" x14ac:dyDescent="0.3">
      <c r="A25">
        <v>10</v>
      </c>
      <c r="B25" s="25" t="s">
        <v>23</v>
      </c>
      <c r="C25" t="s">
        <v>21</v>
      </c>
      <c r="D25" s="1">
        <v>43622</v>
      </c>
      <c r="E25">
        <v>45</v>
      </c>
      <c r="F25">
        <v>2349</v>
      </c>
      <c r="G25">
        <v>300</v>
      </c>
      <c r="H25">
        <v>200</v>
      </c>
      <c r="K25">
        <f>WEEKDAY(D23,2)</f>
        <v>6</v>
      </c>
    </row>
    <row r="26" spans="1:15" x14ac:dyDescent="0.3">
      <c r="A26">
        <v>2</v>
      </c>
      <c r="B26" s="25" t="s">
        <v>6</v>
      </c>
      <c r="C26" t="s">
        <v>16</v>
      </c>
      <c r="D26" s="1">
        <v>43628</v>
      </c>
      <c r="E26">
        <v>1</v>
      </c>
      <c r="F26">
        <v>2300</v>
      </c>
      <c r="G26">
        <v>300</v>
      </c>
      <c r="H26">
        <v>200</v>
      </c>
      <c r="I26">
        <f>AVERAGE(G:G)</f>
        <v>301.09523809523807</v>
      </c>
      <c r="K26" s="1">
        <f>DATE(YEAR(D25),MONTH(D25)+1,DAY(D25))</f>
        <v>43652</v>
      </c>
    </row>
    <row r="27" spans="1:15" x14ac:dyDescent="0.3">
      <c r="A27">
        <v>6</v>
      </c>
      <c r="B27" s="25" t="s">
        <v>10</v>
      </c>
      <c r="C27" t="s">
        <v>16</v>
      </c>
      <c r="D27" s="1">
        <v>43634</v>
      </c>
      <c r="E27">
        <v>5</v>
      </c>
      <c r="F27">
        <v>2330</v>
      </c>
      <c r="G27">
        <v>300</v>
      </c>
      <c r="H27">
        <v>200</v>
      </c>
    </row>
    <row r="28" spans="1:15" x14ac:dyDescent="0.3">
      <c r="H28">
        <f>SUM($H$4:$H$27)</f>
        <v>3820</v>
      </c>
    </row>
  </sheetData>
  <sortState ref="A2:H27">
    <sortCondition ref="C4"/>
  </sortState>
  <phoneticPr fontId="1" type="noConversion"/>
  <conditionalFormatting sqref="J9:J17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E03F-6E72-4274-9BE9-9A06F4A48590}">
  <dimension ref="A1:C3"/>
  <sheetViews>
    <sheetView workbookViewId="0">
      <selection activeCell="E4" sqref="E4"/>
    </sheetView>
  </sheetViews>
  <sheetFormatPr defaultRowHeight="14" x14ac:dyDescent="0.3"/>
  <sheetData>
    <row r="1" spans="1:3" x14ac:dyDescent="0.3">
      <c r="A1" t="s">
        <v>30</v>
      </c>
      <c r="B1" t="s">
        <v>85</v>
      </c>
      <c r="C1" t="s">
        <v>86</v>
      </c>
    </row>
    <row r="2" spans="1:3" x14ac:dyDescent="0.3">
      <c r="A2">
        <v>123</v>
      </c>
      <c r="B2">
        <v>12345</v>
      </c>
    </row>
    <row r="3" spans="1:3" x14ac:dyDescent="0.3">
      <c r="A3" t="s">
        <v>87</v>
      </c>
    </row>
  </sheetData>
  <phoneticPr fontId="1" type="noConversion"/>
  <dataValidations count="4">
    <dataValidation type="textLength" allowBlank="1" showInputMessage="1" showErrorMessage="1" sqref="B2:B1048576" xr:uid="{96665FAB-5BEE-4AEE-B33B-4597C57E47DA}">
      <formula1>2</formula1>
      <formula2>5</formula2>
    </dataValidation>
    <dataValidation type="list" allowBlank="1" showInputMessage="1" showErrorMessage="1" sqref="C1:C1048576 C1" xr:uid="{2D71BE41-2484-41A0-BDF6-6722B2DEC297}">
      <formula1>"现金,转账,支票"</formula1>
    </dataValidation>
    <dataValidation imeMode="on" allowBlank="1" showInputMessage="1" showErrorMessage="1" sqref="A1:A1048576" xr:uid="{AAE98FB1-940B-48BE-85D5-8228A578A157}"/>
    <dataValidation type="textLength" imeMode="off" allowBlank="1" showInputMessage="1" showErrorMessage="1" sqref="B1" xr:uid="{4C9956EB-1392-4B6E-A497-97104844D882}">
      <formula1>2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Sheet1</vt:lpstr>
      <vt:lpstr>Sheet9</vt:lpstr>
      <vt:lpstr>Sheet2</vt:lpstr>
      <vt:lpstr>Sheet3</vt:lpstr>
      <vt:lpstr>Sheet1!Criteria</vt:lpstr>
      <vt:lpstr>Sheet2!Criteria</vt:lpstr>
      <vt:lpstr>工作</vt:lpstr>
      <vt:lpstr>Sheet1!提取</vt:lpstr>
      <vt:lpstr>Sheet2!提取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2019-03-02T02:33:16Z</dcterms:modified>
</cp:coreProperties>
</file>