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8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0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11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report\2024\0215-0222\critical number 模板\"/>
    </mc:Choice>
  </mc:AlternateContent>
  <xr:revisionPtr revIDLastSave="0" documentId="13_ncr:1_{18A7ABF7-22A5-4167-9A61-3A02B8BF0B65}" xr6:coauthVersionLast="47" xr6:coauthVersionMax="47" xr10:uidLastSave="{00000000-0000-0000-0000-000000000000}"/>
  <bookViews>
    <workbookView xWindow="28680" yWindow="-120" windowWidth="29040" windowHeight="15840" tabRatio="659" activeTab="7" xr2:uid="{00000000-000D-0000-FFFF-FFFF00000000}"/>
  </bookViews>
  <sheets>
    <sheet name="總整理 (實驗 vs 分析)" sheetId="11" r:id="rId1"/>
    <sheet name="分析裕度整理" sheetId="18" r:id="rId2"/>
    <sheet name="分析裕度 (VD400)" sheetId="14" r:id="rId3"/>
    <sheet name="分析裕度 (VD500)" sheetId="15" r:id="rId4"/>
    <sheet name="分析裕度 (VD600)" sheetId="16" r:id="rId5"/>
    <sheet name="分析裕度 (VD700)" sheetId="17" r:id="rId6"/>
    <sheet name="實驗裕度整理" sheetId="10" r:id="rId7"/>
    <sheet name="實驗裕度表 (滿版黑白)" sheetId="13" r:id="rId8"/>
    <sheet name="實驗裕度表 (滿版全彩)" sheetId="12" r:id="rId9"/>
    <sheet name="實驗裕度表 (5.5黑白) (no data)" sheetId="6" r:id="rId10"/>
    <sheet name="實驗裕度表 (5.5全彩) (no data)" sheetId="7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48" i="11" l="1"/>
  <c r="AA48" i="11"/>
  <c r="Z48" i="11"/>
  <c r="Y48" i="11"/>
  <c r="X48" i="11"/>
  <c r="AA47" i="11"/>
  <c r="Z47" i="11"/>
  <c r="Y47" i="11"/>
  <c r="X47" i="11"/>
  <c r="AB47" i="11" s="1"/>
  <c r="AA46" i="11"/>
  <c r="Z46" i="11"/>
  <c r="Y46" i="11"/>
  <c r="X46" i="11"/>
  <c r="AB46" i="11" s="1"/>
  <c r="AA45" i="11"/>
  <c r="Z45" i="11"/>
  <c r="Y45" i="11"/>
  <c r="X45" i="11"/>
  <c r="AB45" i="11" s="1"/>
  <c r="N21" i="18"/>
  <c r="M21" i="18"/>
  <c r="L21" i="18"/>
  <c r="O20" i="18"/>
  <c r="N19" i="18"/>
  <c r="M19" i="18"/>
  <c r="O50" i="18"/>
  <c r="N50" i="18"/>
  <c r="M50" i="18"/>
  <c r="L50" i="18"/>
  <c r="P50" i="18" s="1"/>
  <c r="O49" i="18"/>
  <c r="N49" i="18"/>
  <c r="M49" i="18"/>
  <c r="L49" i="18"/>
  <c r="P49" i="18" s="1"/>
  <c r="O48" i="18"/>
  <c r="N48" i="18"/>
  <c r="M48" i="18"/>
  <c r="L48" i="18"/>
  <c r="P48" i="18" s="1"/>
  <c r="O47" i="18"/>
  <c r="N47" i="18"/>
  <c r="M47" i="18"/>
  <c r="L47" i="18"/>
  <c r="P47" i="18" s="1"/>
  <c r="L34" i="18"/>
  <c r="L33" i="18"/>
  <c r="O21" i="18"/>
  <c r="N20" i="18"/>
  <c r="M20" i="18"/>
  <c r="L20" i="18"/>
  <c r="O19" i="18"/>
  <c r="N18" i="18"/>
  <c r="M18" i="18"/>
  <c r="L18" i="18"/>
  <c r="AA11" i="11"/>
  <c r="AB11" i="11" s="1"/>
  <c r="Z11" i="11"/>
  <c r="Y11" i="11"/>
  <c r="X11" i="11"/>
  <c r="AA10" i="11"/>
  <c r="Z10" i="11"/>
  <c r="Y10" i="11"/>
  <c r="X10" i="11"/>
  <c r="AB10" i="11" s="1"/>
  <c r="AA9" i="11"/>
  <c r="Z9" i="11"/>
  <c r="Y9" i="11"/>
  <c r="X9" i="11"/>
  <c r="AB9" i="11" s="1"/>
  <c r="AA8" i="11"/>
  <c r="Z8" i="11"/>
  <c r="AB8" i="11" s="1"/>
  <c r="Y8" i="11"/>
  <c r="X8" i="11"/>
  <c r="G50" i="18"/>
  <c r="F50" i="18"/>
  <c r="H50" i="18" s="1"/>
  <c r="E50" i="18"/>
  <c r="D50" i="18"/>
  <c r="G49" i="18"/>
  <c r="F49" i="18"/>
  <c r="E49" i="18"/>
  <c r="D49" i="18"/>
  <c r="G48" i="18"/>
  <c r="F48" i="18"/>
  <c r="E48" i="18"/>
  <c r="D48" i="18"/>
  <c r="G47" i="18"/>
  <c r="F47" i="18"/>
  <c r="E47" i="18"/>
  <c r="D47" i="18"/>
  <c r="H47" i="18" s="1"/>
  <c r="D33" i="18"/>
  <c r="D34" i="18"/>
  <c r="D21" i="18"/>
  <c r="G21" i="18"/>
  <c r="F21" i="18"/>
  <c r="E21" i="18"/>
  <c r="D20" i="18"/>
  <c r="G20" i="18"/>
  <c r="F20" i="18"/>
  <c r="E20" i="18"/>
  <c r="E18" i="18"/>
  <c r="F18" i="18"/>
  <c r="G18" i="18"/>
  <c r="D18" i="18"/>
  <c r="E19" i="18"/>
  <c r="F19" i="18"/>
  <c r="G19" i="18"/>
  <c r="D19" i="18"/>
  <c r="O18" i="18" l="1"/>
  <c r="L19" i="18"/>
  <c r="H49" i="18"/>
  <c r="H48" i="18"/>
  <c r="P7" i="13"/>
  <c r="O7" i="13"/>
  <c r="N7" i="13"/>
  <c r="M7" i="13"/>
  <c r="M11" i="13" s="1"/>
  <c r="P6" i="13"/>
  <c r="O6" i="13"/>
  <c r="O10" i="13" s="1"/>
  <c r="N6" i="13"/>
  <c r="M6" i="13"/>
  <c r="P5" i="13"/>
  <c r="O5" i="13"/>
  <c r="N5" i="13"/>
  <c r="N9" i="13" s="1"/>
  <c r="M5" i="13"/>
  <c r="M9" i="13" s="1"/>
  <c r="P4" i="13"/>
  <c r="O4" i="13"/>
  <c r="O8" i="13" s="1"/>
  <c r="N4" i="13"/>
  <c r="M4" i="13"/>
  <c r="M10" i="12"/>
  <c r="P7" i="12"/>
  <c r="O7" i="12"/>
  <c r="O11" i="12" s="1"/>
  <c r="N7" i="12"/>
  <c r="N11" i="12" s="1"/>
  <c r="M7" i="12"/>
  <c r="P6" i="12"/>
  <c r="P10" i="12" s="1"/>
  <c r="O6" i="12"/>
  <c r="N6" i="12"/>
  <c r="M6" i="12"/>
  <c r="P5" i="12"/>
  <c r="O5" i="12"/>
  <c r="N5" i="12"/>
  <c r="N9" i="12" s="1"/>
  <c r="M5" i="12"/>
  <c r="P4" i="12"/>
  <c r="P8" i="12" s="1"/>
  <c r="O4" i="12"/>
  <c r="O8" i="12" s="1"/>
  <c r="N4" i="12"/>
  <c r="M4" i="12"/>
  <c r="M8" i="12" s="1"/>
  <c r="P5" i="7"/>
  <c r="P6" i="7"/>
  <c r="P7" i="7"/>
  <c r="P4" i="7"/>
  <c r="O5" i="7"/>
  <c r="O6" i="7"/>
  <c r="O7" i="7"/>
  <c r="O4" i="7"/>
  <c r="N5" i="7"/>
  <c r="N6" i="7"/>
  <c r="N7" i="7"/>
  <c r="N4" i="7"/>
  <c r="M5" i="7"/>
  <c r="M6" i="7"/>
  <c r="M7" i="7"/>
  <c r="M4" i="7"/>
  <c r="G22" i="10"/>
  <c r="F22" i="10"/>
  <c r="E22" i="10"/>
  <c r="D22" i="10"/>
  <c r="H22" i="10" s="1"/>
  <c r="G21" i="10"/>
  <c r="F21" i="10"/>
  <c r="E21" i="10"/>
  <c r="D21" i="10"/>
  <c r="G20" i="10"/>
  <c r="F20" i="10"/>
  <c r="E20" i="10"/>
  <c r="D20" i="10"/>
  <c r="G19" i="10"/>
  <c r="F19" i="10"/>
  <c r="E19" i="10"/>
  <c r="D19" i="10"/>
  <c r="G44" i="10"/>
  <c r="F44" i="10"/>
  <c r="E44" i="10"/>
  <c r="D44" i="10"/>
  <c r="G43" i="10"/>
  <c r="F43" i="10"/>
  <c r="E43" i="10"/>
  <c r="D43" i="10"/>
  <c r="G42" i="10"/>
  <c r="F42" i="10"/>
  <c r="E42" i="10"/>
  <c r="D42" i="10"/>
  <c r="G41" i="10"/>
  <c r="F41" i="10"/>
  <c r="E41" i="10"/>
  <c r="D41" i="10"/>
  <c r="H19" i="10" l="1"/>
  <c r="O10" i="12"/>
  <c r="H42" i="10"/>
  <c r="H20" i="10"/>
  <c r="M9" i="12"/>
  <c r="M11" i="12"/>
  <c r="H44" i="10"/>
  <c r="H43" i="10"/>
  <c r="H21" i="10"/>
  <c r="H41" i="10"/>
  <c r="N8" i="12"/>
  <c r="N10" i="12"/>
  <c r="P8" i="13"/>
  <c r="P10" i="13"/>
  <c r="N11" i="13"/>
  <c r="Q11" i="13" s="1"/>
  <c r="O9" i="13"/>
  <c r="Q9" i="13" s="1"/>
  <c r="O11" i="13"/>
  <c r="P9" i="13"/>
  <c r="P11" i="13"/>
  <c r="M8" i="13"/>
  <c r="N8" i="13"/>
  <c r="N10" i="13"/>
  <c r="M10" i="13"/>
  <c r="Q10" i="13" s="1"/>
  <c r="P11" i="12"/>
  <c r="P9" i="12"/>
  <c r="Q8" i="12"/>
  <c r="O9" i="12"/>
  <c r="Q9" i="12" s="1"/>
  <c r="Q10" i="12"/>
  <c r="Q8" i="13" l="1"/>
  <c r="Q11" i="12"/>
  <c r="N30" i="11"/>
  <c r="K30" i="11"/>
  <c r="N33" i="11"/>
  <c r="M33" i="11"/>
  <c r="L33" i="11"/>
  <c r="K33" i="11"/>
  <c r="N32" i="11"/>
  <c r="M32" i="11"/>
  <c r="L32" i="11"/>
  <c r="K32" i="11"/>
  <c r="N31" i="11"/>
  <c r="M31" i="11"/>
  <c r="L31" i="11"/>
  <c r="K31" i="11"/>
  <c r="M30" i="11"/>
  <c r="L30" i="11"/>
  <c r="N70" i="11"/>
  <c r="M70" i="11"/>
  <c r="M69" i="11"/>
  <c r="K69" i="11"/>
  <c r="N68" i="11"/>
  <c r="L68" i="11"/>
  <c r="K68" i="11"/>
  <c r="M67" i="11"/>
  <c r="L67" i="11"/>
  <c r="K67" i="11" l="1"/>
  <c r="N69" i="11"/>
  <c r="L69" i="11"/>
  <c r="L70" i="11"/>
  <c r="N67" i="11"/>
  <c r="M68" i="11"/>
  <c r="K70" i="11"/>
  <c r="P11" i="7"/>
  <c r="O11" i="7"/>
  <c r="N11" i="7"/>
  <c r="M11" i="7"/>
  <c r="P10" i="7"/>
  <c r="O10" i="7"/>
  <c r="N10" i="7"/>
  <c r="M10" i="7"/>
  <c r="P9" i="7"/>
  <c r="O9" i="7"/>
  <c r="N9" i="7"/>
  <c r="M9" i="7"/>
  <c r="P8" i="7"/>
  <c r="O8" i="7"/>
  <c r="N8" i="7"/>
  <c r="M8" i="7"/>
  <c r="N7" i="6"/>
  <c r="N6" i="6"/>
  <c r="N5" i="6"/>
  <c r="N4" i="6"/>
  <c r="O7" i="6"/>
  <c r="O6" i="6"/>
  <c r="O5" i="6"/>
  <c r="O4" i="6"/>
  <c r="P7" i="6"/>
  <c r="P6" i="6"/>
  <c r="P5" i="6"/>
  <c r="P4" i="6"/>
  <c r="M6" i="6"/>
  <c r="M7" i="6"/>
  <c r="M5" i="6"/>
  <c r="M4" i="6"/>
  <c r="P8" i="6" l="1"/>
  <c r="P11" i="6"/>
  <c r="O8" i="6"/>
  <c r="N10" i="6"/>
  <c r="M8" i="6"/>
  <c r="M11" i="6"/>
  <c r="P9" i="6"/>
  <c r="P10" i="6"/>
  <c r="O9" i="6"/>
  <c r="O11" i="6"/>
  <c r="N9" i="6"/>
  <c r="N11" i="6"/>
  <c r="M9" i="6"/>
  <c r="M10" i="6"/>
  <c r="Q8" i="7"/>
  <c r="Q9" i="7"/>
  <c r="Q10" i="7"/>
  <c r="Q11" i="7"/>
  <c r="N8" i="6"/>
  <c r="O10" i="6"/>
  <c r="Q8" i="6" l="1"/>
  <c r="Q11" i="6"/>
  <c r="Q9" i="6"/>
  <c r="Q10" i="6"/>
</calcChain>
</file>

<file path=xl/sharedStrings.xml><?xml version="1.0" encoding="utf-8"?>
<sst xmlns="http://schemas.openxmlformats.org/spreadsheetml/2006/main" count="647" uniqueCount="77">
  <si>
    <t>VVA-</t>
    <phoneticPr fontId="1" type="noConversion"/>
  </si>
  <si>
    <t>VVA+</t>
    <phoneticPr fontId="1" type="noConversion"/>
  </si>
  <si>
    <t>HVA-</t>
    <phoneticPr fontId="1" type="noConversion"/>
  </si>
  <si>
    <t>HVA+</t>
    <phoneticPr fontId="1" type="noConversion"/>
  </si>
  <si>
    <t>VD400</t>
    <phoneticPr fontId="1" type="noConversion"/>
  </si>
  <si>
    <t>VD500</t>
    <phoneticPr fontId="1" type="noConversion"/>
  </si>
  <si>
    <t>VD600</t>
    <phoneticPr fontId="1" type="noConversion"/>
  </si>
  <si>
    <t>VD700</t>
    <phoneticPr fontId="1" type="noConversion"/>
  </si>
  <si>
    <t>邊界</t>
    <phoneticPr fontId="1" type="noConversion"/>
  </si>
  <si>
    <t>Pattern1</t>
    <phoneticPr fontId="1" type="noConversion"/>
  </si>
  <si>
    <t>Pattern2</t>
    <phoneticPr fontId="1" type="noConversion"/>
  </si>
  <si>
    <t>VD600</t>
  </si>
  <si>
    <t>VD700</t>
  </si>
  <si>
    <t>L21A1-6</t>
    <phoneticPr fontId="1" type="noConversion"/>
  </si>
  <si>
    <t>VD</t>
    <phoneticPr fontId="1" type="noConversion"/>
  </si>
  <si>
    <t>圖表</t>
    <phoneticPr fontId="1" type="noConversion"/>
  </si>
  <si>
    <t>交集</t>
    <phoneticPr fontId="1" type="noConversion"/>
  </si>
  <si>
    <t>HVACenter</t>
    <phoneticPr fontId="1" type="noConversion"/>
  </si>
  <si>
    <t>VVACenter</t>
    <phoneticPr fontId="1" type="noConversion"/>
  </si>
  <si>
    <t>VVARange</t>
    <phoneticPr fontId="1" type="noConversion"/>
  </si>
  <si>
    <t>TIR</t>
    <phoneticPr fontId="1" type="noConversion"/>
  </si>
  <si>
    <t>HVARange</t>
    <phoneticPr fontId="1" type="noConversion"/>
  </si>
  <si>
    <t>左眼看</t>
    <phoneticPr fontId="1" type="noConversion"/>
  </si>
  <si>
    <t>右眼看</t>
    <phoneticPr fontId="1" type="noConversion"/>
  </si>
  <si>
    <t>撞的位置</t>
    <phoneticPr fontId="1" type="noConversion"/>
  </si>
  <si>
    <t>左側</t>
    <phoneticPr fontId="1" type="noConversion"/>
  </si>
  <si>
    <t>上側</t>
    <phoneticPr fontId="1" type="noConversion"/>
  </si>
  <si>
    <t>右側</t>
    <phoneticPr fontId="1" type="noConversion"/>
  </si>
  <si>
    <t>X</t>
    <phoneticPr fontId="1" type="noConversion"/>
  </si>
  <si>
    <t>右眼右側</t>
    <phoneticPr fontId="1" type="noConversion"/>
  </si>
  <si>
    <t>左眼左側</t>
    <phoneticPr fontId="1" type="noConversion"/>
  </si>
  <si>
    <t>左眼上側</t>
    <phoneticPr fontId="1" type="noConversion"/>
  </si>
  <si>
    <t>Term</t>
    <phoneticPr fontId="1" type="noConversion"/>
  </si>
  <si>
    <t>交集</t>
  </si>
  <si>
    <t>VD400</t>
  </si>
  <si>
    <t>VD500</t>
  </si>
  <si>
    <t>VVA-</t>
  </si>
  <si>
    <t>VVA+</t>
  </si>
  <si>
    <t>HVA-</t>
  </si>
  <si>
    <t>HVA+</t>
  </si>
  <si>
    <t>VVACenter</t>
  </si>
  <si>
    <t>VVARange</t>
  </si>
  <si>
    <t>HVACenter</t>
  </si>
  <si>
    <t>HVARange</t>
  </si>
  <si>
    <t>滿版黑白</t>
    <phoneticPr fontId="1" type="noConversion"/>
  </si>
  <si>
    <t>滿版全彩</t>
    <phoneticPr fontId="1" type="noConversion"/>
  </si>
  <si>
    <t>藍字: 超過</t>
    <phoneticPr fontId="1" type="noConversion"/>
  </si>
  <si>
    <t>紅字: TIR 邊界</t>
    <phoneticPr fontId="1" type="noConversion"/>
  </si>
  <si>
    <t>delta</t>
    <phoneticPr fontId="1" type="noConversion"/>
  </si>
  <si>
    <t>exp-ana</t>
    <phoneticPr fontId="1" type="noConversion"/>
  </si>
  <si>
    <t>右上</t>
    <phoneticPr fontId="1" type="noConversion"/>
  </si>
  <si>
    <t>左</t>
    <phoneticPr fontId="1" type="noConversion"/>
  </si>
  <si>
    <t>左上</t>
    <phoneticPr fontId="1" type="noConversion"/>
  </si>
  <si>
    <t>下</t>
    <phoneticPr fontId="1" type="noConversion"/>
  </si>
  <si>
    <t>右上 (TIR)</t>
    <phoneticPr fontId="1" type="noConversion"/>
  </si>
  <si>
    <t>上</t>
    <phoneticPr fontId="1" type="noConversion"/>
  </si>
  <si>
    <t>右下</t>
    <phoneticPr fontId="1" type="noConversion"/>
  </si>
  <si>
    <t>左上 (TIR)</t>
    <phoneticPr fontId="1" type="noConversion"/>
  </si>
  <si>
    <t>上 (TIR)</t>
    <phoneticPr fontId="1" type="noConversion"/>
  </si>
  <si>
    <t>滿版黑白 GY</t>
    <phoneticPr fontId="1" type="noConversion"/>
  </si>
  <si>
    <t>滿版黑白 Louie</t>
    <phoneticPr fontId="1" type="noConversion"/>
  </si>
  <si>
    <t>滿版全彩 Louie</t>
    <phoneticPr fontId="1" type="noConversion"/>
  </si>
  <si>
    <t>滿版全彩 GY</t>
    <phoneticPr fontId="1" type="noConversion"/>
  </si>
  <si>
    <t>全彩</t>
    <phoneticPr fontId="1" type="noConversion"/>
  </si>
  <si>
    <t>Critical Median</t>
    <phoneticPr fontId="1" type="noConversion"/>
  </si>
  <si>
    <t>VVA/HVA</t>
  </si>
  <si>
    <t>FaiNumber</t>
    <phoneticPr fontId="1" type="noConversion"/>
  </si>
  <si>
    <t>TIR</t>
  </si>
  <si>
    <t>Average</t>
    <phoneticPr fontId="1" type="noConversion"/>
  </si>
  <si>
    <t>Median</t>
    <phoneticPr fontId="1" type="noConversion"/>
  </si>
  <si>
    <t>實驗</t>
    <phoneticPr fontId="1" type="noConversion"/>
  </si>
  <si>
    <t>critical median</t>
    <phoneticPr fontId="1" type="noConversion"/>
  </si>
  <si>
    <t>Mean/Sum</t>
    <phoneticPr fontId="1" type="noConversion"/>
  </si>
  <si>
    <t>no_info</t>
  </si>
  <si>
    <t>'TIR'</t>
  </si>
  <si>
    <t>Mean/Sum</t>
  </si>
  <si>
    <t>'OR'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</si>
</sst>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10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11"/>
      <color theme="1"/>
      <name val="微軟正黑體"/>
      <family val="2"/>
      <charset val="136"/>
    </font>
    <font>
      <b/>
      <sz val="11"/>
      <color theme="0"/>
      <name val="微軟正黑體"/>
      <family val="2"/>
      <charset val="136"/>
    </font>
    <font>
      <b/>
      <sz val="11"/>
      <color rgb="FF0070C0"/>
      <name val="微軟正黑體"/>
      <family val="2"/>
      <charset val="136"/>
    </font>
    <font>
      <b/>
      <sz val="11"/>
      <name val="微軟正黑體"/>
      <family val="2"/>
      <charset val="136"/>
    </font>
    <font>
      <b/>
      <sz val="11"/>
      <color rgb="FF00B050"/>
      <name val="微軟正黑體"/>
      <family val="2"/>
      <charset val="136"/>
    </font>
    <font>
      <b/>
      <sz val="11"/>
      <color theme="4" tint="-0.249977111117893"/>
      <name val="微軟正黑體"/>
      <family val="2"/>
      <charset val="136"/>
    </font>
    <font>
      <b/>
      <sz val="11"/>
      <color theme="8"/>
      <name val="微軟正黑體"/>
      <family val="2"/>
      <charset val="136"/>
    </font>
    <font>
      <sz val="1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9" fillId="0" borderId="0"/>
  </cellStyleXfs>
  <cellXfs count="46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6" borderId="1" xfId="1" applyFill="1" applyBorder="1" applyAlignment="1">
      <alignment horizontal="center" vertical="center"/>
    </xf>
    <xf numFmtId="0" fontId="9" fillId="2" borderId="1" xfId="1" applyFill="1" applyBorder="1" applyAlignment="1">
      <alignment horizontal="center" vertical="center"/>
    </xf>
    <xf numFmtId="0" fontId="9" fillId="2" borderId="2" xfId="1" applyFill="1" applyBorder="1" applyAlignment="1">
      <alignment horizontal="center" vertical="center"/>
    </xf>
    <xf numFmtId="0" fontId="9" fillId="2" borderId="3" xfId="1" applyFill="1" applyBorder="1" applyAlignment="1">
      <alignment horizontal="center" vertical="center"/>
    </xf>
    <xf numFmtId="0" fontId="9" fillId="0" borderId="0" xfId="1" applyAlignment="1">
      <alignment horizontal="center" vertical="center"/>
    </xf>
    <xf numFmtId="0" fontId="9" fillId="5" borderId="4" xfId="1" applyFill="1" applyBorder="1" applyAlignment="1">
      <alignment horizontal="center" vertical="center"/>
    </xf>
    <xf numFmtId="0" fontId="9" fillId="7" borderId="1" xfId="1" applyFill="1" applyBorder="1" applyAlignment="1">
      <alignment horizontal="center" vertical="center"/>
    </xf>
    <xf numFmtId="0" fontId="9" fillId="8" borderId="1" xfId="1" applyFill="1" applyBorder="1" applyAlignment="1">
      <alignment horizontal="center" vertical="center"/>
    </xf>
    <xf numFmtId="0" fontId="9" fillId="5" borderId="1" xfId="1" applyFill="1" applyBorder="1" applyAlignment="1">
      <alignment horizontal="center" vertical="center"/>
    </xf>
    <xf numFmtId="0" fontId="9" fillId="6" borderId="5" xfId="1" applyFill="1" applyBorder="1" applyAlignment="1">
      <alignment horizontal="center" vertical="center" wrapText="1"/>
    </xf>
    <xf numFmtId="0" fontId="9" fillId="7" borderId="2" xfId="1" applyFill="1" applyBorder="1" applyAlignment="1">
      <alignment horizontal="center" vertical="center"/>
    </xf>
    <xf numFmtId="0" fontId="9" fillId="7" borderId="6" xfId="1" applyFill="1" applyBorder="1" applyAlignment="1">
      <alignment horizontal="center" vertical="center"/>
    </xf>
    <xf numFmtId="0" fontId="9" fillId="7" borderId="5" xfId="1" applyFill="1" applyBorder="1" applyAlignment="1">
      <alignment horizontal="center" vertical="center"/>
    </xf>
    <xf numFmtId="0" fontId="9" fillId="7" borderId="7" xfId="1" applyFill="1" applyBorder="1" applyAlignment="1">
      <alignment horizontal="center" vertical="center"/>
    </xf>
    <xf numFmtId="0" fontId="9" fillId="8" borderId="6" xfId="1" applyFill="1" applyBorder="1" applyAlignment="1">
      <alignment horizontal="center" vertical="center"/>
    </xf>
    <xf numFmtId="0" fontId="9" fillId="7" borderId="3" xfId="1" applyFill="1" applyBorder="1" applyAlignment="1">
      <alignment horizontal="center" vertical="center"/>
    </xf>
    <xf numFmtId="0" fontId="9" fillId="6" borderId="4" xfId="1" applyFill="1" applyBorder="1" applyAlignment="1">
      <alignment horizontal="center" vertical="center" wrapText="1"/>
    </xf>
    <xf numFmtId="0" fontId="9" fillId="8" borderId="8" xfId="1" applyFill="1" applyBorder="1" applyAlignment="1">
      <alignment horizontal="center" vertical="center"/>
    </xf>
    <xf numFmtId="0" fontId="9" fillId="8" borderId="3" xfId="1" applyFill="1" applyBorder="1" applyAlignment="1">
      <alignment horizontal="center" vertical="center"/>
    </xf>
    <xf numFmtId="0" fontId="9" fillId="7" borderId="8" xfId="1" applyFill="1" applyBorder="1" applyAlignment="1">
      <alignment horizontal="center" vertical="center"/>
    </xf>
    <xf numFmtId="0" fontId="9" fillId="8" borderId="9" xfId="1" applyFill="1" applyBorder="1" applyAlignment="1">
      <alignment horizontal="center" vertical="center"/>
    </xf>
    <xf numFmtId="0" fontId="9" fillId="8" borderId="2" xfId="1" applyFill="1" applyBorder="1" applyAlignment="1">
      <alignment horizontal="center" vertical="center"/>
    </xf>
    <xf numFmtId="0" fontId="9" fillId="8" borderId="4" xfId="1" applyFill="1" applyBorder="1" applyAlignment="1">
      <alignment horizontal="center" vertical="center"/>
    </xf>
    <xf numFmtId="0" fontId="9" fillId="7" borderId="10" xfId="1" applyFill="1" applyBorder="1" applyAlignment="1">
      <alignment horizontal="center" vertical="center"/>
    </xf>
    <xf numFmtId="0" fontId="9" fillId="8" borderId="10" xfId="1" applyFill="1" applyBorder="1" applyAlignment="1">
      <alignment horizontal="center" vertical="center"/>
    </xf>
    <xf numFmtId="0" fontId="9" fillId="7" borderId="4" xfId="1" applyFill="1" applyBorder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5" borderId="1" xfId="0" applyFont="1" applyFill="1" applyBorder="1" applyAlignment="1">
      <alignment horizontal="center" vertical="center"/>
    </xf>
  </cellXfs>
  <cellStyles count="2">
    <cellStyle name="一般" xfId="0" builtinId="0"/>
    <cellStyle name="一般 2" xfId="1" xr:uid="{8915F3BF-5875-4417-B899-D67E2F2FF49F}"/>
  </cellStyles>
  <dxfs count="0"/>
  <tableStyles count="0" defaultTableStyle="TableStyleMedium2" defaultPivotStyle="PivotStyleLight16"/>
  <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VVA</a:t>
            </a:r>
            <a:r>
              <a:rPr lang="en-US" altLang="zh-TW" baseline="0"/>
              <a:t> Range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0.11854191726973122"/>
          <c:y val="0.24976417733016393"/>
          <c:w val="0.76089246452160519"/>
          <c:h val="0.60610588504155194"/>
        </c:manualLayout>
      </c:layout>
      <c:scatterChart>
        <c:scatterStyle val="lineMarker"/>
        <c:varyColors val="0"/>
        <c:ser>
          <c:idx val="1"/>
          <c:order val="0"/>
          <c:tx>
            <c:strRef>
              <c:f>'總整理 (實驗 vs 分析)'!$B$3</c:f>
              <c:strCache>
                <c:ptCount val="1"/>
                <c:pt idx="0">
                  <c:v>滿版黑白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'總整理 (實驗 vs 分析)'!$A$5:$A$8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</c:numCache>
            </c:numRef>
          </c:xVal>
          <c:yVal>
            <c:numRef>
              <c:f>'總整理 (實驗 vs 分析)'!$D$9:$G$9</c:f>
              <c:numCache>
                <c:formatCode>General</c:formatCode>
                <c:ptCount val="4"/>
                <c:pt idx="0">
                  <c:v>26</c:v>
                </c:pt>
                <c:pt idx="1">
                  <c:v>37.299999999999997</c:v>
                </c:pt>
                <c:pt idx="2">
                  <c:v>45.599999999999994</c:v>
                </c:pt>
                <c:pt idx="3">
                  <c:v>35.200000000000003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72-44D2-9B74-4C272E1B03C7}"/>
            </c:ext>
          </c:extLst>
        </c:ser>
        <c:ser>
          <c:idx val="0"/>
          <c:order val="1"/>
          <c:tx>
            <c:strRef>
              <c:f>'總整理 (實驗 vs 分析)'!$U$3</c:f>
              <c:strCache>
                <c:ptCount val="1"/>
                <c:pt idx="0">
                  <c:v>Critical Median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'總整理 (實驗 vs 分析)'!$A$5:$A$8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</c:numCache>
            </c:numRef>
          </c:xVal>
          <c:yVal>
            <c:numRef>
              <c:f>'總整理 (實驗 vs 分析)'!$X$9:$AA$9</c:f>
              <c:numCache>
                <c:formatCode>General</c:formatCode>
                <c:ptCount val="4"/>
                <c:pt idx="0">
                  <c:v>30</c:v>
                </c:pt>
                <c:pt idx="1">
                  <c:v>38</c:v>
                </c:pt>
                <c:pt idx="2">
                  <c:v>35</c:v>
                </c:pt>
                <c:pt idx="3">
                  <c:v>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872-44D2-9B74-4C272E1B03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1195583"/>
        <c:axId val="1281195999"/>
      </c:scatterChart>
      <c:valAx>
        <c:axId val="1281195583"/>
        <c:scaling>
          <c:orientation val="minMax"/>
          <c:max val="900"/>
          <c:min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VD</a:t>
                </a:r>
                <a:endParaRPr lang="zh-TW" altLang="en-US"/>
              </a:p>
            </c:rich>
          </c:tx>
          <c:layout>
            <c:manualLayout>
              <c:xMode val="edge"/>
              <c:yMode val="edge"/>
              <c:x val="0.91550308899925592"/>
              <c:y val="0.850471194638673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81195999"/>
        <c:crosses val="autoZero"/>
        <c:crossBetween val="midCat"/>
        <c:majorUnit val="100"/>
      </c:valAx>
      <c:valAx>
        <c:axId val="1281195999"/>
        <c:scaling>
          <c:orientation val="minMax"/>
          <c:max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degree</a:t>
                </a:r>
                <a:endParaRPr lang="zh-TW" altLang="en-US"/>
              </a:p>
            </c:rich>
          </c:tx>
          <c:layout>
            <c:manualLayout>
              <c:xMode val="edge"/>
              <c:yMode val="edge"/>
              <c:x val="2.0202013774910117E-2"/>
              <c:y val="0.10094854002039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811955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8341797870961465"/>
          <c:y val="0.20528520143597928"/>
          <c:w val="0.3642577094374867"/>
          <c:h val="0.1946043760397715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HVA</a:t>
            </a:r>
            <a:r>
              <a:rPr lang="en-US" altLang="zh-TW" baseline="0"/>
              <a:t> Range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0.11854191726973122"/>
          <c:y val="0.24976417733016393"/>
          <c:w val="0.76089246452160519"/>
          <c:h val="0.60610588504155194"/>
        </c:manualLayout>
      </c:layout>
      <c:scatterChart>
        <c:scatterStyle val="lineMarker"/>
        <c:varyColors val="0"/>
        <c:ser>
          <c:idx val="1"/>
          <c:order val="0"/>
          <c:tx>
            <c:strRef>
              <c:f>實驗裕度整理!$B$3</c:f>
              <c:strCache>
                <c:ptCount val="1"/>
                <c:pt idx="0">
                  <c:v>滿版黑白 Louie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實驗裕度整理!$A$5:$A$8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</c:numCache>
            </c:numRef>
          </c:xVal>
          <c:yVal>
            <c:numRef>
              <c:f>實驗裕度整理!$D$11:$G$11</c:f>
              <c:numCache>
                <c:formatCode>General</c:formatCode>
                <c:ptCount val="4"/>
                <c:pt idx="0">
                  <c:v>52.6</c:v>
                </c:pt>
                <c:pt idx="1">
                  <c:v>64.900000000000006</c:v>
                </c:pt>
                <c:pt idx="2">
                  <c:v>52.3</c:v>
                </c:pt>
                <c:pt idx="3">
                  <c:v>48.8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16-4752-AC37-C9D056F492F0}"/>
            </c:ext>
          </c:extLst>
        </c:ser>
        <c:ser>
          <c:idx val="0"/>
          <c:order val="1"/>
          <c:tx>
            <c:strRef>
              <c:f>實驗裕度整理!$B$14</c:f>
              <c:strCache>
                <c:ptCount val="1"/>
                <c:pt idx="0">
                  <c:v>滿版全彩 Louie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實驗裕度整理!$A$5:$A$8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</c:numCache>
            </c:numRef>
          </c:xVal>
          <c:yVal>
            <c:numRef>
              <c:f>實驗裕度整理!$D$22:$G$22</c:f>
              <c:numCache>
                <c:formatCode>General</c:formatCode>
                <c:ptCount val="4"/>
                <c:pt idx="0">
                  <c:v>73.400000000000006</c:v>
                </c:pt>
                <c:pt idx="1">
                  <c:v>76.099999999999994</c:v>
                </c:pt>
                <c:pt idx="2">
                  <c:v>74.800000000000011</c:v>
                </c:pt>
                <c:pt idx="3">
                  <c:v>76.5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F16-4752-AC37-C9D056F492F0}"/>
            </c:ext>
          </c:extLst>
        </c:ser>
        <c:ser>
          <c:idx val="2"/>
          <c:order val="2"/>
          <c:tx>
            <c:strRef>
              <c:f>實驗裕度整理!$B$25</c:f>
              <c:strCache>
                <c:ptCount val="1"/>
                <c:pt idx="0">
                  <c:v>滿版黑白 GY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實驗裕度整理!$A$5:$A$8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</c:numCache>
            </c:numRef>
          </c:xVal>
          <c:yVal>
            <c:numRef>
              <c:f>實驗裕度整理!$D$33:$G$33</c:f>
              <c:numCache>
                <c:formatCode>General</c:formatCode>
                <c:ptCount val="4"/>
                <c:pt idx="0">
                  <c:v>47.879999999999995</c:v>
                </c:pt>
                <c:pt idx="1">
                  <c:v>53.32</c:v>
                </c:pt>
                <c:pt idx="2">
                  <c:v>50.1</c:v>
                </c:pt>
                <c:pt idx="3">
                  <c:v>35.64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F16-4752-AC37-C9D056F492F0}"/>
            </c:ext>
          </c:extLst>
        </c:ser>
        <c:ser>
          <c:idx val="3"/>
          <c:order val="3"/>
          <c:tx>
            <c:strRef>
              <c:f>實驗裕度整理!$B$36</c:f>
              <c:strCache>
                <c:ptCount val="1"/>
                <c:pt idx="0">
                  <c:v>滿版全彩 GY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實驗裕度整理!$A$5:$A$8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</c:numCache>
            </c:numRef>
          </c:xVal>
          <c:yVal>
            <c:numRef>
              <c:f>實驗裕度整理!$D$44:$G$44</c:f>
              <c:numCache>
                <c:formatCode>General</c:formatCode>
                <c:ptCount val="4"/>
                <c:pt idx="0">
                  <c:v>66.599999999999994</c:v>
                </c:pt>
                <c:pt idx="1">
                  <c:v>71.599999999999994</c:v>
                </c:pt>
                <c:pt idx="2">
                  <c:v>70.44</c:v>
                </c:pt>
                <c:pt idx="3">
                  <c:v>75.900000000000006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F16-4752-AC37-C9D056F492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1195583"/>
        <c:axId val="1281195999"/>
      </c:scatterChart>
      <c:valAx>
        <c:axId val="1281195583"/>
        <c:scaling>
          <c:orientation val="minMax"/>
          <c:max val="900"/>
          <c:min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VD</a:t>
                </a:r>
                <a:endParaRPr lang="zh-TW" altLang="en-US"/>
              </a:p>
            </c:rich>
          </c:tx>
          <c:layout>
            <c:manualLayout>
              <c:xMode val="edge"/>
              <c:yMode val="edge"/>
              <c:x val="0.91550308899925592"/>
              <c:y val="0.850471194638673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81195999"/>
        <c:crosses val="autoZero"/>
        <c:crossBetween val="midCat"/>
        <c:majorUnit val="100"/>
      </c:valAx>
      <c:valAx>
        <c:axId val="1281195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degree</a:t>
                </a:r>
                <a:endParaRPr lang="zh-TW" altLang="en-US"/>
              </a:p>
            </c:rich>
          </c:tx>
          <c:layout>
            <c:manualLayout>
              <c:xMode val="edge"/>
              <c:yMode val="edge"/>
              <c:x val="2.0202013774910117E-2"/>
              <c:y val="0.10094854002039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811955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VVA</a:t>
            </a:r>
            <a:r>
              <a:rPr lang="en-US" altLang="zh-TW" baseline="0"/>
              <a:t> Center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0.11854191726973122"/>
          <c:y val="0.24976417733016393"/>
          <c:w val="0.76089246452160519"/>
          <c:h val="0.60610588504155194"/>
        </c:manualLayout>
      </c:layout>
      <c:scatterChart>
        <c:scatterStyle val="lineMarker"/>
        <c:varyColors val="0"/>
        <c:ser>
          <c:idx val="1"/>
          <c:order val="0"/>
          <c:tx>
            <c:strRef>
              <c:f>實驗裕度整理!$B$3</c:f>
              <c:strCache>
                <c:ptCount val="1"/>
                <c:pt idx="0">
                  <c:v>滿版黑白 Louie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實驗裕度整理!$A$5:$A$8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</c:numCache>
            </c:numRef>
          </c:xVal>
          <c:yVal>
            <c:numRef>
              <c:f>實驗裕度整理!$D$8:$G$8</c:f>
              <c:numCache>
                <c:formatCode>General</c:formatCode>
                <c:ptCount val="4"/>
                <c:pt idx="0">
                  <c:v>29.5</c:v>
                </c:pt>
                <c:pt idx="1">
                  <c:v>33.35</c:v>
                </c:pt>
                <c:pt idx="2">
                  <c:v>34.1</c:v>
                </c:pt>
                <c:pt idx="3">
                  <c:v>30.799999999999997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56-4094-B144-3E533CADB879}"/>
            </c:ext>
          </c:extLst>
        </c:ser>
        <c:ser>
          <c:idx val="0"/>
          <c:order val="1"/>
          <c:tx>
            <c:strRef>
              <c:f>實驗裕度整理!$B$14</c:f>
              <c:strCache>
                <c:ptCount val="1"/>
                <c:pt idx="0">
                  <c:v>滿版全彩 Louie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實驗裕度整理!$A$5:$A$8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</c:numCache>
            </c:numRef>
          </c:xVal>
          <c:yVal>
            <c:numRef>
              <c:f>實驗裕度整理!$D$19:$G$19</c:f>
              <c:numCache>
                <c:formatCode>General</c:formatCode>
                <c:ptCount val="4"/>
                <c:pt idx="0">
                  <c:v>32.299999999999997</c:v>
                </c:pt>
                <c:pt idx="1">
                  <c:v>32.5</c:v>
                </c:pt>
                <c:pt idx="2">
                  <c:v>34.9</c:v>
                </c:pt>
                <c:pt idx="3">
                  <c:v>34.950000000000003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356-4094-B144-3E533CADB879}"/>
            </c:ext>
          </c:extLst>
        </c:ser>
        <c:ser>
          <c:idx val="2"/>
          <c:order val="2"/>
          <c:tx>
            <c:strRef>
              <c:f>實驗裕度整理!$B$25</c:f>
              <c:strCache>
                <c:ptCount val="1"/>
                <c:pt idx="0">
                  <c:v>滿版黑白 GY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實驗裕度整理!$A$5:$A$8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</c:numCache>
            </c:numRef>
          </c:xVal>
          <c:yVal>
            <c:numRef>
              <c:f>實驗裕度整理!$D$30:$G$30</c:f>
              <c:numCache>
                <c:formatCode>General</c:formatCode>
                <c:ptCount val="4"/>
                <c:pt idx="0">
                  <c:v>30.494999999999997</c:v>
                </c:pt>
                <c:pt idx="1">
                  <c:v>33.115000000000002</c:v>
                </c:pt>
                <c:pt idx="2">
                  <c:v>30.509999999999998</c:v>
                </c:pt>
                <c:pt idx="3">
                  <c:v>30.04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356-4094-B144-3E533CADB879}"/>
            </c:ext>
          </c:extLst>
        </c:ser>
        <c:ser>
          <c:idx val="3"/>
          <c:order val="3"/>
          <c:tx>
            <c:strRef>
              <c:f>實驗裕度整理!$B$36</c:f>
              <c:strCache>
                <c:ptCount val="1"/>
                <c:pt idx="0">
                  <c:v>滿版全彩 GY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實驗裕度整理!$A$5:$A$8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</c:numCache>
            </c:numRef>
          </c:xVal>
          <c:yVal>
            <c:numRef>
              <c:f>實驗裕度整理!$D$41:$G$41</c:f>
              <c:numCache>
                <c:formatCode>General</c:formatCode>
                <c:ptCount val="4"/>
                <c:pt idx="0">
                  <c:v>31.704999999999998</c:v>
                </c:pt>
                <c:pt idx="1">
                  <c:v>31.634999999999998</c:v>
                </c:pt>
                <c:pt idx="2">
                  <c:v>33.950000000000003</c:v>
                </c:pt>
                <c:pt idx="3">
                  <c:v>34.75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356-4094-B144-3E533CADB8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1195583"/>
        <c:axId val="1281195999"/>
      </c:scatterChart>
      <c:valAx>
        <c:axId val="1281195583"/>
        <c:scaling>
          <c:orientation val="minMax"/>
          <c:max val="900"/>
          <c:min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VD</a:t>
                </a:r>
                <a:endParaRPr lang="zh-TW" altLang="en-US"/>
              </a:p>
            </c:rich>
          </c:tx>
          <c:layout>
            <c:manualLayout>
              <c:xMode val="edge"/>
              <c:yMode val="edge"/>
              <c:x val="0.91550308899925592"/>
              <c:y val="0.850471194638673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81195999"/>
        <c:crosses val="autoZero"/>
        <c:crossBetween val="midCat"/>
        <c:majorUnit val="100"/>
      </c:valAx>
      <c:valAx>
        <c:axId val="1281195999"/>
        <c:scaling>
          <c:orientation val="minMax"/>
          <c:max val="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degree</a:t>
                </a:r>
                <a:endParaRPr lang="zh-TW" altLang="en-US"/>
              </a:p>
            </c:rich>
          </c:tx>
          <c:layout>
            <c:manualLayout>
              <c:xMode val="edge"/>
              <c:yMode val="edge"/>
              <c:x val="2.0202013774910117E-2"/>
              <c:y val="0.10094854002039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811955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HVA</a:t>
            </a:r>
            <a:r>
              <a:rPr lang="en-US" altLang="zh-TW" baseline="0"/>
              <a:t> Center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0.11854191726973122"/>
          <c:y val="0.24976417733016393"/>
          <c:w val="0.76089246452160519"/>
          <c:h val="0.60610588504155194"/>
        </c:manualLayout>
      </c:layout>
      <c:scatterChart>
        <c:scatterStyle val="lineMarker"/>
        <c:varyColors val="0"/>
        <c:ser>
          <c:idx val="1"/>
          <c:order val="0"/>
          <c:tx>
            <c:strRef>
              <c:f>實驗裕度整理!$B$3</c:f>
              <c:strCache>
                <c:ptCount val="1"/>
                <c:pt idx="0">
                  <c:v>滿版黑白 Louie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實驗裕度整理!$A$5:$A$8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</c:numCache>
            </c:numRef>
          </c:xVal>
          <c:yVal>
            <c:numRef>
              <c:f>實驗裕度整理!$D$10:$G$10</c:f>
              <c:numCache>
                <c:formatCode>General</c:formatCode>
                <c:ptCount val="4"/>
                <c:pt idx="0">
                  <c:v>-3.5</c:v>
                </c:pt>
                <c:pt idx="1">
                  <c:v>-6.0500000000000007</c:v>
                </c:pt>
                <c:pt idx="2">
                  <c:v>2.4500000000000011</c:v>
                </c:pt>
                <c:pt idx="3">
                  <c:v>1.7000000000000011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25-4E1C-AE0F-1A927C0ED665}"/>
            </c:ext>
          </c:extLst>
        </c:ser>
        <c:ser>
          <c:idx val="0"/>
          <c:order val="1"/>
          <c:tx>
            <c:strRef>
              <c:f>實驗裕度整理!$B$14</c:f>
              <c:strCache>
                <c:ptCount val="1"/>
                <c:pt idx="0">
                  <c:v>滿版全彩 Louie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實驗裕度整理!$A$5:$A$8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</c:numCache>
            </c:numRef>
          </c:xVal>
          <c:yVal>
            <c:numRef>
              <c:f>實驗裕度整理!$D$21:$G$21</c:f>
              <c:numCache>
                <c:formatCode>General</c:formatCode>
                <c:ptCount val="4"/>
                <c:pt idx="0">
                  <c:v>-6.0999999999999979</c:v>
                </c:pt>
                <c:pt idx="1">
                  <c:v>-6.4499999999999993</c:v>
                </c:pt>
                <c:pt idx="2">
                  <c:v>-3.8000000000000007</c:v>
                </c:pt>
                <c:pt idx="3">
                  <c:v>-1.3500000000000014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825-4E1C-AE0F-1A927C0ED665}"/>
            </c:ext>
          </c:extLst>
        </c:ser>
        <c:ser>
          <c:idx val="2"/>
          <c:order val="2"/>
          <c:tx>
            <c:strRef>
              <c:f>實驗裕度整理!$B$25</c:f>
              <c:strCache>
                <c:ptCount val="1"/>
                <c:pt idx="0">
                  <c:v>滿版黑白 GY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實驗裕度整理!$A$5:$A$8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</c:numCache>
            </c:numRef>
          </c:xVal>
          <c:yVal>
            <c:numRef>
              <c:f>實驗裕度整理!$D$32:$G$32</c:f>
              <c:numCache>
                <c:formatCode>General</c:formatCode>
                <c:ptCount val="4"/>
                <c:pt idx="0">
                  <c:v>-2.6399999999999988</c:v>
                </c:pt>
                <c:pt idx="1">
                  <c:v>2.66</c:v>
                </c:pt>
                <c:pt idx="2">
                  <c:v>2.7899999999999991</c:v>
                </c:pt>
                <c:pt idx="3">
                  <c:v>4.91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825-4E1C-AE0F-1A927C0ED665}"/>
            </c:ext>
          </c:extLst>
        </c:ser>
        <c:ser>
          <c:idx val="3"/>
          <c:order val="3"/>
          <c:tx>
            <c:strRef>
              <c:f>實驗裕度整理!$B$36</c:f>
              <c:strCache>
                <c:ptCount val="1"/>
                <c:pt idx="0">
                  <c:v>滿版全彩 GY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實驗裕度整理!$A$5:$A$8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</c:numCache>
            </c:numRef>
          </c:xVal>
          <c:yVal>
            <c:numRef>
              <c:f>實驗裕度整理!$D$43:$G$43</c:f>
              <c:numCache>
                <c:formatCode>General</c:formatCode>
                <c:ptCount val="4"/>
                <c:pt idx="0">
                  <c:v>-3.6999999999999993</c:v>
                </c:pt>
                <c:pt idx="1">
                  <c:v>-1.8000000000000007</c:v>
                </c:pt>
                <c:pt idx="2">
                  <c:v>-0.21999999999999886</c:v>
                </c:pt>
                <c:pt idx="3">
                  <c:v>-0.55000000000000071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825-4E1C-AE0F-1A927C0ED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1195583"/>
        <c:axId val="1281195999"/>
      </c:scatterChart>
      <c:valAx>
        <c:axId val="1281195583"/>
        <c:scaling>
          <c:orientation val="minMax"/>
          <c:max val="900"/>
          <c:min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VD</a:t>
                </a:r>
                <a:endParaRPr lang="zh-TW" altLang="en-US"/>
              </a:p>
            </c:rich>
          </c:tx>
          <c:layout>
            <c:manualLayout>
              <c:xMode val="edge"/>
              <c:yMode val="edge"/>
              <c:x val="0.91550308899925592"/>
              <c:y val="0.850471194638673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81195999"/>
        <c:crossesAt val="-20"/>
        <c:crossBetween val="midCat"/>
        <c:majorUnit val="100"/>
      </c:valAx>
      <c:valAx>
        <c:axId val="1281195999"/>
        <c:scaling>
          <c:orientation val="minMax"/>
          <c:max val="20"/>
          <c:min val="-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degree</a:t>
                </a:r>
                <a:endParaRPr lang="zh-TW" altLang="en-US"/>
              </a:p>
            </c:rich>
          </c:tx>
          <c:layout>
            <c:manualLayout>
              <c:xMode val="edge"/>
              <c:yMode val="edge"/>
              <c:x val="2.0202013774910117E-2"/>
              <c:y val="0.10094854002039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811955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VVA</a:t>
            </a:r>
            <a:r>
              <a:rPr lang="en-US" altLang="zh-TW" baseline="0"/>
              <a:t> Range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0.11854191726973122"/>
          <c:y val="0.24976417733016393"/>
          <c:w val="0.76089246452160519"/>
          <c:h val="0.60610588504155194"/>
        </c:manualLayout>
      </c:layout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'實驗裕度表 (滿版黑白)'!$R$5:$R$8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</c:numCache>
            </c:numRef>
          </c:xVal>
          <c:yVal>
            <c:numRef>
              <c:f>('實驗裕度表 (滿版黑白)'!$M$9,'實驗裕度表 (滿版黑白)'!$N$9,'實驗裕度表 (滿版黑白)'!$O$9,'實驗裕度表 (滿版黑白)'!$P$9)</c:f>
              <c:numCache>
                <c:formatCode>General</c:formatCode>
                <c:ptCount val="4"/>
                <c:pt idx="0">
                  <c:v>26</c:v>
                </c:pt>
                <c:pt idx="1">
                  <c:v>37.299999999999997</c:v>
                </c:pt>
                <c:pt idx="2">
                  <c:v>45.599999999999994</c:v>
                </c:pt>
                <c:pt idx="3">
                  <c:v>35.200000000000003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FC-4C15-B72F-BBF0047C56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1195583"/>
        <c:axId val="1281195999"/>
      </c:scatterChart>
      <c:valAx>
        <c:axId val="1281195583"/>
        <c:scaling>
          <c:orientation val="minMax"/>
          <c:max val="800"/>
          <c:min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VD</a:t>
                </a:r>
                <a:endParaRPr lang="zh-TW" altLang="en-US"/>
              </a:p>
            </c:rich>
          </c:tx>
          <c:layout>
            <c:manualLayout>
              <c:xMode val="edge"/>
              <c:yMode val="edge"/>
              <c:x val="0.91550308899925592"/>
              <c:y val="0.850471194638673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81195999"/>
        <c:crosses val="autoZero"/>
        <c:crossBetween val="midCat"/>
        <c:majorUnit val="100"/>
      </c:valAx>
      <c:valAx>
        <c:axId val="1281195999"/>
        <c:scaling>
          <c:orientation val="minMax"/>
          <c:max val="8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degree</a:t>
                </a:r>
                <a:endParaRPr lang="zh-TW" altLang="en-US"/>
              </a:p>
            </c:rich>
          </c:tx>
          <c:layout>
            <c:manualLayout>
              <c:xMode val="edge"/>
              <c:yMode val="edge"/>
              <c:x val="2.0202013774910117E-2"/>
              <c:y val="0.10094854002039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811955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HVA</a:t>
            </a:r>
            <a:r>
              <a:rPr lang="en-US" altLang="zh-TW" baseline="0"/>
              <a:t> Range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0.11854191726973122"/>
          <c:y val="0.24976417733016393"/>
          <c:w val="0.76089246452160519"/>
          <c:h val="0.60610588504155194"/>
        </c:manualLayout>
      </c:layout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'實驗裕度表 (滿版黑白)'!$R$5:$R$8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</c:numCache>
            </c:numRef>
          </c:xVal>
          <c:yVal>
            <c:numRef>
              <c:f>('實驗裕度表 (滿版黑白)'!$M$11,'實驗裕度表 (滿版黑白)'!$N$11,'實驗裕度表 (滿版黑白)'!$O$11,'實驗裕度表 (滿版黑白)'!$P$11)</c:f>
              <c:numCache>
                <c:formatCode>General</c:formatCode>
                <c:ptCount val="4"/>
                <c:pt idx="0">
                  <c:v>52.6</c:v>
                </c:pt>
                <c:pt idx="1">
                  <c:v>64.900000000000006</c:v>
                </c:pt>
                <c:pt idx="2">
                  <c:v>52.3</c:v>
                </c:pt>
                <c:pt idx="3">
                  <c:v>48.8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C9-4C37-8B1A-0CFC005442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1195583"/>
        <c:axId val="1281195999"/>
      </c:scatterChart>
      <c:valAx>
        <c:axId val="1281195583"/>
        <c:scaling>
          <c:orientation val="minMax"/>
          <c:max val="800"/>
          <c:min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VD</a:t>
                </a:r>
                <a:endParaRPr lang="zh-TW" altLang="en-US"/>
              </a:p>
            </c:rich>
          </c:tx>
          <c:layout>
            <c:manualLayout>
              <c:xMode val="edge"/>
              <c:yMode val="edge"/>
              <c:x val="0.91550308899925592"/>
              <c:y val="0.850471194638673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81195999"/>
        <c:crosses val="autoZero"/>
        <c:crossBetween val="midCat"/>
        <c:majorUnit val="100"/>
      </c:valAx>
      <c:valAx>
        <c:axId val="1281195999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degree</a:t>
                </a:r>
                <a:endParaRPr lang="zh-TW" altLang="en-US"/>
              </a:p>
            </c:rich>
          </c:tx>
          <c:layout>
            <c:manualLayout>
              <c:xMode val="edge"/>
              <c:yMode val="edge"/>
              <c:x val="2.0202013774910117E-2"/>
              <c:y val="0.10094854002039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811955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VVA</a:t>
            </a:r>
            <a:r>
              <a:rPr lang="en-US" altLang="zh-TW" baseline="0"/>
              <a:t> Center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0.11854191726973122"/>
          <c:y val="0.24976417733016393"/>
          <c:w val="0.76089246452160519"/>
          <c:h val="0.60610588504155194"/>
        </c:manualLayout>
      </c:layout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'實驗裕度表 (滿版黑白)'!$R$5:$R$8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</c:numCache>
            </c:numRef>
          </c:xVal>
          <c:yVal>
            <c:numRef>
              <c:f>('實驗裕度表 (滿版黑白)'!$M$8,'實驗裕度表 (滿版黑白)'!$N$8,'實驗裕度表 (滿版黑白)'!$O$8,'實驗裕度表 (滿版黑白)'!$P$8)</c:f>
              <c:numCache>
                <c:formatCode>General</c:formatCode>
                <c:ptCount val="4"/>
                <c:pt idx="0">
                  <c:v>29.5</c:v>
                </c:pt>
                <c:pt idx="1">
                  <c:v>33.35</c:v>
                </c:pt>
                <c:pt idx="2">
                  <c:v>34.1</c:v>
                </c:pt>
                <c:pt idx="3">
                  <c:v>30.799999999999997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5D-414C-95E3-A70E0B877B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1195583"/>
        <c:axId val="1281195999"/>
      </c:scatterChart>
      <c:valAx>
        <c:axId val="1281195583"/>
        <c:scaling>
          <c:orientation val="minMax"/>
          <c:max val="800"/>
          <c:min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VD</a:t>
                </a:r>
                <a:endParaRPr lang="zh-TW" altLang="en-US"/>
              </a:p>
            </c:rich>
          </c:tx>
          <c:layout>
            <c:manualLayout>
              <c:xMode val="edge"/>
              <c:yMode val="edge"/>
              <c:x val="0.91550308899925592"/>
              <c:y val="0.850471194638673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81195999"/>
        <c:crosses val="autoZero"/>
        <c:crossBetween val="midCat"/>
        <c:majorUnit val="100"/>
      </c:valAx>
      <c:valAx>
        <c:axId val="1281195999"/>
        <c:scaling>
          <c:orientation val="minMax"/>
          <c:max val="6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degree</a:t>
                </a:r>
                <a:endParaRPr lang="zh-TW" altLang="en-US"/>
              </a:p>
            </c:rich>
          </c:tx>
          <c:layout>
            <c:manualLayout>
              <c:xMode val="edge"/>
              <c:yMode val="edge"/>
              <c:x val="2.0202013774910117E-2"/>
              <c:y val="0.10094854002039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811955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HVA</a:t>
            </a:r>
            <a:r>
              <a:rPr lang="en-US" altLang="zh-TW" baseline="0"/>
              <a:t> Center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0.11854191726973122"/>
          <c:y val="0.24976417733016393"/>
          <c:w val="0.76089246452160519"/>
          <c:h val="0.60610588504155194"/>
        </c:manualLayout>
      </c:layout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'實驗裕度表 (滿版黑白)'!$R$5:$R$8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</c:numCache>
            </c:numRef>
          </c:xVal>
          <c:yVal>
            <c:numRef>
              <c:f>('實驗裕度表 (滿版黑白)'!$M$10,'實驗裕度表 (滿版黑白)'!$N$10,'實驗裕度表 (滿版黑白)'!$O$10,'實驗裕度表 (滿版黑白)'!$P$10)</c:f>
              <c:numCache>
                <c:formatCode>General</c:formatCode>
                <c:ptCount val="4"/>
                <c:pt idx="0">
                  <c:v>-3.5</c:v>
                </c:pt>
                <c:pt idx="1">
                  <c:v>-6.0500000000000007</c:v>
                </c:pt>
                <c:pt idx="2">
                  <c:v>2.4500000000000011</c:v>
                </c:pt>
                <c:pt idx="3">
                  <c:v>1.7000000000000011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87-430A-8179-BE843E133A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1195583"/>
        <c:axId val="1281195999"/>
      </c:scatterChart>
      <c:valAx>
        <c:axId val="1281195583"/>
        <c:scaling>
          <c:orientation val="minMax"/>
          <c:max val="800"/>
          <c:min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VD</a:t>
                </a:r>
                <a:endParaRPr lang="zh-TW" altLang="en-US"/>
              </a:p>
            </c:rich>
          </c:tx>
          <c:layout>
            <c:manualLayout>
              <c:xMode val="edge"/>
              <c:yMode val="edge"/>
              <c:x val="0.91550308899925592"/>
              <c:y val="0.850471194638673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81195999"/>
        <c:crossesAt val="-20"/>
        <c:crossBetween val="midCat"/>
        <c:majorUnit val="100"/>
      </c:valAx>
      <c:valAx>
        <c:axId val="1281195999"/>
        <c:scaling>
          <c:orientation val="minMax"/>
          <c:max val="20"/>
          <c:min val="-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degree</a:t>
                </a:r>
                <a:endParaRPr lang="zh-TW" altLang="en-US"/>
              </a:p>
            </c:rich>
          </c:tx>
          <c:layout>
            <c:manualLayout>
              <c:xMode val="edge"/>
              <c:yMode val="edge"/>
              <c:x val="2.0202013774910117E-2"/>
              <c:y val="0.10094854002039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811955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VVA</a:t>
            </a:r>
            <a:r>
              <a:rPr lang="en-US" altLang="zh-TW" baseline="0"/>
              <a:t> Range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0.11854191726973122"/>
          <c:y val="0.24976417733016393"/>
          <c:w val="0.76089246452160519"/>
          <c:h val="0.60610588504155194"/>
        </c:manualLayout>
      </c:layout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'實驗裕度表 (滿版全彩)'!$R$5:$R$8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</c:numCache>
            </c:numRef>
          </c:xVal>
          <c:yVal>
            <c:numRef>
              <c:f>('實驗裕度表 (滿版全彩)'!$M$9,'實驗裕度表 (滿版全彩)'!$N$9,'實驗裕度表 (滿版全彩)'!$O$9,'實驗裕度表 (滿版全彩)'!$P$9)</c:f>
              <c:numCache>
                <c:formatCode>General</c:formatCode>
                <c:ptCount val="4"/>
                <c:pt idx="0">
                  <c:v>37.6</c:v>
                </c:pt>
                <c:pt idx="1">
                  <c:v>43.599999999999994</c:v>
                </c:pt>
                <c:pt idx="2">
                  <c:v>46.400000000000006</c:v>
                </c:pt>
                <c:pt idx="3">
                  <c:v>45.5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ED-41E5-9B42-46B37C51EB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1195583"/>
        <c:axId val="1281195999"/>
      </c:scatterChart>
      <c:valAx>
        <c:axId val="1281195583"/>
        <c:scaling>
          <c:orientation val="minMax"/>
          <c:max val="800"/>
          <c:min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VD</a:t>
                </a:r>
                <a:endParaRPr lang="zh-TW" altLang="en-US"/>
              </a:p>
            </c:rich>
          </c:tx>
          <c:layout>
            <c:manualLayout>
              <c:xMode val="edge"/>
              <c:yMode val="edge"/>
              <c:x val="0.91550308899925592"/>
              <c:y val="0.850471194638673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81195999"/>
        <c:crosses val="autoZero"/>
        <c:crossBetween val="midCat"/>
        <c:majorUnit val="100"/>
      </c:valAx>
      <c:valAx>
        <c:axId val="1281195999"/>
        <c:scaling>
          <c:orientation val="minMax"/>
          <c:max val="8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degree</a:t>
                </a:r>
                <a:endParaRPr lang="zh-TW" altLang="en-US"/>
              </a:p>
            </c:rich>
          </c:tx>
          <c:layout>
            <c:manualLayout>
              <c:xMode val="edge"/>
              <c:yMode val="edge"/>
              <c:x val="2.0202013774910117E-2"/>
              <c:y val="0.10094854002039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811955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HVA</a:t>
            </a:r>
            <a:r>
              <a:rPr lang="en-US" altLang="zh-TW" baseline="0"/>
              <a:t> Range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0.11854191726973122"/>
          <c:y val="0.24976417733016393"/>
          <c:w val="0.76089246452160519"/>
          <c:h val="0.60610588504155194"/>
        </c:manualLayout>
      </c:layout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'實驗裕度表 (滿版全彩)'!$R$5:$R$8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</c:numCache>
            </c:numRef>
          </c:xVal>
          <c:yVal>
            <c:numRef>
              <c:f>('實驗裕度表 (滿版全彩)'!$M$11,'實驗裕度表 (滿版全彩)'!$N$11,'實驗裕度表 (滿版全彩)'!$O$11,'實驗裕度表 (滿版全彩)'!$P$11)</c:f>
              <c:numCache>
                <c:formatCode>General</c:formatCode>
                <c:ptCount val="4"/>
                <c:pt idx="0">
                  <c:v>73.400000000000006</c:v>
                </c:pt>
                <c:pt idx="1">
                  <c:v>76.099999999999994</c:v>
                </c:pt>
                <c:pt idx="2">
                  <c:v>74.800000000000011</c:v>
                </c:pt>
                <c:pt idx="3">
                  <c:v>76.5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97-47B6-B3FA-AADB3850AC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1195583"/>
        <c:axId val="1281195999"/>
      </c:scatterChart>
      <c:valAx>
        <c:axId val="1281195583"/>
        <c:scaling>
          <c:orientation val="minMax"/>
          <c:max val="800"/>
          <c:min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VD</a:t>
                </a:r>
                <a:endParaRPr lang="zh-TW" altLang="en-US"/>
              </a:p>
            </c:rich>
          </c:tx>
          <c:layout>
            <c:manualLayout>
              <c:xMode val="edge"/>
              <c:yMode val="edge"/>
              <c:x val="0.91550308899925592"/>
              <c:y val="0.850471194638673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81195999"/>
        <c:crosses val="autoZero"/>
        <c:crossBetween val="midCat"/>
        <c:majorUnit val="100"/>
      </c:valAx>
      <c:valAx>
        <c:axId val="1281195999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degree</a:t>
                </a:r>
                <a:endParaRPr lang="zh-TW" altLang="en-US"/>
              </a:p>
            </c:rich>
          </c:tx>
          <c:layout>
            <c:manualLayout>
              <c:xMode val="edge"/>
              <c:yMode val="edge"/>
              <c:x val="2.0202013774910117E-2"/>
              <c:y val="0.10094854002039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811955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VVA</a:t>
            </a:r>
            <a:r>
              <a:rPr lang="en-US" altLang="zh-TW" baseline="0"/>
              <a:t> Center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0.11854191726973122"/>
          <c:y val="0.24976417733016393"/>
          <c:w val="0.76089246452160519"/>
          <c:h val="0.60610588504155194"/>
        </c:manualLayout>
      </c:layout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'實驗裕度表 (滿版全彩)'!$R$5:$R$8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</c:numCache>
            </c:numRef>
          </c:xVal>
          <c:yVal>
            <c:numRef>
              <c:f>('實驗裕度表 (滿版全彩)'!$M$8,'實驗裕度表 (滿版全彩)'!$N$8,'實驗裕度表 (滿版全彩)'!$O$8,'實驗裕度表 (滿版全彩)'!$P$8)</c:f>
              <c:numCache>
                <c:formatCode>General</c:formatCode>
                <c:ptCount val="4"/>
                <c:pt idx="0">
                  <c:v>32.299999999999997</c:v>
                </c:pt>
                <c:pt idx="1">
                  <c:v>32.5</c:v>
                </c:pt>
                <c:pt idx="2">
                  <c:v>34.9</c:v>
                </c:pt>
                <c:pt idx="3">
                  <c:v>34.950000000000003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CF-41CE-945E-C1A5F3A58D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1195583"/>
        <c:axId val="1281195999"/>
      </c:scatterChart>
      <c:valAx>
        <c:axId val="1281195583"/>
        <c:scaling>
          <c:orientation val="minMax"/>
          <c:max val="800"/>
          <c:min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VD</a:t>
                </a:r>
                <a:endParaRPr lang="zh-TW" altLang="en-US"/>
              </a:p>
            </c:rich>
          </c:tx>
          <c:layout>
            <c:manualLayout>
              <c:xMode val="edge"/>
              <c:yMode val="edge"/>
              <c:x val="0.91550308899925592"/>
              <c:y val="0.850471194638673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81195999"/>
        <c:crosses val="autoZero"/>
        <c:crossBetween val="midCat"/>
        <c:majorUnit val="100"/>
      </c:valAx>
      <c:valAx>
        <c:axId val="1281195999"/>
        <c:scaling>
          <c:orientation val="minMax"/>
          <c:max val="6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degree</a:t>
                </a:r>
                <a:endParaRPr lang="zh-TW" altLang="en-US"/>
              </a:p>
            </c:rich>
          </c:tx>
          <c:layout>
            <c:manualLayout>
              <c:xMode val="edge"/>
              <c:yMode val="edge"/>
              <c:x val="2.0202013774910117E-2"/>
              <c:y val="0.10094854002039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811955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HVA</a:t>
            </a:r>
            <a:r>
              <a:rPr lang="en-US" altLang="zh-TW" baseline="0"/>
              <a:t> Range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0.11854191726973122"/>
          <c:y val="0.24976417733016393"/>
          <c:w val="0.76089246452160519"/>
          <c:h val="0.60610588504155194"/>
        </c:manualLayout>
      </c:layout>
      <c:scatterChart>
        <c:scatterStyle val="lineMarker"/>
        <c:varyColors val="0"/>
        <c:ser>
          <c:idx val="1"/>
          <c:order val="0"/>
          <c:tx>
            <c:strRef>
              <c:f>'總整理 (實驗 vs 分析)'!$B$3</c:f>
              <c:strCache>
                <c:ptCount val="1"/>
                <c:pt idx="0">
                  <c:v>滿版黑白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'總整理 (實驗 vs 分析)'!$A$5:$A$8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</c:numCache>
            </c:numRef>
          </c:xVal>
          <c:yVal>
            <c:numRef>
              <c:f>'總整理 (實驗 vs 分析)'!$D$11:$G$11</c:f>
              <c:numCache>
                <c:formatCode>General</c:formatCode>
                <c:ptCount val="4"/>
                <c:pt idx="0">
                  <c:v>52.6</c:v>
                </c:pt>
                <c:pt idx="1">
                  <c:v>64.900000000000006</c:v>
                </c:pt>
                <c:pt idx="2">
                  <c:v>52.3</c:v>
                </c:pt>
                <c:pt idx="3">
                  <c:v>48.8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34-47D4-A4AD-162E7449ADCE}"/>
            </c:ext>
          </c:extLst>
        </c:ser>
        <c:ser>
          <c:idx val="0"/>
          <c:order val="1"/>
          <c:tx>
            <c:strRef>
              <c:f>'總整理 (實驗 vs 分析)'!$U$3</c:f>
              <c:strCache>
                <c:ptCount val="1"/>
                <c:pt idx="0">
                  <c:v>Critical Median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'總整理 (實驗 vs 分析)'!$AC$5:$AC$8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</c:numCache>
            </c:numRef>
          </c:xVal>
          <c:yVal>
            <c:numRef>
              <c:f>'總整理 (實驗 vs 分析)'!$X$11:$AA$11</c:f>
              <c:numCache>
                <c:formatCode>General</c:formatCode>
                <c:ptCount val="4"/>
                <c:pt idx="0">
                  <c:v>52</c:v>
                </c:pt>
                <c:pt idx="1">
                  <c:v>53</c:v>
                </c:pt>
                <c:pt idx="2">
                  <c:v>51</c:v>
                </c:pt>
                <c:pt idx="3">
                  <c:v>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834-47D4-A4AD-162E7449AD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1195583"/>
        <c:axId val="1281195999"/>
      </c:scatterChart>
      <c:valAx>
        <c:axId val="1281195583"/>
        <c:scaling>
          <c:orientation val="minMax"/>
          <c:max val="900"/>
          <c:min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VD</a:t>
                </a:r>
                <a:endParaRPr lang="zh-TW" altLang="en-US"/>
              </a:p>
            </c:rich>
          </c:tx>
          <c:layout>
            <c:manualLayout>
              <c:xMode val="edge"/>
              <c:yMode val="edge"/>
              <c:x val="0.91550308899925592"/>
              <c:y val="0.850471194638673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81195999"/>
        <c:crosses val="autoZero"/>
        <c:crossBetween val="midCat"/>
        <c:majorUnit val="100"/>
      </c:valAx>
      <c:valAx>
        <c:axId val="1281195999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degree</a:t>
                </a:r>
                <a:endParaRPr lang="zh-TW" altLang="en-US"/>
              </a:p>
            </c:rich>
          </c:tx>
          <c:layout>
            <c:manualLayout>
              <c:xMode val="edge"/>
              <c:yMode val="edge"/>
              <c:x val="2.0202013774910117E-2"/>
              <c:y val="0.10094854002039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811955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8606204855960398"/>
          <c:y val="0.20658461365604375"/>
          <c:w val="0.38970743720973861"/>
          <c:h val="0.187595769946785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HVA</a:t>
            </a:r>
            <a:r>
              <a:rPr lang="en-US" altLang="zh-TW" baseline="0"/>
              <a:t> Center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0.11854191726973122"/>
          <c:y val="0.24976417733016393"/>
          <c:w val="0.76089246452160519"/>
          <c:h val="0.60610588504155194"/>
        </c:manualLayout>
      </c:layout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'實驗裕度表 (滿版全彩)'!$R$5:$R$8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</c:numCache>
            </c:numRef>
          </c:xVal>
          <c:yVal>
            <c:numRef>
              <c:f>('實驗裕度表 (滿版全彩)'!$M$10,'實驗裕度表 (滿版全彩)'!$N$10,'實驗裕度表 (滿版全彩)'!$O$10,'實驗裕度表 (滿版全彩)'!$P$10)</c:f>
              <c:numCache>
                <c:formatCode>General</c:formatCode>
                <c:ptCount val="4"/>
                <c:pt idx="0">
                  <c:v>-6.0999999999999979</c:v>
                </c:pt>
                <c:pt idx="1">
                  <c:v>-6.4499999999999993</c:v>
                </c:pt>
                <c:pt idx="2">
                  <c:v>-3.8000000000000007</c:v>
                </c:pt>
                <c:pt idx="3">
                  <c:v>-1.3500000000000014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34-4661-9F30-87F5D197C4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1195583"/>
        <c:axId val="1281195999"/>
      </c:scatterChart>
      <c:valAx>
        <c:axId val="1281195583"/>
        <c:scaling>
          <c:orientation val="minMax"/>
          <c:max val="800"/>
          <c:min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VD</a:t>
                </a:r>
                <a:endParaRPr lang="zh-TW" altLang="en-US"/>
              </a:p>
            </c:rich>
          </c:tx>
          <c:layout>
            <c:manualLayout>
              <c:xMode val="edge"/>
              <c:yMode val="edge"/>
              <c:x val="0.91550308899925592"/>
              <c:y val="0.850471194638673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81195999"/>
        <c:crossesAt val="-20"/>
        <c:crossBetween val="midCat"/>
        <c:majorUnit val="100"/>
      </c:valAx>
      <c:valAx>
        <c:axId val="1281195999"/>
        <c:scaling>
          <c:orientation val="minMax"/>
          <c:max val="20"/>
          <c:min val="-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degree</a:t>
                </a:r>
                <a:endParaRPr lang="zh-TW" altLang="en-US"/>
              </a:p>
            </c:rich>
          </c:tx>
          <c:layout>
            <c:manualLayout>
              <c:xMode val="edge"/>
              <c:yMode val="edge"/>
              <c:x val="2.0202013774910117E-2"/>
              <c:y val="0.10094854002039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811955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VVA</a:t>
            </a:r>
            <a:r>
              <a:rPr lang="en-US" altLang="zh-TW" baseline="0"/>
              <a:t> Range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0.11854191726973122"/>
          <c:y val="0.24976417733016393"/>
          <c:w val="0.76089246452160519"/>
          <c:h val="0.60610588504155194"/>
        </c:manualLayout>
      </c:layout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'實驗裕度表 (5.5黑白) (no data)'!$R$5:$R$8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</c:numCache>
            </c:numRef>
          </c:xVal>
          <c:yVal>
            <c:numRef>
              <c:f>('實驗裕度表 (5.5黑白) (no data)'!$M$9,'實驗裕度表 (5.5黑白) (no data)'!$N$9,'實驗裕度表 (5.5黑白) (no data)'!$O$9,'實驗裕度表 (5.5黑白) (no data)'!$P$9)</c:f>
              <c:numCache>
                <c:formatCode>General</c:formatCode>
                <c:ptCount val="4"/>
                <c:pt idx="0">
                  <c:v>49</c:v>
                </c:pt>
                <c:pt idx="1">
                  <c:v>46.6</c:v>
                </c:pt>
                <c:pt idx="2">
                  <c:v>48.199999999999996</c:v>
                </c:pt>
                <c:pt idx="3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BC8-4828-89E6-9D9A6CBEDE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1195583"/>
        <c:axId val="1281195999"/>
      </c:scatterChart>
      <c:valAx>
        <c:axId val="1281195583"/>
        <c:scaling>
          <c:orientation val="minMax"/>
          <c:max val="800"/>
          <c:min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VD</a:t>
                </a:r>
                <a:endParaRPr lang="zh-TW" altLang="en-US"/>
              </a:p>
            </c:rich>
          </c:tx>
          <c:layout>
            <c:manualLayout>
              <c:xMode val="edge"/>
              <c:yMode val="edge"/>
              <c:x val="0.91550308899925592"/>
              <c:y val="0.850471194638673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81195999"/>
        <c:crosses val="autoZero"/>
        <c:crossBetween val="midCat"/>
        <c:majorUnit val="100"/>
      </c:valAx>
      <c:valAx>
        <c:axId val="1281195999"/>
        <c:scaling>
          <c:orientation val="minMax"/>
          <c:max val="8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degree</a:t>
                </a:r>
                <a:endParaRPr lang="zh-TW" altLang="en-US"/>
              </a:p>
            </c:rich>
          </c:tx>
          <c:layout>
            <c:manualLayout>
              <c:xMode val="edge"/>
              <c:yMode val="edge"/>
              <c:x val="2.0202013774910117E-2"/>
              <c:y val="0.10094854002039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811955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HVA</a:t>
            </a:r>
            <a:r>
              <a:rPr lang="en-US" altLang="zh-TW" baseline="0"/>
              <a:t> Range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0.11854191726973122"/>
          <c:y val="0.24976417733016393"/>
          <c:w val="0.76089246452160519"/>
          <c:h val="0.60610588504155194"/>
        </c:manualLayout>
      </c:layout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'實驗裕度表 (5.5黑白) (no data)'!$R$5:$R$8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</c:numCache>
            </c:numRef>
          </c:xVal>
          <c:yVal>
            <c:numRef>
              <c:f>('實驗裕度表 (5.5黑白) (no data)'!$M$11,'實驗裕度表 (5.5黑白) (no data)'!$N$11,'實驗裕度表 (5.5黑白) (no data)'!$O$11,'實驗裕度表 (5.5黑白) (no data)'!$P$11)</c:f>
              <c:numCache>
                <c:formatCode>General</c:formatCode>
                <c:ptCount val="4"/>
                <c:pt idx="0">
                  <c:v>60.97</c:v>
                </c:pt>
                <c:pt idx="1">
                  <c:v>64.52</c:v>
                </c:pt>
                <c:pt idx="2">
                  <c:v>69.210000000000008</c:v>
                </c:pt>
                <c:pt idx="3">
                  <c:v>61.8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ED-4A89-92DA-51F25BAFB1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1195583"/>
        <c:axId val="1281195999"/>
      </c:scatterChart>
      <c:valAx>
        <c:axId val="1281195583"/>
        <c:scaling>
          <c:orientation val="minMax"/>
          <c:max val="800"/>
          <c:min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VD</a:t>
                </a:r>
                <a:endParaRPr lang="zh-TW" altLang="en-US"/>
              </a:p>
            </c:rich>
          </c:tx>
          <c:layout>
            <c:manualLayout>
              <c:xMode val="edge"/>
              <c:yMode val="edge"/>
              <c:x val="0.91550308899925592"/>
              <c:y val="0.850471194638673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81195999"/>
        <c:crosses val="autoZero"/>
        <c:crossBetween val="midCat"/>
        <c:majorUnit val="100"/>
      </c:valAx>
      <c:valAx>
        <c:axId val="1281195999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degree</a:t>
                </a:r>
                <a:endParaRPr lang="zh-TW" altLang="en-US"/>
              </a:p>
            </c:rich>
          </c:tx>
          <c:layout>
            <c:manualLayout>
              <c:xMode val="edge"/>
              <c:yMode val="edge"/>
              <c:x val="2.0202013774910117E-2"/>
              <c:y val="0.10094854002039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811955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VVA</a:t>
            </a:r>
            <a:r>
              <a:rPr lang="en-US" altLang="zh-TW" baseline="0"/>
              <a:t> Center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0.11854191726973122"/>
          <c:y val="0.24976417733016393"/>
          <c:w val="0.76089246452160519"/>
          <c:h val="0.60610588504155194"/>
        </c:manualLayout>
      </c:layout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'實驗裕度表 (5.5黑白) (no data)'!$R$5:$R$8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</c:numCache>
            </c:numRef>
          </c:xVal>
          <c:yVal>
            <c:numRef>
              <c:f>('實驗裕度表 (5.5黑白) (no data)'!$M$8,'實驗裕度表 (5.5黑白) (no data)'!$N$8,'實驗裕度表 (5.5黑白) (no data)'!$O$8,'實驗裕度表 (5.5黑白) (no data)'!$P$8)</c:f>
              <c:numCache>
                <c:formatCode>General</c:formatCode>
                <c:ptCount val="4"/>
                <c:pt idx="0">
                  <c:v>26.5</c:v>
                </c:pt>
                <c:pt idx="1">
                  <c:v>29.2</c:v>
                </c:pt>
                <c:pt idx="2">
                  <c:v>30.3</c:v>
                </c:pt>
                <c:pt idx="3">
                  <c:v>28.6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86-4B7B-BB65-E621D3E20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1195583"/>
        <c:axId val="1281195999"/>
      </c:scatterChart>
      <c:valAx>
        <c:axId val="1281195583"/>
        <c:scaling>
          <c:orientation val="minMax"/>
          <c:max val="800"/>
          <c:min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VD</a:t>
                </a:r>
                <a:endParaRPr lang="zh-TW" altLang="en-US"/>
              </a:p>
            </c:rich>
          </c:tx>
          <c:layout>
            <c:manualLayout>
              <c:xMode val="edge"/>
              <c:yMode val="edge"/>
              <c:x val="0.91550308899925592"/>
              <c:y val="0.850471194638673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81195999"/>
        <c:crosses val="autoZero"/>
        <c:crossBetween val="midCat"/>
        <c:majorUnit val="100"/>
      </c:valAx>
      <c:valAx>
        <c:axId val="1281195999"/>
        <c:scaling>
          <c:orientation val="minMax"/>
          <c:max val="6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degree</a:t>
                </a:r>
                <a:endParaRPr lang="zh-TW" altLang="en-US"/>
              </a:p>
            </c:rich>
          </c:tx>
          <c:layout>
            <c:manualLayout>
              <c:xMode val="edge"/>
              <c:yMode val="edge"/>
              <c:x val="2.0202013774910117E-2"/>
              <c:y val="0.10094854002039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811955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HVA</a:t>
            </a:r>
            <a:r>
              <a:rPr lang="en-US" altLang="zh-TW" baseline="0"/>
              <a:t> Center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0.11854191726973122"/>
          <c:y val="0.24976417733016393"/>
          <c:w val="0.76089246452160519"/>
          <c:h val="0.60610588504155194"/>
        </c:manualLayout>
      </c:layout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'實驗裕度表 (5.5黑白) (no data)'!$R$5:$R$8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</c:numCache>
            </c:numRef>
          </c:xVal>
          <c:yVal>
            <c:numRef>
              <c:f>('實驗裕度表 (5.5黑白) (no data)'!$M$10,'實驗裕度表 (5.5黑白) (no data)'!$N$10,'實驗裕度表 (5.5黑白) (no data)'!$O$10,'實驗裕度表 (5.5黑白) (no data)'!$P$10)</c:f>
              <c:numCache>
                <c:formatCode>General</c:formatCode>
                <c:ptCount val="4"/>
                <c:pt idx="0">
                  <c:v>-0.70500000000000007</c:v>
                </c:pt>
                <c:pt idx="1">
                  <c:v>5.5299999999999994</c:v>
                </c:pt>
                <c:pt idx="2">
                  <c:v>6.4649999999999999</c:v>
                </c:pt>
                <c:pt idx="3">
                  <c:v>4.3999999999999986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EC-440C-A1B5-0A7895BD74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1195583"/>
        <c:axId val="1281195999"/>
      </c:scatterChart>
      <c:valAx>
        <c:axId val="1281195583"/>
        <c:scaling>
          <c:orientation val="minMax"/>
          <c:max val="800"/>
          <c:min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VD</a:t>
                </a:r>
                <a:endParaRPr lang="zh-TW" altLang="en-US"/>
              </a:p>
            </c:rich>
          </c:tx>
          <c:layout>
            <c:manualLayout>
              <c:xMode val="edge"/>
              <c:yMode val="edge"/>
              <c:x val="0.91550308899925592"/>
              <c:y val="0.850471194638673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81195999"/>
        <c:crossesAt val="-20"/>
        <c:crossBetween val="midCat"/>
        <c:majorUnit val="100"/>
      </c:valAx>
      <c:valAx>
        <c:axId val="1281195999"/>
        <c:scaling>
          <c:orientation val="minMax"/>
          <c:max val="20"/>
          <c:min val="-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degree</a:t>
                </a:r>
                <a:endParaRPr lang="zh-TW" altLang="en-US"/>
              </a:p>
            </c:rich>
          </c:tx>
          <c:layout>
            <c:manualLayout>
              <c:xMode val="edge"/>
              <c:yMode val="edge"/>
              <c:x val="2.0202013774910117E-2"/>
              <c:y val="0.10094854002039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811955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VVA</a:t>
            </a:r>
            <a:r>
              <a:rPr lang="en-US" altLang="zh-TW" baseline="0"/>
              <a:t> Range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0.11854191726973122"/>
          <c:y val="0.24976417733016393"/>
          <c:w val="0.76089246452160519"/>
          <c:h val="0.60610588504155194"/>
        </c:manualLayout>
      </c:layout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'實驗裕度表 (5.5全彩) (no data)'!$R$5:$R$8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</c:numCache>
            </c:numRef>
          </c:xVal>
          <c:yVal>
            <c:numRef>
              <c:f>('實驗裕度表 (5.5全彩) (no data)'!$M$9,'實驗裕度表 (5.5全彩) (no data)'!$N$9,'實驗裕度表 (5.5全彩) (no data)'!$O$9,'實驗裕度表 (5.5全彩) (no data)'!$P$9)</c:f>
              <c:numCache>
                <c:formatCode>General</c:formatCode>
                <c:ptCount val="4"/>
                <c:pt idx="0">
                  <c:v>50.2</c:v>
                </c:pt>
                <c:pt idx="1">
                  <c:v>46.6</c:v>
                </c:pt>
                <c:pt idx="2">
                  <c:v>48.199999999999996</c:v>
                </c:pt>
                <c:pt idx="3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38-4E04-9B2F-F25C6C874B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1195583"/>
        <c:axId val="1281195999"/>
      </c:scatterChart>
      <c:valAx>
        <c:axId val="1281195583"/>
        <c:scaling>
          <c:orientation val="minMax"/>
          <c:max val="800"/>
          <c:min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VD</a:t>
                </a:r>
                <a:endParaRPr lang="zh-TW" altLang="en-US"/>
              </a:p>
            </c:rich>
          </c:tx>
          <c:layout>
            <c:manualLayout>
              <c:xMode val="edge"/>
              <c:yMode val="edge"/>
              <c:x val="0.91550308899925592"/>
              <c:y val="0.850471194638673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81195999"/>
        <c:crosses val="autoZero"/>
        <c:crossBetween val="midCat"/>
        <c:majorUnit val="100"/>
      </c:valAx>
      <c:valAx>
        <c:axId val="1281195999"/>
        <c:scaling>
          <c:orientation val="minMax"/>
          <c:max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degree</a:t>
                </a:r>
                <a:endParaRPr lang="zh-TW" altLang="en-US"/>
              </a:p>
            </c:rich>
          </c:tx>
          <c:layout>
            <c:manualLayout>
              <c:xMode val="edge"/>
              <c:yMode val="edge"/>
              <c:x val="2.0202013774910117E-2"/>
              <c:y val="0.10094854002039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811955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HVA</a:t>
            </a:r>
            <a:r>
              <a:rPr lang="en-US" altLang="zh-TW" baseline="0"/>
              <a:t> Range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0.11854191726973122"/>
          <c:y val="0.24976417733016393"/>
          <c:w val="0.76089246452160519"/>
          <c:h val="0.60610588504155194"/>
        </c:manualLayout>
      </c:layout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'實驗裕度表 (5.5全彩) (no data)'!$R$5:$R$8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</c:numCache>
            </c:numRef>
          </c:xVal>
          <c:yVal>
            <c:numRef>
              <c:f>('實驗裕度表 (5.5全彩) (no data)'!$M$11,'實驗裕度表 (5.5全彩) (no data)'!$N$11,'實驗裕度表 (5.5全彩) (no data)'!$O$11,'實驗裕度表 (5.5全彩) (no data)'!$P$11)</c:f>
              <c:numCache>
                <c:formatCode>General</c:formatCode>
                <c:ptCount val="4"/>
                <c:pt idx="0">
                  <c:v>60.97</c:v>
                </c:pt>
                <c:pt idx="1">
                  <c:v>64.52</c:v>
                </c:pt>
                <c:pt idx="2">
                  <c:v>69.210000000000008</c:v>
                </c:pt>
                <c:pt idx="3">
                  <c:v>63.11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5E-4211-8859-4D724354EA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1195583"/>
        <c:axId val="1281195999"/>
      </c:scatterChart>
      <c:valAx>
        <c:axId val="1281195583"/>
        <c:scaling>
          <c:orientation val="minMax"/>
          <c:max val="800"/>
          <c:min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VD</a:t>
                </a:r>
                <a:endParaRPr lang="zh-TW" altLang="en-US"/>
              </a:p>
            </c:rich>
          </c:tx>
          <c:layout>
            <c:manualLayout>
              <c:xMode val="edge"/>
              <c:yMode val="edge"/>
              <c:x val="0.91550308899925592"/>
              <c:y val="0.850471194638673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81195999"/>
        <c:crosses val="autoZero"/>
        <c:crossBetween val="midCat"/>
        <c:majorUnit val="100"/>
      </c:valAx>
      <c:valAx>
        <c:axId val="1281195999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degree</a:t>
                </a:r>
                <a:endParaRPr lang="zh-TW" altLang="en-US"/>
              </a:p>
            </c:rich>
          </c:tx>
          <c:layout>
            <c:manualLayout>
              <c:xMode val="edge"/>
              <c:yMode val="edge"/>
              <c:x val="2.0202013774910117E-2"/>
              <c:y val="0.10094854002039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811955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VVA</a:t>
            </a:r>
            <a:r>
              <a:rPr lang="en-US" altLang="zh-TW" baseline="0"/>
              <a:t> Center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0.11854191726973122"/>
          <c:y val="0.24976417733016393"/>
          <c:w val="0.76089246452160519"/>
          <c:h val="0.60610588504155194"/>
        </c:manualLayout>
      </c:layout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'實驗裕度表 (5.5全彩) (no data)'!$R$5:$R$8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</c:numCache>
            </c:numRef>
          </c:xVal>
          <c:yVal>
            <c:numRef>
              <c:f>('實驗裕度表 (5.5全彩) (no data)'!$M$8,'實驗裕度表 (5.5全彩) (no data)'!$N$8,'實驗裕度表 (5.5全彩) (no data)'!$O$8,'實驗裕度表 (5.5全彩) (no data)'!$P$8)</c:f>
              <c:numCache>
                <c:formatCode>General</c:formatCode>
                <c:ptCount val="4"/>
                <c:pt idx="0">
                  <c:v>26.9</c:v>
                </c:pt>
                <c:pt idx="1">
                  <c:v>29.2</c:v>
                </c:pt>
                <c:pt idx="2">
                  <c:v>30.3</c:v>
                </c:pt>
                <c:pt idx="3">
                  <c:v>28.6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6E-4918-A956-C504B4D7C7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1195583"/>
        <c:axId val="1281195999"/>
      </c:scatterChart>
      <c:valAx>
        <c:axId val="1281195583"/>
        <c:scaling>
          <c:orientation val="minMax"/>
          <c:max val="800"/>
          <c:min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VD</a:t>
                </a:r>
                <a:endParaRPr lang="zh-TW" altLang="en-US"/>
              </a:p>
            </c:rich>
          </c:tx>
          <c:layout>
            <c:manualLayout>
              <c:xMode val="edge"/>
              <c:yMode val="edge"/>
              <c:x val="0.91550308899925592"/>
              <c:y val="0.850471194638673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81195999"/>
        <c:crosses val="autoZero"/>
        <c:crossBetween val="midCat"/>
        <c:majorUnit val="100"/>
      </c:valAx>
      <c:valAx>
        <c:axId val="1281195999"/>
        <c:scaling>
          <c:orientation val="minMax"/>
          <c:max val="6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degree</a:t>
                </a:r>
                <a:endParaRPr lang="zh-TW" altLang="en-US"/>
              </a:p>
            </c:rich>
          </c:tx>
          <c:layout>
            <c:manualLayout>
              <c:xMode val="edge"/>
              <c:yMode val="edge"/>
              <c:x val="2.0202013774910117E-2"/>
              <c:y val="0.10094854002039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811955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HVA</a:t>
            </a:r>
            <a:r>
              <a:rPr lang="en-US" altLang="zh-TW" baseline="0"/>
              <a:t> Center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0.11854191726973122"/>
          <c:y val="0.24976417733016393"/>
          <c:w val="0.76089246452160519"/>
          <c:h val="0.60610588504155194"/>
        </c:manualLayout>
      </c:layout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'實驗裕度表 (5.5全彩) (no data)'!$R$5:$R$8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</c:numCache>
            </c:numRef>
          </c:xVal>
          <c:yVal>
            <c:numRef>
              <c:f>('實驗裕度表 (5.5全彩) (no data)'!$M$10,'實驗裕度表 (5.5全彩) (no data)'!$N$10,'實驗裕度表 (5.5全彩) (no data)'!$O$10,'實驗裕度表 (5.5全彩) (no data)'!$P$10)</c:f>
              <c:numCache>
                <c:formatCode>General</c:formatCode>
                <c:ptCount val="4"/>
                <c:pt idx="0">
                  <c:v>-0.70500000000000007</c:v>
                </c:pt>
                <c:pt idx="1">
                  <c:v>5.5299999999999994</c:v>
                </c:pt>
                <c:pt idx="2">
                  <c:v>6.4649999999999999</c:v>
                </c:pt>
                <c:pt idx="3">
                  <c:v>5.0549999999999997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C9-4FD3-A5F8-7CFAD202C4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1195583"/>
        <c:axId val="1281195999"/>
      </c:scatterChart>
      <c:valAx>
        <c:axId val="1281195583"/>
        <c:scaling>
          <c:orientation val="minMax"/>
          <c:max val="800"/>
          <c:min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VD</a:t>
                </a:r>
                <a:endParaRPr lang="zh-TW" altLang="en-US"/>
              </a:p>
            </c:rich>
          </c:tx>
          <c:layout>
            <c:manualLayout>
              <c:xMode val="edge"/>
              <c:yMode val="edge"/>
              <c:x val="0.91550308899925592"/>
              <c:y val="0.850471194638673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81195999"/>
        <c:crossesAt val="-20"/>
        <c:crossBetween val="midCat"/>
        <c:majorUnit val="100"/>
      </c:valAx>
      <c:valAx>
        <c:axId val="1281195999"/>
        <c:scaling>
          <c:orientation val="minMax"/>
          <c:max val="20"/>
          <c:min val="-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degree</a:t>
                </a:r>
                <a:endParaRPr lang="zh-TW" altLang="en-US"/>
              </a:p>
            </c:rich>
          </c:tx>
          <c:layout>
            <c:manualLayout>
              <c:xMode val="edge"/>
              <c:yMode val="edge"/>
              <c:x val="2.0202013774910117E-2"/>
              <c:y val="0.10094854002039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811955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VVA</a:t>
            </a:r>
            <a:r>
              <a:rPr lang="en-US" altLang="zh-TW" baseline="0"/>
              <a:t> Center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0.11854191726973122"/>
          <c:y val="0.24976417733016393"/>
          <c:w val="0.76089246452160519"/>
          <c:h val="0.60610588504155194"/>
        </c:manualLayout>
      </c:layout>
      <c:scatterChart>
        <c:scatterStyle val="lineMarker"/>
        <c:varyColors val="0"/>
        <c:ser>
          <c:idx val="1"/>
          <c:order val="0"/>
          <c:tx>
            <c:strRef>
              <c:f>'總整理 (實驗 vs 分析)'!$B$3</c:f>
              <c:strCache>
                <c:ptCount val="1"/>
                <c:pt idx="0">
                  <c:v>滿版黑白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'總整理 (實驗 vs 分析)'!$A$5:$A$8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</c:numCache>
            </c:numRef>
          </c:xVal>
          <c:yVal>
            <c:numRef>
              <c:f>'總整理 (實驗 vs 分析)'!$D$8:$G$8</c:f>
              <c:numCache>
                <c:formatCode>General</c:formatCode>
                <c:ptCount val="4"/>
                <c:pt idx="0">
                  <c:v>29.5</c:v>
                </c:pt>
                <c:pt idx="1">
                  <c:v>33.35</c:v>
                </c:pt>
                <c:pt idx="2">
                  <c:v>34.1</c:v>
                </c:pt>
                <c:pt idx="3">
                  <c:v>30.799999999999997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3F-4108-B37D-75C8610C7F21}"/>
            </c:ext>
          </c:extLst>
        </c:ser>
        <c:ser>
          <c:idx val="0"/>
          <c:order val="1"/>
          <c:tx>
            <c:strRef>
              <c:f>'總整理 (實驗 vs 分析)'!$U$3</c:f>
              <c:strCache>
                <c:ptCount val="1"/>
                <c:pt idx="0">
                  <c:v>Critical Median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'總整理 (實驗 vs 分析)'!$AC$5:$AC$8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</c:numCache>
            </c:numRef>
          </c:xVal>
          <c:yVal>
            <c:numRef>
              <c:f>'總整理 (實驗 vs 分析)'!$X$8:$AA$8</c:f>
              <c:numCache>
                <c:formatCode>General</c:formatCode>
                <c:ptCount val="4"/>
                <c:pt idx="0">
                  <c:v>32</c:v>
                </c:pt>
                <c:pt idx="1">
                  <c:v>36</c:v>
                </c:pt>
                <c:pt idx="2">
                  <c:v>35.5</c:v>
                </c:pt>
                <c:pt idx="3">
                  <c:v>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C3F-4108-B37D-75C8610C7F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1195583"/>
        <c:axId val="1281195999"/>
      </c:scatterChart>
      <c:valAx>
        <c:axId val="1281195583"/>
        <c:scaling>
          <c:orientation val="minMax"/>
          <c:max val="900"/>
          <c:min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VD</a:t>
                </a:r>
                <a:endParaRPr lang="zh-TW" altLang="en-US"/>
              </a:p>
            </c:rich>
          </c:tx>
          <c:layout>
            <c:manualLayout>
              <c:xMode val="edge"/>
              <c:yMode val="edge"/>
              <c:x val="0.91550308899925592"/>
              <c:y val="0.850471194638673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81195999"/>
        <c:crosses val="autoZero"/>
        <c:crossBetween val="midCat"/>
        <c:majorUnit val="100"/>
      </c:valAx>
      <c:valAx>
        <c:axId val="1281195999"/>
        <c:scaling>
          <c:orientation val="minMax"/>
          <c:max val="6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degree</a:t>
                </a:r>
                <a:endParaRPr lang="zh-TW" altLang="en-US"/>
              </a:p>
            </c:rich>
          </c:tx>
          <c:layout>
            <c:manualLayout>
              <c:xMode val="edge"/>
              <c:yMode val="edge"/>
              <c:x val="2.0202013774910117E-2"/>
              <c:y val="0.10094854002039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811955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6472240885926295"/>
          <c:y val="0.2226005527893288"/>
          <c:w val="0.39515984080518535"/>
          <c:h val="0.1954628670095582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HVA</a:t>
            </a:r>
            <a:r>
              <a:rPr lang="en-US" altLang="zh-TW" baseline="0"/>
              <a:t> Center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0.11854191726973122"/>
          <c:y val="0.24976417733016393"/>
          <c:w val="0.76089246452160519"/>
          <c:h val="0.60610588504155194"/>
        </c:manualLayout>
      </c:layout>
      <c:scatterChart>
        <c:scatterStyle val="lineMarker"/>
        <c:varyColors val="0"/>
        <c:ser>
          <c:idx val="1"/>
          <c:order val="0"/>
          <c:tx>
            <c:strRef>
              <c:f>'總整理 (實驗 vs 分析)'!$B$3</c:f>
              <c:strCache>
                <c:ptCount val="1"/>
                <c:pt idx="0">
                  <c:v>滿版黑白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'總整理 (實驗 vs 分析)'!$A$5:$A$8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</c:numCache>
            </c:numRef>
          </c:xVal>
          <c:yVal>
            <c:numRef>
              <c:f>'總整理 (實驗 vs 分析)'!$D$10:$G$10</c:f>
              <c:numCache>
                <c:formatCode>General</c:formatCode>
                <c:ptCount val="4"/>
                <c:pt idx="0">
                  <c:v>-3.5</c:v>
                </c:pt>
                <c:pt idx="1">
                  <c:v>-6.0500000000000007</c:v>
                </c:pt>
                <c:pt idx="2">
                  <c:v>2.4500000000000011</c:v>
                </c:pt>
                <c:pt idx="3">
                  <c:v>1.7000000000000011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9D-47CA-98AF-6BD550FDC01F}"/>
            </c:ext>
          </c:extLst>
        </c:ser>
        <c:ser>
          <c:idx val="0"/>
          <c:order val="1"/>
          <c:tx>
            <c:strRef>
              <c:f>'總整理 (實驗 vs 分析)'!$U$3</c:f>
              <c:strCache>
                <c:ptCount val="1"/>
                <c:pt idx="0">
                  <c:v>Critical Median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2"/>
                </a:solidFill>
                <a:prstDash val="dash"/>
              </a:ln>
              <a:effectLst/>
            </c:spPr>
          </c:marker>
          <c:xVal>
            <c:numRef>
              <c:f>'總整理 (實驗 vs 分析)'!$AC$5:$AC$8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</c:numCache>
            </c:numRef>
          </c:xVal>
          <c:yVal>
            <c:numRef>
              <c:f>'總整理 (實驗 vs 分析)'!$X$10:$AA$10</c:f>
              <c:numCache>
                <c:formatCode>General</c:formatCode>
                <c:ptCount val="4"/>
                <c:pt idx="0">
                  <c:v>-4</c:v>
                </c:pt>
                <c:pt idx="1">
                  <c:v>-1.5</c:v>
                </c:pt>
                <c:pt idx="2">
                  <c:v>0.5</c:v>
                </c:pt>
                <c:pt idx="3">
                  <c:v>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79D-47CA-98AF-6BD550FDC0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1195583"/>
        <c:axId val="1281195999"/>
      </c:scatterChart>
      <c:valAx>
        <c:axId val="1281195583"/>
        <c:scaling>
          <c:orientation val="minMax"/>
          <c:max val="900"/>
          <c:min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VD</a:t>
                </a:r>
                <a:endParaRPr lang="zh-TW" altLang="en-US"/>
              </a:p>
            </c:rich>
          </c:tx>
          <c:layout>
            <c:manualLayout>
              <c:xMode val="edge"/>
              <c:yMode val="edge"/>
              <c:x val="0.91550308899925592"/>
              <c:y val="0.850471194638673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81195999"/>
        <c:crossesAt val="-20"/>
        <c:crossBetween val="midCat"/>
        <c:majorUnit val="100"/>
      </c:valAx>
      <c:valAx>
        <c:axId val="1281195999"/>
        <c:scaling>
          <c:orientation val="minMax"/>
          <c:max val="20"/>
          <c:min val="-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degree</a:t>
                </a:r>
                <a:endParaRPr lang="zh-TW" altLang="en-US"/>
              </a:p>
            </c:rich>
          </c:tx>
          <c:layout>
            <c:manualLayout>
              <c:xMode val="edge"/>
              <c:yMode val="edge"/>
              <c:x val="2.0202013774910117E-2"/>
              <c:y val="0.10094854002039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811955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0814451801063685"/>
          <c:y val="0.22680085459392352"/>
          <c:w val="0.35166517614430026"/>
          <c:h val="0.21083640493123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VVA</a:t>
            </a:r>
            <a:r>
              <a:rPr lang="en-US" altLang="zh-TW" baseline="0"/>
              <a:t> Range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0.11854191726973122"/>
          <c:y val="0.24976417733016393"/>
          <c:w val="0.76089246452160519"/>
          <c:h val="0.60610588504155194"/>
        </c:manualLayout>
      </c:layout>
      <c:scatterChart>
        <c:scatterStyle val="lineMarker"/>
        <c:varyColors val="0"/>
        <c:ser>
          <c:idx val="0"/>
          <c:order val="0"/>
          <c:tx>
            <c:strRef>
              <c:f>'總整理 (實驗 vs 分析)'!$B$40</c:f>
              <c:strCache>
                <c:ptCount val="1"/>
                <c:pt idx="0">
                  <c:v>滿版全彩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'總整理 (實驗 vs 分析)'!$A$5:$A$8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</c:numCache>
            </c:numRef>
          </c:xVal>
          <c:yVal>
            <c:numRef>
              <c:f>'總整理 (實驗 vs 分析)'!$D$46:$G$46</c:f>
              <c:numCache>
                <c:formatCode>General</c:formatCode>
                <c:ptCount val="4"/>
                <c:pt idx="0">
                  <c:v>37.6</c:v>
                </c:pt>
                <c:pt idx="1">
                  <c:v>43.599999999999994</c:v>
                </c:pt>
                <c:pt idx="2">
                  <c:v>46.400000000000006</c:v>
                </c:pt>
                <c:pt idx="3">
                  <c:v>45.5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07-4C4B-80C2-302317190E78}"/>
            </c:ext>
          </c:extLst>
        </c:ser>
        <c:ser>
          <c:idx val="1"/>
          <c:order val="1"/>
          <c:tx>
            <c:strRef>
              <c:f>'總整理 (實驗 vs 分析)'!$U$3</c:f>
              <c:strCache>
                <c:ptCount val="1"/>
                <c:pt idx="0">
                  <c:v>Critical Median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'總整理 (實驗 vs 分析)'!$A$5:$A$8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</c:numCache>
            </c:numRef>
          </c:xVal>
          <c:yVal>
            <c:numRef>
              <c:f>'總整理 (實驗 vs 分析)'!$X$46:$AA$46</c:f>
              <c:numCache>
                <c:formatCode>General</c:formatCode>
                <c:ptCount val="4"/>
                <c:pt idx="0">
                  <c:v>37</c:v>
                </c:pt>
                <c:pt idx="1">
                  <c:v>43</c:v>
                </c:pt>
                <c:pt idx="2">
                  <c:v>40</c:v>
                </c:pt>
                <c:pt idx="3">
                  <c:v>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A07-4C4B-80C2-302317190E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1195583"/>
        <c:axId val="1281195999"/>
      </c:scatterChart>
      <c:valAx>
        <c:axId val="1281195583"/>
        <c:scaling>
          <c:orientation val="minMax"/>
          <c:max val="900"/>
          <c:min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VD</a:t>
                </a:r>
                <a:endParaRPr lang="zh-TW" altLang="en-US"/>
              </a:p>
            </c:rich>
          </c:tx>
          <c:layout>
            <c:manualLayout>
              <c:xMode val="edge"/>
              <c:yMode val="edge"/>
              <c:x val="0.91550308899925592"/>
              <c:y val="0.850471194638673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81195999"/>
        <c:crosses val="autoZero"/>
        <c:crossBetween val="midCat"/>
        <c:majorUnit val="100"/>
      </c:valAx>
      <c:valAx>
        <c:axId val="1281195999"/>
        <c:scaling>
          <c:orientation val="minMax"/>
          <c:max val="8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degree</a:t>
                </a:r>
                <a:endParaRPr lang="zh-TW" altLang="en-US"/>
              </a:p>
            </c:rich>
          </c:tx>
          <c:layout>
            <c:manualLayout>
              <c:xMode val="edge"/>
              <c:yMode val="edge"/>
              <c:x val="2.0202013774910117E-2"/>
              <c:y val="0.10094854002039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811955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4261512863015726"/>
          <c:y val="0.58863913669078793"/>
          <c:w val="0.40944933899920422"/>
          <c:h val="0.23873417511384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HVA</a:t>
            </a:r>
            <a:r>
              <a:rPr lang="en-US" altLang="zh-TW" baseline="0"/>
              <a:t> Range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0.11854191726973122"/>
          <c:y val="0.24976417733016393"/>
          <c:w val="0.76089246452160519"/>
          <c:h val="0.60610588504155194"/>
        </c:manualLayout>
      </c:layout>
      <c:scatterChart>
        <c:scatterStyle val="lineMarker"/>
        <c:varyColors val="0"/>
        <c:ser>
          <c:idx val="0"/>
          <c:order val="0"/>
          <c:tx>
            <c:strRef>
              <c:f>'總整理 (實驗 vs 分析)'!$B$40</c:f>
              <c:strCache>
                <c:ptCount val="1"/>
                <c:pt idx="0">
                  <c:v>滿版全彩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'總整理 (實驗 vs 分析)'!$A$5:$A$8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</c:numCache>
            </c:numRef>
          </c:xVal>
          <c:yVal>
            <c:numRef>
              <c:f>'總整理 (實驗 vs 分析)'!$D$48:$G$48</c:f>
              <c:numCache>
                <c:formatCode>General</c:formatCode>
                <c:ptCount val="4"/>
                <c:pt idx="0">
                  <c:v>73.400000000000006</c:v>
                </c:pt>
                <c:pt idx="1">
                  <c:v>76.099999999999994</c:v>
                </c:pt>
                <c:pt idx="2">
                  <c:v>74.800000000000011</c:v>
                </c:pt>
                <c:pt idx="3">
                  <c:v>76.5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EC-4B48-B8F8-8663874AF803}"/>
            </c:ext>
          </c:extLst>
        </c:ser>
        <c:ser>
          <c:idx val="1"/>
          <c:order val="1"/>
          <c:tx>
            <c:strRef>
              <c:f>'總整理 (實驗 vs 分析)'!$U$3</c:f>
              <c:strCache>
                <c:ptCount val="1"/>
                <c:pt idx="0">
                  <c:v>Critical Median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'總整理 (實驗 vs 分析)'!$A$5:$A$8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</c:numCache>
            </c:numRef>
          </c:xVal>
          <c:yVal>
            <c:numRef>
              <c:f>'總整理 (實驗 vs 分析)'!$X$48:$AA$48</c:f>
              <c:numCache>
                <c:formatCode>General</c:formatCode>
                <c:ptCount val="4"/>
                <c:pt idx="0">
                  <c:v>64</c:v>
                </c:pt>
                <c:pt idx="1">
                  <c:v>63</c:v>
                </c:pt>
                <c:pt idx="2">
                  <c:v>61</c:v>
                </c:pt>
                <c:pt idx="3">
                  <c:v>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1EC-4B48-B8F8-8663874AF8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1195583"/>
        <c:axId val="1281195999"/>
      </c:scatterChart>
      <c:valAx>
        <c:axId val="1281195583"/>
        <c:scaling>
          <c:orientation val="minMax"/>
          <c:max val="900"/>
          <c:min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VD</a:t>
                </a:r>
                <a:endParaRPr lang="zh-TW" altLang="en-US"/>
              </a:p>
            </c:rich>
          </c:tx>
          <c:layout>
            <c:manualLayout>
              <c:xMode val="edge"/>
              <c:yMode val="edge"/>
              <c:x val="0.91550308899925592"/>
              <c:y val="0.850471194638673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81195999"/>
        <c:crosses val="autoZero"/>
        <c:crossBetween val="midCat"/>
        <c:majorUnit val="100"/>
      </c:valAx>
      <c:valAx>
        <c:axId val="1281195999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degree</a:t>
                </a:r>
                <a:endParaRPr lang="zh-TW" altLang="en-US"/>
              </a:p>
            </c:rich>
          </c:tx>
          <c:layout>
            <c:manualLayout>
              <c:xMode val="edge"/>
              <c:yMode val="edge"/>
              <c:x val="2.0202013774910117E-2"/>
              <c:y val="0.10094854002039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811955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8142638936066404"/>
          <c:y val="0.48340713787919121"/>
          <c:w val="0.39454067605717313"/>
          <c:h val="0.266814903608156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VVA</a:t>
            </a:r>
            <a:r>
              <a:rPr lang="en-US" altLang="zh-TW" baseline="0"/>
              <a:t> Center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0.11854191726973122"/>
          <c:y val="0.24976417733016393"/>
          <c:w val="0.76089246452160519"/>
          <c:h val="0.60610588504155194"/>
        </c:manualLayout>
      </c:layout>
      <c:scatterChart>
        <c:scatterStyle val="lineMarker"/>
        <c:varyColors val="0"/>
        <c:ser>
          <c:idx val="0"/>
          <c:order val="0"/>
          <c:tx>
            <c:strRef>
              <c:f>'總整理 (實驗 vs 分析)'!$B$40</c:f>
              <c:strCache>
                <c:ptCount val="1"/>
                <c:pt idx="0">
                  <c:v>滿版全彩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'總整理 (實驗 vs 分析)'!$A$5:$A$8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</c:numCache>
            </c:numRef>
          </c:xVal>
          <c:yVal>
            <c:numRef>
              <c:f>'總整理 (實驗 vs 分析)'!$D$45:$G$45</c:f>
              <c:numCache>
                <c:formatCode>General</c:formatCode>
                <c:ptCount val="4"/>
                <c:pt idx="0">
                  <c:v>32.299999999999997</c:v>
                </c:pt>
                <c:pt idx="1">
                  <c:v>32.5</c:v>
                </c:pt>
                <c:pt idx="2">
                  <c:v>34.9</c:v>
                </c:pt>
                <c:pt idx="3">
                  <c:v>34.950000000000003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25-47A7-983E-BCAECA8BF96B}"/>
            </c:ext>
          </c:extLst>
        </c:ser>
        <c:ser>
          <c:idx val="1"/>
          <c:order val="1"/>
          <c:tx>
            <c:strRef>
              <c:f>'總整理 (實驗 vs 分析)'!$U$3</c:f>
              <c:strCache>
                <c:ptCount val="1"/>
                <c:pt idx="0">
                  <c:v>Critical Median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'總整理 (實驗 vs 分析)'!$A$5:$A$8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</c:numCache>
            </c:numRef>
          </c:xVal>
          <c:yVal>
            <c:numRef>
              <c:f>'總整理 (實驗 vs 分析)'!$X$45:$AA$45</c:f>
              <c:numCache>
                <c:formatCode>General</c:formatCode>
                <c:ptCount val="4"/>
                <c:pt idx="0">
                  <c:v>35.5</c:v>
                </c:pt>
                <c:pt idx="1">
                  <c:v>38.5</c:v>
                </c:pt>
                <c:pt idx="2">
                  <c:v>38</c:v>
                </c:pt>
                <c:pt idx="3">
                  <c:v>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925-47A7-983E-BCAECA8BF9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1195583"/>
        <c:axId val="1281195999"/>
      </c:scatterChart>
      <c:valAx>
        <c:axId val="1281195583"/>
        <c:scaling>
          <c:orientation val="minMax"/>
          <c:max val="900"/>
          <c:min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VD</a:t>
                </a:r>
                <a:endParaRPr lang="zh-TW" altLang="en-US"/>
              </a:p>
            </c:rich>
          </c:tx>
          <c:layout>
            <c:manualLayout>
              <c:xMode val="edge"/>
              <c:yMode val="edge"/>
              <c:x val="0.91550308899925592"/>
              <c:y val="0.850471194638673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81195999"/>
        <c:crosses val="autoZero"/>
        <c:crossBetween val="midCat"/>
        <c:majorUnit val="100"/>
      </c:valAx>
      <c:valAx>
        <c:axId val="1281195999"/>
        <c:scaling>
          <c:orientation val="minMax"/>
          <c:max val="6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degree</a:t>
                </a:r>
                <a:endParaRPr lang="zh-TW" altLang="en-US"/>
              </a:p>
            </c:rich>
          </c:tx>
          <c:layout>
            <c:manualLayout>
              <c:xMode val="edge"/>
              <c:yMode val="edge"/>
              <c:x val="2.0202013774910117E-2"/>
              <c:y val="0.10094854002039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811955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8828524382615799"/>
          <c:y val="0.49563183972845914"/>
          <c:w val="0.38784723407680771"/>
          <c:h val="0.257035288609718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HVA</a:t>
            </a:r>
            <a:r>
              <a:rPr lang="en-US" altLang="zh-TW" baseline="0"/>
              <a:t> Center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0.11854191726973122"/>
          <c:y val="0.24976417733016393"/>
          <c:w val="0.76089246452160519"/>
          <c:h val="0.60610588504155194"/>
        </c:manualLayout>
      </c:layout>
      <c:scatterChart>
        <c:scatterStyle val="lineMarker"/>
        <c:varyColors val="0"/>
        <c:ser>
          <c:idx val="0"/>
          <c:order val="0"/>
          <c:tx>
            <c:strRef>
              <c:f>'總整理 (實驗 vs 分析)'!$B$40</c:f>
              <c:strCache>
                <c:ptCount val="1"/>
                <c:pt idx="0">
                  <c:v>滿版全彩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'總整理 (實驗 vs 分析)'!$A$5:$A$8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</c:numCache>
            </c:numRef>
          </c:xVal>
          <c:yVal>
            <c:numRef>
              <c:f>'總整理 (實驗 vs 分析)'!$D$47:$G$47</c:f>
              <c:numCache>
                <c:formatCode>General</c:formatCode>
                <c:ptCount val="4"/>
                <c:pt idx="0">
                  <c:v>-6.0999999999999979</c:v>
                </c:pt>
                <c:pt idx="1">
                  <c:v>-6.4499999999999993</c:v>
                </c:pt>
                <c:pt idx="2">
                  <c:v>-3.8000000000000007</c:v>
                </c:pt>
                <c:pt idx="3">
                  <c:v>-1.3500000000000014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56-457F-A217-62093E575DE9}"/>
            </c:ext>
          </c:extLst>
        </c:ser>
        <c:ser>
          <c:idx val="1"/>
          <c:order val="1"/>
          <c:tx>
            <c:strRef>
              <c:f>'總整理 (實驗 vs 分析)'!$U$3</c:f>
              <c:strCache>
                <c:ptCount val="1"/>
                <c:pt idx="0">
                  <c:v>Critical Median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'總整理 (實驗 vs 分析)'!$A$5:$A$8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</c:numCache>
            </c:numRef>
          </c:xVal>
          <c:yVal>
            <c:numRef>
              <c:f>'總整理 (實驗 vs 分析)'!$X$47:$AA$47</c:f>
              <c:numCache>
                <c:formatCode>General</c:formatCode>
                <c:ptCount val="4"/>
                <c:pt idx="0">
                  <c:v>-8</c:v>
                </c:pt>
                <c:pt idx="1">
                  <c:v>-6.5</c:v>
                </c:pt>
                <c:pt idx="2">
                  <c:v>-4.5</c:v>
                </c:pt>
                <c:pt idx="3">
                  <c:v>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F56-457F-A217-62093E575D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1195583"/>
        <c:axId val="1281195999"/>
      </c:scatterChart>
      <c:valAx>
        <c:axId val="1281195583"/>
        <c:scaling>
          <c:orientation val="minMax"/>
          <c:max val="900"/>
          <c:min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VD</a:t>
                </a:r>
                <a:endParaRPr lang="zh-TW" altLang="en-US"/>
              </a:p>
            </c:rich>
          </c:tx>
          <c:layout>
            <c:manualLayout>
              <c:xMode val="edge"/>
              <c:yMode val="edge"/>
              <c:x val="0.91550308899925592"/>
              <c:y val="0.850471194638673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81195999"/>
        <c:crossesAt val="-20"/>
        <c:crossBetween val="midCat"/>
        <c:majorUnit val="100"/>
      </c:valAx>
      <c:valAx>
        <c:axId val="1281195999"/>
        <c:scaling>
          <c:orientation val="minMax"/>
          <c:max val="20"/>
          <c:min val="-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degree</a:t>
                </a:r>
                <a:endParaRPr lang="zh-TW" altLang="en-US"/>
              </a:p>
            </c:rich>
          </c:tx>
          <c:layout>
            <c:manualLayout>
              <c:xMode val="edge"/>
              <c:yMode val="edge"/>
              <c:x val="2.0202013774910117E-2"/>
              <c:y val="0.10094854002039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811955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7186263352539013"/>
          <c:y val="0.27021083115991928"/>
          <c:w val="0.40025865423905382"/>
          <c:h val="0.2224469083135186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VVA</a:t>
            </a:r>
            <a:r>
              <a:rPr lang="en-US" altLang="zh-TW" baseline="0"/>
              <a:t> Range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0.11854191726973122"/>
          <c:y val="0.24976417733016393"/>
          <c:w val="0.76089246452160519"/>
          <c:h val="0.60610588504155194"/>
        </c:manualLayout>
      </c:layout>
      <c:scatterChart>
        <c:scatterStyle val="lineMarker"/>
        <c:varyColors val="0"/>
        <c:ser>
          <c:idx val="1"/>
          <c:order val="0"/>
          <c:tx>
            <c:strRef>
              <c:f>實驗裕度整理!$B$3</c:f>
              <c:strCache>
                <c:ptCount val="1"/>
                <c:pt idx="0">
                  <c:v>滿版黑白 Louie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實驗裕度整理!$A$5:$A$8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</c:numCache>
            </c:numRef>
          </c:xVal>
          <c:yVal>
            <c:numRef>
              <c:f>實驗裕度整理!$D$9:$G$9</c:f>
              <c:numCache>
                <c:formatCode>General</c:formatCode>
                <c:ptCount val="4"/>
                <c:pt idx="0">
                  <c:v>26</c:v>
                </c:pt>
                <c:pt idx="1">
                  <c:v>37.299999999999997</c:v>
                </c:pt>
                <c:pt idx="2">
                  <c:v>45.599999999999994</c:v>
                </c:pt>
                <c:pt idx="3">
                  <c:v>35.200000000000003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2C-4AC3-B9DA-6EECC3E78D32}"/>
            </c:ext>
          </c:extLst>
        </c:ser>
        <c:ser>
          <c:idx val="0"/>
          <c:order val="1"/>
          <c:tx>
            <c:strRef>
              <c:f>實驗裕度整理!$B$14</c:f>
              <c:strCache>
                <c:ptCount val="1"/>
                <c:pt idx="0">
                  <c:v>滿版全彩 Louie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實驗裕度整理!$A$5:$A$8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</c:numCache>
            </c:numRef>
          </c:xVal>
          <c:yVal>
            <c:numRef>
              <c:f>實驗裕度整理!$D$20:$G$20</c:f>
              <c:numCache>
                <c:formatCode>General</c:formatCode>
                <c:ptCount val="4"/>
                <c:pt idx="0">
                  <c:v>37.6</c:v>
                </c:pt>
                <c:pt idx="1">
                  <c:v>43.599999999999994</c:v>
                </c:pt>
                <c:pt idx="2">
                  <c:v>46.400000000000006</c:v>
                </c:pt>
                <c:pt idx="3">
                  <c:v>45.5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92C-4AC3-B9DA-6EECC3E78D32}"/>
            </c:ext>
          </c:extLst>
        </c:ser>
        <c:ser>
          <c:idx val="2"/>
          <c:order val="2"/>
          <c:tx>
            <c:strRef>
              <c:f>實驗裕度整理!$B$25</c:f>
              <c:strCache>
                <c:ptCount val="1"/>
                <c:pt idx="0">
                  <c:v>滿版黑白 GY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實驗裕度整理!$A$5:$A$8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</c:numCache>
            </c:numRef>
          </c:xVal>
          <c:yVal>
            <c:numRef>
              <c:f>實驗裕度整理!$D$31:$G$31</c:f>
              <c:numCache>
                <c:formatCode>General</c:formatCode>
                <c:ptCount val="4"/>
                <c:pt idx="0">
                  <c:v>35.89</c:v>
                </c:pt>
                <c:pt idx="1">
                  <c:v>43.769999999999996</c:v>
                </c:pt>
                <c:pt idx="2">
                  <c:v>30.78</c:v>
                </c:pt>
                <c:pt idx="3">
                  <c:v>23.519999999999996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92C-4AC3-B9DA-6EECC3E78D32}"/>
            </c:ext>
          </c:extLst>
        </c:ser>
        <c:ser>
          <c:idx val="3"/>
          <c:order val="3"/>
          <c:tx>
            <c:strRef>
              <c:f>實驗裕度整理!$B$36</c:f>
              <c:strCache>
                <c:ptCount val="1"/>
                <c:pt idx="0">
                  <c:v>滿版全彩 GY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實驗裕度整理!$A$5:$A$8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</c:numCache>
            </c:numRef>
          </c:xVal>
          <c:yVal>
            <c:numRef>
              <c:f>實驗裕度整理!$D$42:$G$42</c:f>
              <c:numCache>
                <c:formatCode>General</c:formatCode>
                <c:ptCount val="4"/>
                <c:pt idx="0">
                  <c:v>41.59</c:v>
                </c:pt>
                <c:pt idx="1">
                  <c:v>42.730000000000004</c:v>
                </c:pt>
                <c:pt idx="2">
                  <c:v>44.1</c:v>
                </c:pt>
                <c:pt idx="3">
                  <c:v>44.5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92C-4AC3-B9DA-6EECC3E78D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1195583"/>
        <c:axId val="1281195999"/>
      </c:scatterChart>
      <c:valAx>
        <c:axId val="1281195583"/>
        <c:scaling>
          <c:orientation val="minMax"/>
          <c:max val="900"/>
          <c:min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VD</a:t>
                </a:r>
                <a:endParaRPr lang="zh-TW" altLang="en-US"/>
              </a:p>
            </c:rich>
          </c:tx>
          <c:layout>
            <c:manualLayout>
              <c:xMode val="edge"/>
              <c:yMode val="edge"/>
              <c:x val="0.91550308899925592"/>
              <c:y val="0.850471194638673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81195999"/>
        <c:crosses val="autoZero"/>
        <c:crossBetween val="midCat"/>
        <c:majorUnit val="100"/>
      </c:valAx>
      <c:valAx>
        <c:axId val="1281195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degree</a:t>
                </a:r>
                <a:endParaRPr lang="zh-TW" altLang="en-US"/>
              </a:p>
            </c:rich>
          </c:tx>
          <c:layout>
            <c:manualLayout>
              <c:xMode val="edge"/>
              <c:yMode val="edge"/>
              <c:x val="2.0202013774910117E-2"/>
              <c:y val="0.10094854002039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811955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4" Type="http://schemas.openxmlformats.org/officeDocument/2006/relationships/chart" Target="../charts/chart24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4" Type="http://schemas.openxmlformats.org/officeDocument/2006/relationships/chart" Target="../charts/chart28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21188</xdr:colOff>
      <xdr:row>3</xdr:row>
      <xdr:rowOff>122464</xdr:rowOff>
    </xdr:from>
    <xdr:to>
      <xdr:col>14</xdr:col>
      <xdr:colOff>282814</xdr:colOff>
      <xdr:row>15</xdr:row>
      <xdr:rowOff>6504</xdr:rowOff>
    </xdr:to>
    <xdr:graphicFrame macro="">
      <xdr:nvGraphicFramePr>
        <xdr:cNvPr id="19" name="圖表 18">
          <a:extLst>
            <a:ext uri="{FF2B5EF4-FFF2-40B4-BE49-F238E27FC236}">
              <a16:creationId xmlns:a16="http://schemas.microsoft.com/office/drawing/2014/main" id="{5A5A3175-D1DF-4DD6-937F-F22F29B593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16</xdr:row>
      <xdr:rowOff>158573</xdr:rowOff>
    </xdr:from>
    <xdr:to>
      <xdr:col>14</xdr:col>
      <xdr:colOff>260625</xdr:colOff>
      <xdr:row>28</xdr:row>
      <xdr:rowOff>57432</xdr:rowOff>
    </xdr:to>
    <xdr:graphicFrame macro="">
      <xdr:nvGraphicFramePr>
        <xdr:cNvPr id="20" name="圖表 19">
          <a:extLst>
            <a:ext uri="{FF2B5EF4-FFF2-40B4-BE49-F238E27FC236}">
              <a16:creationId xmlns:a16="http://schemas.microsoft.com/office/drawing/2014/main" id="{BB38CD46-05D3-4568-BF2B-EA6F92AFEC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355560</xdr:colOff>
      <xdr:row>3</xdr:row>
      <xdr:rowOff>128562</xdr:rowOff>
    </xdr:from>
    <xdr:to>
      <xdr:col>20</xdr:col>
      <xdr:colOff>206541</xdr:colOff>
      <xdr:row>15</xdr:row>
      <xdr:rowOff>5478</xdr:rowOff>
    </xdr:to>
    <xdr:graphicFrame macro="">
      <xdr:nvGraphicFramePr>
        <xdr:cNvPr id="21" name="圖表 20">
          <a:extLst>
            <a:ext uri="{FF2B5EF4-FFF2-40B4-BE49-F238E27FC236}">
              <a16:creationId xmlns:a16="http://schemas.microsoft.com/office/drawing/2014/main" id="{8D91C356-9B00-4025-A380-C5AA6B8775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359372</xdr:colOff>
      <xdr:row>16</xdr:row>
      <xdr:rowOff>158866</xdr:rowOff>
    </xdr:from>
    <xdr:to>
      <xdr:col>20</xdr:col>
      <xdr:colOff>212258</xdr:colOff>
      <xdr:row>28</xdr:row>
      <xdr:rowOff>69156</xdr:rowOff>
    </xdr:to>
    <xdr:graphicFrame macro="">
      <xdr:nvGraphicFramePr>
        <xdr:cNvPr id="22" name="圖表 21">
          <a:extLst>
            <a:ext uri="{FF2B5EF4-FFF2-40B4-BE49-F238E27FC236}">
              <a16:creationId xmlns:a16="http://schemas.microsoft.com/office/drawing/2014/main" id="{70D6E1D6-4DDB-4FEB-9082-0220571274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548056</xdr:colOff>
      <xdr:row>40</xdr:row>
      <xdr:rowOff>151581</xdr:rowOff>
    </xdr:from>
    <xdr:to>
      <xdr:col>14</xdr:col>
      <xdr:colOff>296693</xdr:colOff>
      <xdr:row>52</xdr:row>
      <xdr:rowOff>14938</xdr:rowOff>
    </xdr:to>
    <xdr:graphicFrame macro="">
      <xdr:nvGraphicFramePr>
        <xdr:cNvPr id="23" name="圖表 22">
          <a:extLst>
            <a:ext uri="{FF2B5EF4-FFF2-40B4-BE49-F238E27FC236}">
              <a16:creationId xmlns:a16="http://schemas.microsoft.com/office/drawing/2014/main" id="{3C43B1FE-C878-4B2C-B4A5-82A7EFB7F7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530678</xdr:colOff>
      <xdr:row>54</xdr:row>
      <xdr:rowOff>1272</xdr:rowOff>
    </xdr:from>
    <xdr:to>
      <xdr:col>14</xdr:col>
      <xdr:colOff>261169</xdr:colOff>
      <xdr:row>65</xdr:row>
      <xdr:rowOff>73486</xdr:rowOff>
    </xdr:to>
    <xdr:graphicFrame macro="">
      <xdr:nvGraphicFramePr>
        <xdr:cNvPr id="24" name="圖表 23">
          <a:extLst>
            <a:ext uri="{FF2B5EF4-FFF2-40B4-BE49-F238E27FC236}">
              <a16:creationId xmlns:a16="http://schemas.microsoft.com/office/drawing/2014/main" id="{853510A0-0CB4-43C9-8B36-40BAE93F9E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337327</xdr:colOff>
      <xdr:row>40</xdr:row>
      <xdr:rowOff>140534</xdr:rowOff>
    </xdr:from>
    <xdr:to>
      <xdr:col>20</xdr:col>
      <xdr:colOff>219060</xdr:colOff>
      <xdr:row>52</xdr:row>
      <xdr:rowOff>38677</xdr:rowOff>
    </xdr:to>
    <xdr:graphicFrame macro="">
      <xdr:nvGraphicFramePr>
        <xdr:cNvPr id="25" name="圖表 24">
          <a:extLst>
            <a:ext uri="{FF2B5EF4-FFF2-40B4-BE49-F238E27FC236}">
              <a16:creationId xmlns:a16="http://schemas.microsoft.com/office/drawing/2014/main" id="{A241EF84-AAF4-48CF-895B-E9E1BF49A9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356379</xdr:colOff>
      <xdr:row>54</xdr:row>
      <xdr:rowOff>1565</xdr:rowOff>
    </xdr:from>
    <xdr:to>
      <xdr:col>20</xdr:col>
      <xdr:colOff>222872</xdr:colOff>
      <xdr:row>65</xdr:row>
      <xdr:rowOff>106165</xdr:rowOff>
    </xdr:to>
    <xdr:graphicFrame macro="">
      <xdr:nvGraphicFramePr>
        <xdr:cNvPr id="26" name="圖表 25">
          <a:extLst>
            <a:ext uri="{FF2B5EF4-FFF2-40B4-BE49-F238E27FC236}">
              <a16:creationId xmlns:a16="http://schemas.microsoft.com/office/drawing/2014/main" id="{1D1FBFFC-2FE6-40DE-B08C-2F8DD676D4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oneCellAnchor>
    <xdr:from>
      <xdr:col>2</xdr:col>
      <xdr:colOff>358812</xdr:colOff>
      <xdr:row>16</xdr:row>
      <xdr:rowOff>78441</xdr:rowOff>
    </xdr:from>
    <xdr:ext cx="1107996" cy="392736"/>
    <xdr:sp macro="" textlink="">
      <xdr:nvSpPr>
        <xdr:cNvPr id="10" name="文字方塊 9">
          <a:extLst>
            <a:ext uri="{FF2B5EF4-FFF2-40B4-BE49-F238E27FC236}">
              <a16:creationId xmlns:a16="http://schemas.microsoft.com/office/drawing/2014/main" id="{5E60A883-0A8E-440C-894B-1F27EBE5CD48}"/>
            </a:ext>
          </a:extLst>
        </xdr:cNvPr>
        <xdr:cNvSpPr txBox="1"/>
      </xdr:nvSpPr>
      <xdr:spPr>
        <a:xfrm>
          <a:off x="1781959" y="2947147"/>
          <a:ext cx="1107996" cy="392736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TW" altLang="en-US" sz="1800" b="1" i="1" u="sng"/>
            <a:t>實驗裕度</a:t>
          </a:r>
        </a:p>
      </xdr:txBody>
    </xdr:sp>
    <xdr:clientData/>
  </xdr:oneCellAnchor>
  <xdr:oneCellAnchor>
    <xdr:from>
      <xdr:col>22</xdr:col>
      <xdr:colOff>134918</xdr:colOff>
      <xdr:row>16</xdr:row>
      <xdr:rowOff>93233</xdr:rowOff>
    </xdr:from>
    <xdr:ext cx="1109022" cy="392736"/>
    <xdr:sp macro="" textlink="">
      <xdr:nvSpPr>
        <xdr:cNvPr id="35" name="文字方塊 34">
          <a:extLst>
            <a:ext uri="{FF2B5EF4-FFF2-40B4-BE49-F238E27FC236}">
              <a16:creationId xmlns:a16="http://schemas.microsoft.com/office/drawing/2014/main" id="{4852283B-46B3-45FD-ACFA-D640E0C3D88F}"/>
            </a:ext>
          </a:extLst>
        </xdr:cNvPr>
        <xdr:cNvSpPr txBox="1"/>
      </xdr:nvSpPr>
      <xdr:spPr>
        <a:xfrm>
          <a:off x="14545683" y="2961939"/>
          <a:ext cx="1109022" cy="392736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TW" altLang="en-US" sz="1800" b="1" i="1" u="sng"/>
            <a:t>分析裕度</a:t>
          </a:r>
        </a:p>
      </xdr:txBody>
    </xdr:sp>
    <xdr:clientData/>
  </xdr:oneCellAnchor>
  <xdr:twoCellAnchor>
    <xdr:from>
      <xdr:col>1</xdr:col>
      <xdr:colOff>459441</xdr:colOff>
      <xdr:row>34</xdr:row>
      <xdr:rowOff>145676</xdr:rowOff>
    </xdr:from>
    <xdr:to>
      <xdr:col>28</xdr:col>
      <xdr:colOff>100853</xdr:colOff>
      <xdr:row>34</xdr:row>
      <xdr:rowOff>145676</xdr:rowOff>
    </xdr:to>
    <xdr:cxnSp macro="">
      <xdr:nvCxnSpPr>
        <xdr:cNvPr id="3" name="直線接點 2">
          <a:extLst>
            <a:ext uri="{FF2B5EF4-FFF2-40B4-BE49-F238E27FC236}">
              <a16:creationId xmlns:a16="http://schemas.microsoft.com/office/drawing/2014/main" id="{FDDBA9C8-E567-48A0-ADFD-154198981D09}"/>
            </a:ext>
          </a:extLst>
        </xdr:cNvPr>
        <xdr:cNvCxnSpPr/>
      </xdr:nvCxnSpPr>
      <xdr:spPr>
        <a:xfrm>
          <a:off x="1008529" y="6241676"/>
          <a:ext cx="17963030" cy="0"/>
        </a:xfrm>
        <a:prstGeom prst="line">
          <a:avLst/>
        </a:prstGeom>
        <a:ln w="76200">
          <a:solidFill>
            <a:schemeClr val="tx1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370537</xdr:colOff>
      <xdr:row>16</xdr:row>
      <xdr:rowOff>87749</xdr:rowOff>
    </xdr:from>
    <xdr:ext cx="1350434" cy="643061"/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0CE4F0A9-3B0C-4336-B134-DCD00AD2F5C4}"/>
            </a:ext>
          </a:extLst>
        </xdr:cNvPr>
        <xdr:cNvSpPr txBox="1"/>
      </xdr:nvSpPr>
      <xdr:spPr>
        <a:xfrm>
          <a:off x="4816641" y="3056236"/>
          <a:ext cx="1350434" cy="643061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B8</a:t>
          </a:r>
          <a:r>
            <a:rPr lang="zh-TW" altLang="en-US" sz="1100"/>
            <a:t> 影像 </a:t>
          </a:r>
          <a:r>
            <a:rPr lang="en-US" altLang="zh-TW" sz="1100"/>
            <a:t>5.5</a:t>
          </a:r>
        </a:p>
        <a:p>
          <a:r>
            <a:rPr lang="en-US" altLang="zh-TW" sz="1100"/>
            <a:t>Pattern1:</a:t>
          </a:r>
          <a:r>
            <a:rPr lang="en-US" altLang="zh-TW" sz="1100" baseline="0"/>
            <a:t>  </a:t>
          </a:r>
          <a:r>
            <a:rPr lang="zh-TW" altLang="en-US" sz="1100" baseline="0"/>
            <a:t>左黑右白</a:t>
          </a:r>
          <a:endParaRPr lang="en-US" altLang="zh-TW" sz="1100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Pattern2:</a:t>
          </a:r>
          <a:r>
            <a:rPr lang="en-US" altLang="zh-TW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  <a:r>
            <a:rPr lang="zh-TW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右</a:t>
          </a:r>
          <a:r>
            <a:rPr lang="zh-TW" altLang="zh-TW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黑</a:t>
          </a:r>
          <a:r>
            <a:rPr lang="zh-TW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左白</a:t>
          </a:r>
          <a:endParaRPr lang="zh-TW" altLang="zh-TW">
            <a:effectLst/>
          </a:endParaRPr>
        </a:p>
      </xdr:txBody>
    </xdr:sp>
    <xdr:clientData/>
  </xdr:oneCellAnchor>
  <xdr:twoCellAnchor>
    <xdr:from>
      <xdr:col>0</xdr:col>
      <xdr:colOff>550238</xdr:colOff>
      <xdr:row>16</xdr:row>
      <xdr:rowOff>59216</xdr:rowOff>
    </xdr:from>
    <xdr:to>
      <xdr:col>7</xdr:col>
      <xdr:colOff>152400</xdr:colOff>
      <xdr:row>24</xdr:row>
      <xdr:rowOff>37768</xdr:rowOff>
    </xdr:to>
    <xdr:sp macro="" textlink="">
      <xdr:nvSpPr>
        <xdr:cNvPr id="3" name="文字方塊 6">
          <a:extLst>
            <a:ext uri="{FF2B5EF4-FFF2-40B4-BE49-F238E27FC236}">
              <a16:creationId xmlns:a16="http://schemas.microsoft.com/office/drawing/2014/main" id="{C5452D39-70CF-4840-9574-0567DFEE9E21}"/>
            </a:ext>
          </a:extLst>
        </xdr:cNvPr>
        <xdr:cNvSpPr txBox="1"/>
      </xdr:nvSpPr>
      <xdr:spPr>
        <a:xfrm>
          <a:off x="550238" y="2974694"/>
          <a:ext cx="4066488" cy="1436291"/>
        </a:xfrm>
        <a:prstGeom prst="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wrap="square">
          <a:spAutoFit/>
        </a:bodyPr>
        <a:lstStyle>
          <a:defPPr>
            <a:defRPr lang="zh-TW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 defTabSz="881664">
            <a:defRPr/>
          </a:pPr>
          <a:r>
            <a:rPr lang="en-US" altLang="zh-TW" sz="1400" b="1" i="0">
              <a:solidFill>
                <a:sysClr val="windowText" lastClr="000000"/>
              </a:solidFill>
            </a:rPr>
            <a:t>1. II </a:t>
          </a:r>
          <a:r>
            <a:rPr lang="zh-TW" altLang="en-US" sz="1400" b="1" i="0">
              <a:solidFill>
                <a:sysClr val="windowText" lastClr="000000"/>
              </a:solidFill>
            </a:rPr>
            <a:t>設定</a:t>
          </a:r>
          <a:r>
            <a:rPr lang="en-US" altLang="zh-TW" sz="1400" b="1" i="0">
              <a:solidFill>
                <a:sysClr val="windowText" lastClr="000000"/>
              </a:solidFill>
            </a:rPr>
            <a:t>:</a:t>
          </a:r>
        </a:p>
        <a:p>
          <a:pPr algn="l" defTabSz="881664">
            <a:defRPr/>
          </a:pPr>
          <a:r>
            <a:rPr lang="en-US" altLang="zh-TW" sz="1400" b="1" i="0">
              <a:solidFill>
                <a:sysClr val="windowText" lastClr="000000"/>
              </a:solidFill>
            </a:rPr>
            <a:t>P1.0017 LRA11.955 R1.674 GG3.735 pixel shift [7,3]</a:t>
          </a:r>
        </a:p>
        <a:p>
          <a:pPr algn="l" defTabSz="881664">
            <a:defRPr/>
          </a:pPr>
          <a:r>
            <a:rPr lang="en-US" altLang="zh-TW" sz="1400" b="1" i="0">
              <a:solidFill>
                <a:sysClr val="windowText" lastClr="000000"/>
              </a:solidFill>
            </a:rPr>
            <a:t>BLP-II (seg5 VZawPS: 10,11,13,14)</a:t>
          </a:r>
        </a:p>
        <a:p>
          <a:pPr algn="l" defTabSz="881664">
            <a:defRPr/>
          </a:pPr>
          <a:endParaRPr lang="en-US" altLang="zh-TW" sz="1400" b="1" i="0">
            <a:solidFill>
              <a:sysClr val="windowText" lastClr="000000"/>
            </a:solidFill>
          </a:endParaRPr>
        </a:p>
        <a:p>
          <a:pPr algn="l" defTabSz="881664">
            <a:defRPr/>
          </a:pPr>
          <a:r>
            <a:rPr lang="en-US" altLang="zh-TW" sz="1400" b="1" i="0">
              <a:solidFill>
                <a:sysClr val="windowText" lastClr="000000"/>
              </a:solidFill>
            </a:rPr>
            <a:t>2. </a:t>
          </a:r>
          <a:r>
            <a:rPr lang="zh-TW" altLang="en-US" sz="1400" b="1" i="0">
              <a:solidFill>
                <a:sysClr val="windowText" lastClr="000000"/>
              </a:solidFill>
            </a:rPr>
            <a:t>實驗當下裕度全白紀錄</a:t>
          </a:r>
        </a:p>
        <a:p>
          <a:pPr algn="l" defTabSz="881664">
            <a:defRPr/>
          </a:pPr>
          <a:r>
            <a:rPr lang="en-US" altLang="zh-TW" sz="1400" b="1" i="0">
              <a:solidFill>
                <a:sysClr val="windowText" lastClr="000000"/>
              </a:solidFill>
            </a:rPr>
            <a:t>&lt; EX: Gy: [5,5,5,6] (20240206) &gt;</a:t>
          </a:r>
        </a:p>
      </xdr:txBody>
    </xdr:sp>
    <xdr:clientData/>
  </xdr:twoCellAnchor>
  <xdr:twoCellAnchor>
    <xdr:from>
      <xdr:col>10</xdr:col>
      <xdr:colOff>548976</xdr:colOff>
      <xdr:row>12</xdr:row>
      <xdr:rowOff>55669</xdr:rowOff>
    </xdr:from>
    <xdr:to>
      <xdr:col>14</xdr:col>
      <xdr:colOff>211291</xdr:colOff>
      <xdr:row>22</xdr:row>
      <xdr:rowOff>34939</xdr:rowOff>
    </xdr:to>
    <xdr:graphicFrame macro="">
      <xdr:nvGraphicFramePr>
        <xdr:cNvPr id="10" name="圖表 9">
          <a:extLst>
            <a:ext uri="{FF2B5EF4-FFF2-40B4-BE49-F238E27FC236}">
              <a16:creationId xmlns:a16="http://schemas.microsoft.com/office/drawing/2014/main" id="{AE4E54F0-EDE6-437A-B18D-6E140FD5A6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545458</xdr:colOff>
      <xdr:row>22</xdr:row>
      <xdr:rowOff>143083</xdr:rowOff>
    </xdr:from>
    <xdr:to>
      <xdr:col>14</xdr:col>
      <xdr:colOff>196343</xdr:colOff>
      <xdr:row>32</xdr:row>
      <xdr:rowOff>139274</xdr:rowOff>
    </xdr:to>
    <xdr:graphicFrame macro="">
      <xdr:nvGraphicFramePr>
        <xdr:cNvPr id="11" name="圖表 10">
          <a:extLst>
            <a:ext uri="{FF2B5EF4-FFF2-40B4-BE49-F238E27FC236}">
              <a16:creationId xmlns:a16="http://schemas.microsoft.com/office/drawing/2014/main" id="{F15533BD-2D09-4EC7-8CC7-76E659682D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361344</xdr:colOff>
      <xdr:row>12</xdr:row>
      <xdr:rowOff>73693</xdr:rowOff>
    </xdr:from>
    <xdr:to>
      <xdr:col>18</xdr:col>
      <xdr:colOff>229599</xdr:colOff>
      <xdr:row>22</xdr:row>
      <xdr:rowOff>60358</xdr:rowOff>
    </xdr:to>
    <xdr:graphicFrame macro="">
      <xdr:nvGraphicFramePr>
        <xdr:cNvPr id="12" name="圖表 11">
          <a:extLst>
            <a:ext uri="{FF2B5EF4-FFF2-40B4-BE49-F238E27FC236}">
              <a16:creationId xmlns:a16="http://schemas.microsoft.com/office/drawing/2014/main" id="{1924F114-B8A9-4CB3-9436-F5DED2A79A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361346</xdr:colOff>
      <xdr:row>22</xdr:row>
      <xdr:rowOff>139567</xdr:rowOff>
    </xdr:from>
    <xdr:to>
      <xdr:col>18</xdr:col>
      <xdr:colOff>229601</xdr:colOff>
      <xdr:row>32</xdr:row>
      <xdr:rowOff>122423</xdr:rowOff>
    </xdr:to>
    <xdr:graphicFrame macro="">
      <xdr:nvGraphicFramePr>
        <xdr:cNvPr id="13" name="圖表 12">
          <a:extLst>
            <a:ext uri="{FF2B5EF4-FFF2-40B4-BE49-F238E27FC236}">
              <a16:creationId xmlns:a16="http://schemas.microsoft.com/office/drawing/2014/main" id="{1125AA3A-40B1-4784-8293-88C78BBBDC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325829</xdr:colOff>
      <xdr:row>16</xdr:row>
      <xdr:rowOff>27375</xdr:rowOff>
    </xdr:from>
    <xdr:ext cx="1333507" cy="643061"/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6CF8D08A-764C-42F6-ACE2-A42A248E04B5}"/>
            </a:ext>
          </a:extLst>
        </xdr:cNvPr>
        <xdr:cNvSpPr txBox="1"/>
      </xdr:nvSpPr>
      <xdr:spPr>
        <a:xfrm>
          <a:off x="4783529" y="2922975"/>
          <a:ext cx="1333507" cy="643061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B8</a:t>
          </a:r>
          <a:r>
            <a:rPr lang="zh-TW" altLang="en-US" sz="1100"/>
            <a:t> 影像</a:t>
          </a:r>
          <a:endParaRPr lang="en-US" altLang="zh-TW" sz="1100"/>
        </a:p>
        <a:p>
          <a:r>
            <a:rPr lang="en-US" altLang="zh-TW" sz="1100"/>
            <a:t>Pattern:</a:t>
          </a:r>
          <a:r>
            <a:rPr lang="zh-TW" altLang="en-US" sz="1100"/>
            <a:t> </a:t>
          </a:r>
          <a:r>
            <a:rPr lang="en-US" altLang="zh-TW" sz="1100"/>
            <a:t>Moba</a:t>
          </a:r>
          <a:r>
            <a:rPr lang="zh-TW" altLang="en-US" sz="1100"/>
            <a:t>全彩</a:t>
          </a:r>
          <a:endParaRPr lang="en-US" altLang="zh-TW" sz="1100"/>
        </a:p>
        <a:p>
          <a:r>
            <a:rPr lang="zh-TW" altLang="en-US">
              <a:effectLst/>
            </a:rPr>
            <a:t>直接看交集</a:t>
          </a:r>
          <a:endParaRPr lang="zh-TW" altLang="zh-TW">
            <a:effectLst/>
          </a:endParaRPr>
        </a:p>
      </xdr:txBody>
    </xdr:sp>
    <xdr:clientData/>
  </xdr:oneCellAnchor>
  <xdr:twoCellAnchor>
    <xdr:from>
      <xdr:col>10</xdr:col>
      <xdr:colOff>571501</xdr:colOff>
      <xdr:row>12</xdr:row>
      <xdr:rowOff>134670</xdr:rowOff>
    </xdr:from>
    <xdr:to>
      <xdr:col>14</xdr:col>
      <xdr:colOff>120749</xdr:colOff>
      <xdr:row>22</xdr:row>
      <xdr:rowOff>102286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D34E6974-A3F2-48F5-BF3B-48AD4A0685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550838</xdr:colOff>
      <xdr:row>23</xdr:row>
      <xdr:rowOff>46600</xdr:rowOff>
    </xdr:from>
    <xdr:to>
      <xdr:col>14</xdr:col>
      <xdr:colOff>117231</xdr:colOff>
      <xdr:row>33</xdr:row>
      <xdr:rowOff>16121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A78E69C2-5F9A-4667-9CA9-C450AACD55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266992</xdr:colOff>
      <xdr:row>12</xdr:row>
      <xdr:rowOff>135549</xdr:rowOff>
    </xdr:from>
    <xdr:to>
      <xdr:col>18</xdr:col>
      <xdr:colOff>35738</xdr:colOff>
      <xdr:row>22</xdr:row>
      <xdr:rowOff>124120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978B110A-E48C-4121-95D3-4C990232FA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266994</xdr:colOff>
      <xdr:row>23</xdr:row>
      <xdr:rowOff>16414</xdr:rowOff>
    </xdr:from>
    <xdr:to>
      <xdr:col>18</xdr:col>
      <xdr:colOff>35740</xdr:colOff>
      <xdr:row>33</xdr:row>
      <xdr:rowOff>8795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08D34F5A-83E7-48C2-A33F-5B229A0E8B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589377</xdr:colOff>
      <xdr:row>16</xdr:row>
      <xdr:rowOff>0</xdr:rowOff>
    </xdr:from>
    <xdr:to>
      <xdr:col>7</xdr:col>
      <xdr:colOff>210914</xdr:colOff>
      <xdr:row>23</xdr:row>
      <xdr:rowOff>160769</xdr:rowOff>
    </xdr:to>
    <xdr:sp macro="" textlink="">
      <xdr:nvSpPr>
        <xdr:cNvPr id="8" name="文字方塊 6">
          <a:extLst>
            <a:ext uri="{FF2B5EF4-FFF2-40B4-BE49-F238E27FC236}">
              <a16:creationId xmlns:a16="http://schemas.microsoft.com/office/drawing/2014/main" id="{B583F10E-F106-4306-BF28-0E01BBAC37EE}"/>
            </a:ext>
          </a:extLst>
        </xdr:cNvPr>
        <xdr:cNvSpPr txBox="1"/>
      </xdr:nvSpPr>
      <xdr:spPr>
        <a:xfrm>
          <a:off x="589377" y="2915478"/>
          <a:ext cx="4085863" cy="1436291"/>
        </a:xfrm>
        <a:prstGeom prst="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wrap="square">
          <a:spAutoFit/>
        </a:bodyPr>
        <a:lstStyle>
          <a:defPPr>
            <a:defRPr lang="zh-TW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 defTabSz="881664">
            <a:defRPr/>
          </a:pPr>
          <a:r>
            <a:rPr lang="en-US" altLang="zh-TW" sz="1400" b="1" i="0">
              <a:solidFill>
                <a:sysClr val="windowText" lastClr="000000"/>
              </a:solidFill>
            </a:rPr>
            <a:t>1.</a:t>
          </a:r>
          <a:r>
            <a:rPr lang="en-US" altLang="zh-TW" sz="1400" b="1" i="0" baseline="0">
              <a:solidFill>
                <a:sysClr val="windowText" lastClr="000000"/>
              </a:solidFill>
            </a:rPr>
            <a:t> II</a:t>
          </a:r>
          <a:r>
            <a:rPr lang="zh-TW" altLang="en-US" sz="1400" b="1" i="0" baseline="0">
              <a:solidFill>
                <a:sysClr val="windowText" lastClr="000000"/>
              </a:solidFill>
            </a:rPr>
            <a:t> 設定</a:t>
          </a:r>
          <a:r>
            <a:rPr lang="en-US" altLang="zh-TW" sz="1400" b="1" i="0" baseline="0">
              <a:solidFill>
                <a:sysClr val="windowText" lastClr="000000"/>
              </a:solidFill>
            </a:rPr>
            <a:t>:</a:t>
          </a:r>
          <a:endParaRPr lang="en-US" altLang="zh-TW" sz="1400" b="1" i="0">
            <a:solidFill>
              <a:sysClr val="windowText" lastClr="000000"/>
            </a:solidFill>
          </a:endParaRPr>
        </a:p>
        <a:p>
          <a:pPr algn="l" defTabSz="881664">
            <a:defRPr/>
          </a:pPr>
          <a:r>
            <a:rPr lang="en-US" altLang="zh-TW" sz="1400" b="1" i="0">
              <a:solidFill>
                <a:sysClr val="windowText" lastClr="000000"/>
              </a:solidFill>
            </a:rPr>
            <a:t>P1.0017 LRA11.955 R1.674 GG3.735 pixel shift [7,3]</a:t>
          </a:r>
        </a:p>
        <a:p>
          <a:pPr algn="l" defTabSz="881664">
            <a:defRPr/>
          </a:pPr>
          <a:r>
            <a:rPr lang="en-US" altLang="zh-TW" sz="1400" b="1" i="0">
              <a:solidFill>
                <a:sysClr val="windowText" lastClr="000000"/>
              </a:solidFill>
            </a:rPr>
            <a:t>BLP</a:t>
          </a:r>
          <a:r>
            <a:rPr lang="en-US" altLang="zh-TW" sz="1400" b="1" i="0" baseline="0">
              <a:solidFill>
                <a:sysClr val="windowText" lastClr="000000"/>
              </a:solidFill>
            </a:rPr>
            <a:t>-II (seg5 VZawPS: 10,11,13,14)</a:t>
          </a:r>
        </a:p>
        <a:p>
          <a:pPr algn="l" defTabSz="881664">
            <a:defRPr/>
          </a:pPr>
          <a:endParaRPr lang="en-US" altLang="zh-TW" sz="1400" b="1" i="0">
            <a:solidFill>
              <a:sysClr val="windowText" lastClr="000000"/>
            </a:solidFill>
          </a:endParaRPr>
        </a:p>
        <a:p>
          <a:pPr algn="l" defTabSz="881664">
            <a:defRPr/>
          </a:pPr>
          <a:r>
            <a:rPr lang="en-US" altLang="zh-TW" sz="1400" b="1" i="0">
              <a:solidFill>
                <a:sysClr val="windowText" lastClr="000000"/>
              </a:solidFill>
            </a:rPr>
            <a:t>2. </a:t>
          </a:r>
          <a:r>
            <a:rPr lang="zh-TW" altLang="en-US" sz="1400" b="1" i="0">
              <a:solidFill>
                <a:sysClr val="windowText" lastClr="000000"/>
              </a:solidFill>
            </a:rPr>
            <a:t>實驗當下裕度全白紀錄</a:t>
          </a:r>
          <a:endParaRPr lang="en-US" altLang="zh-TW" sz="1400" b="1" i="0">
            <a:solidFill>
              <a:sysClr val="windowText" lastClr="000000"/>
            </a:solidFill>
          </a:endParaRPr>
        </a:p>
        <a:p>
          <a:pPr algn="l" defTabSz="881664">
            <a:defRPr/>
          </a:pPr>
          <a:r>
            <a:rPr lang="en-US" altLang="zh-TW" sz="1400" b="1" i="0">
              <a:solidFill>
                <a:sysClr val="windowText" lastClr="000000"/>
              </a:solidFill>
            </a:rPr>
            <a:t>&lt;</a:t>
          </a:r>
          <a:r>
            <a:rPr lang="zh-TW" altLang="en-US" sz="1400" b="1" i="0">
              <a:solidFill>
                <a:sysClr val="windowText" lastClr="000000"/>
              </a:solidFill>
            </a:rPr>
            <a:t> </a:t>
          </a:r>
          <a:r>
            <a:rPr lang="en-US" altLang="zh-TW" sz="1400" b="1" i="0">
              <a:solidFill>
                <a:sysClr val="windowText" lastClr="000000"/>
              </a:solidFill>
            </a:rPr>
            <a:t>EX:</a:t>
          </a:r>
          <a:r>
            <a:rPr lang="zh-TW" altLang="en-US" sz="1400" b="1" i="0">
              <a:solidFill>
                <a:sysClr val="windowText" lastClr="000000"/>
              </a:solidFill>
            </a:rPr>
            <a:t> </a:t>
          </a:r>
          <a:r>
            <a:rPr lang="en-US" altLang="zh-TW" sz="1400" b="1" i="0">
              <a:solidFill>
                <a:sysClr val="windowText" lastClr="000000"/>
              </a:solidFill>
            </a:rPr>
            <a:t>Gy: [5,5,5,6] (20240206)</a:t>
          </a:r>
          <a:r>
            <a:rPr lang="zh-TW" altLang="en-US" sz="1400" b="1" i="0">
              <a:solidFill>
                <a:sysClr val="windowText" lastClr="000000"/>
              </a:solidFill>
            </a:rPr>
            <a:t> </a:t>
          </a:r>
          <a:r>
            <a:rPr lang="en-US" altLang="zh-TW" sz="1400" b="1" i="0">
              <a:solidFill>
                <a:sysClr val="windowText" lastClr="000000"/>
              </a:solidFill>
            </a:rPr>
            <a:t>&gt;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64356</xdr:colOff>
      <xdr:row>11</xdr:row>
      <xdr:rowOff>155467</xdr:rowOff>
    </xdr:from>
    <xdr:to>
      <xdr:col>5</xdr:col>
      <xdr:colOff>49695</xdr:colOff>
      <xdr:row>15</xdr:row>
      <xdr:rowOff>18472</xdr:rowOff>
    </xdr:to>
    <xdr:sp macro="" textlink="">
      <xdr:nvSpPr>
        <xdr:cNvPr id="2" name="箭號: 向下 1">
          <a:extLst>
            <a:ext uri="{FF2B5EF4-FFF2-40B4-BE49-F238E27FC236}">
              <a16:creationId xmlns:a16="http://schemas.microsoft.com/office/drawing/2014/main" id="{01E43BD0-3C07-4108-B9B7-6688F37A7992}"/>
            </a:ext>
          </a:extLst>
        </xdr:cNvPr>
        <xdr:cNvSpPr/>
      </xdr:nvSpPr>
      <xdr:spPr>
        <a:xfrm>
          <a:off x="2209552" y="2159858"/>
          <a:ext cx="1128339" cy="59187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oneCellAnchor>
    <xdr:from>
      <xdr:col>5</xdr:col>
      <xdr:colOff>33130</xdr:colOff>
      <xdr:row>12</xdr:row>
      <xdr:rowOff>107011</xdr:rowOff>
    </xdr:from>
    <xdr:ext cx="466794" cy="275909"/>
    <xdr:sp macro="" textlink="">
      <xdr:nvSpPr>
        <xdr:cNvPr id="3" name="文字方塊 2">
          <a:extLst>
            <a:ext uri="{FF2B5EF4-FFF2-40B4-BE49-F238E27FC236}">
              <a16:creationId xmlns:a16="http://schemas.microsoft.com/office/drawing/2014/main" id="{EEE0996D-9C3A-41FA-8CE5-A2ADF9259E67}"/>
            </a:ext>
          </a:extLst>
        </xdr:cNvPr>
        <xdr:cNvSpPr txBox="1"/>
      </xdr:nvSpPr>
      <xdr:spPr>
        <a:xfrm>
          <a:off x="3321326" y="2293620"/>
          <a:ext cx="466794" cy="2759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TW" altLang="en-US" sz="1100"/>
            <a:t>取整</a:t>
          </a:r>
        </a:p>
      </xdr:txBody>
    </xdr:sp>
    <xdr:clientData/>
  </xdr:oneCellAnchor>
  <xdr:twoCellAnchor>
    <xdr:from>
      <xdr:col>3</xdr:col>
      <xdr:colOff>49695</xdr:colOff>
      <xdr:row>21</xdr:row>
      <xdr:rowOff>165652</xdr:rowOff>
    </xdr:from>
    <xdr:to>
      <xdr:col>5</xdr:col>
      <xdr:colOff>40749</xdr:colOff>
      <xdr:row>25</xdr:row>
      <xdr:rowOff>34372</xdr:rowOff>
    </xdr:to>
    <xdr:sp macro="" textlink="">
      <xdr:nvSpPr>
        <xdr:cNvPr id="4" name="箭號: 向下 3">
          <a:extLst>
            <a:ext uri="{FF2B5EF4-FFF2-40B4-BE49-F238E27FC236}">
              <a16:creationId xmlns:a16="http://schemas.microsoft.com/office/drawing/2014/main" id="{1AC1A9BB-630C-4356-A778-88D0C1475C2D}"/>
            </a:ext>
          </a:extLst>
        </xdr:cNvPr>
        <xdr:cNvSpPr/>
      </xdr:nvSpPr>
      <xdr:spPr>
        <a:xfrm>
          <a:off x="2194891" y="3992217"/>
          <a:ext cx="1134054" cy="59759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oneCellAnchor>
    <xdr:from>
      <xdr:col>5</xdr:col>
      <xdr:colOff>17890</xdr:colOff>
      <xdr:row>22</xdr:row>
      <xdr:rowOff>134426</xdr:rowOff>
    </xdr:from>
    <xdr:ext cx="1625188" cy="448136"/>
    <xdr:sp macro="" textlink="">
      <xdr:nvSpPr>
        <xdr:cNvPr id="5" name="文字方塊 4">
          <a:extLst>
            <a:ext uri="{FF2B5EF4-FFF2-40B4-BE49-F238E27FC236}">
              <a16:creationId xmlns:a16="http://schemas.microsoft.com/office/drawing/2014/main" id="{C25F9CAA-27E3-4144-84D1-D2E5B7497037}"/>
            </a:ext>
          </a:extLst>
        </xdr:cNvPr>
        <xdr:cNvSpPr txBox="1"/>
      </xdr:nvSpPr>
      <xdr:spPr>
        <a:xfrm>
          <a:off x="3703651" y="4143209"/>
          <a:ext cx="1625188" cy="4481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Matlab</a:t>
          </a:r>
          <a:r>
            <a:rPr lang="en-US" altLang="zh-TW" sz="1100" baseline="0"/>
            <a:t> Code Find Critical</a:t>
          </a:r>
        </a:p>
        <a:p>
          <a:r>
            <a:rPr lang="zh-TW" altLang="en-US" sz="1100"/>
            <a:t>自行貼上</a:t>
          </a:r>
        </a:p>
      </xdr:txBody>
    </xdr:sp>
    <xdr:clientData/>
  </xdr:oneCellAnchor>
  <xdr:twoCellAnchor>
    <xdr:from>
      <xdr:col>3</xdr:col>
      <xdr:colOff>0</xdr:colOff>
      <xdr:row>36</xdr:row>
      <xdr:rowOff>0</xdr:rowOff>
    </xdr:from>
    <xdr:to>
      <xdr:col>4</xdr:col>
      <xdr:colOff>558744</xdr:colOff>
      <xdr:row>39</xdr:row>
      <xdr:rowOff>47128</xdr:rowOff>
    </xdr:to>
    <xdr:sp macro="" textlink="">
      <xdr:nvSpPr>
        <xdr:cNvPr id="6" name="箭號: 向下 5">
          <a:extLst>
            <a:ext uri="{FF2B5EF4-FFF2-40B4-BE49-F238E27FC236}">
              <a16:creationId xmlns:a16="http://schemas.microsoft.com/office/drawing/2014/main" id="{18D647B0-1093-4FBF-96C6-F522AC832158}"/>
            </a:ext>
          </a:extLst>
        </xdr:cNvPr>
        <xdr:cNvSpPr/>
      </xdr:nvSpPr>
      <xdr:spPr>
        <a:xfrm>
          <a:off x="2145196" y="6559826"/>
          <a:ext cx="1262765" cy="59378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oneCellAnchor>
    <xdr:from>
      <xdr:col>5</xdr:col>
      <xdr:colOff>0</xdr:colOff>
      <xdr:row>36</xdr:row>
      <xdr:rowOff>131941</xdr:rowOff>
    </xdr:from>
    <xdr:ext cx="2248180" cy="448136"/>
    <xdr:sp macro="" textlink="">
      <xdr:nvSpPr>
        <xdr:cNvPr id="7" name="文字方塊 6">
          <a:extLst>
            <a:ext uri="{FF2B5EF4-FFF2-40B4-BE49-F238E27FC236}">
              <a16:creationId xmlns:a16="http://schemas.microsoft.com/office/drawing/2014/main" id="{DDE07B6B-4EFF-4121-AEE3-6E229DC7E02D}"/>
            </a:ext>
          </a:extLst>
        </xdr:cNvPr>
        <xdr:cNvSpPr txBox="1"/>
      </xdr:nvSpPr>
      <xdr:spPr>
        <a:xfrm>
          <a:off x="3685761" y="6691767"/>
          <a:ext cx="2248180" cy="4481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Matlab</a:t>
          </a:r>
          <a:r>
            <a:rPr lang="en-US" altLang="zh-TW" sz="1100" baseline="0"/>
            <a:t> Code VZA by Critical Median</a:t>
          </a:r>
        </a:p>
        <a:p>
          <a:r>
            <a:rPr lang="zh-TW" altLang="en-US" sz="1100" baseline="0"/>
            <a:t>自行貼上</a:t>
          </a:r>
          <a:endParaRPr lang="zh-TW" altLang="en-US" sz="1100"/>
        </a:p>
      </xdr:txBody>
    </xdr:sp>
    <xdr:clientData/>
  </xdr:oneCellAnchor>
  <xdr:twoCellAnchor>
    <xdr:from>
      <xdr:col>11</xdr:col>
      <xdr:colOff>64356</xdr:colOff>
      <xdr:row>11</xdr:row>
      <xdr:rowOff>155467</xdr:rowOff>
    </xdr:from>
    <xdr:to>
      <xdr:col>13</xdr:col>
      <xdr:colOff>49695</xdr:colOff>
      <xdr:row>15</xdr:row>
      <xdr:rowOff>18472</xdr:rowOff>
    </xdr:to>
    <xdr:sp macro="" textlink="">
      <xdr:nvSpPr>
        <xdr:cNvPr id="8" name="箭號: 向下 7">
          <a:extLst>
            <a:ext uri="{FF2B5EF4-FFF2-40B4-BE49-F238E27FC236}">
              <a16:creationId xmlns:a16="http://schemas.microsoft.com/office/drawing/2014/main" id="{7DAA9BA9-7B68-4A2B-9F70-6348E59BEEE5}"/>
            </a:ext>
          </a:extLst>
        </xdr:cNvPr>
        <xdr:cNvSpPr/>
      </xdr:nvSpPr>
      <xdr:spPr>
        <a:xfrm>
          <a:off x="2482617" y="2101288"/>
          <a:ext cx="1258424" cy="574387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oneCellAnchor>
    <xdr:from>
      <xdr:col>13</xdr:col>
      <xdr:colOff>33130</xdr:colOff>
      <xdr:row>12</xdr:row>
      <xdr:rowOff>107011</xdr:rowOff>
    </xdr:from>
    <xdr:ext cx="466794" cy="275909"/>
    <xdr:sp macro="" textlink="">
      <xdr:nvSpPr>
        <xdr:cNvPr id="9" name="文字方塊 8">
          <a:extLst>
            <a:ext uri="{FF2B5EF4-FFF2-40B4-BE49-F238E27FC236}">
              <a16:creationId xmlns:a16="http://schemas.microsoft.com/office/drawing/2014/main" id="{DEFCC4D5-203B-477D-9601-805B1BE39147}"/>
            </a:ext>
          </a:extLst>
        </xdr:cNvPr>
        <xdr:cNvSpPr txBox="1"/>
      </xdr:nvSpPr>
      <xdr:spPr>
        <a:xfrm>
          <a:off x="3718761" y="2227820"/>
          <a:ext cx="466794" cy="2759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TW" altLang="en-US" sz="1100"/>
            <a:t>取整</a:t>
          </a:r>
        </a:p>
      </xdr:txBody>
    </xdr:sp>
    <xdr:clientData/>
  </xdr:oneCellAnchor>
  <xdr:twoCellAnchor>
    <xdr:from>
      <xdr:col>11</xdr:col>
      <xdr:colOff>49695</xdr:colOff>
      <xdr:row>21</xdr:row>
      <xdr:rowOff>165652</xdr:rowOff>
    </xdr:from>
    <xdr:to>
      <xdr:col>13</xdr:col>
      <xdr:colOff>40749</xdr:colOff>
      <xdr:row>25</xdr:row>
      <xdr:rowOff>34372</xdr:rowOff>
    </xdr:to>
    <xdr:sp macro="" textlink="">
      <xdr:nvSpPr>
        <xdr:cNvPr id="10" name="箭號: 向下 9">
          <a:extLst>
            <a:ext uri="{FF2B5EF4-FFF2-40B4-BE49-F238E27FC236}">
              <a16:creationId xmlns:a16="http://schemas.microsoft.com/office/drawing/2014/main" id="{3568033D-7E69-48F4-A8A9-332B417D9915}"/>
            </a:ext>
          </a:extLst>
        </xdr:cNvPr>
        <xdr:cNvSpPr/>
      </xdr:nvSpPr>
      <xdr:spPr>
        <a:xfrm>
          <a:off x="2475576" y="3884212"/>
          <a:ext cx="1252709" cy="572481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oneCellAnchor>
    <xdr:from>
      <xdr:col>13</xdr:col>
      <xdr:colOff>17890</xdr:colOff>
      <xdr:row>22</xdr:row>
      <xdr:rowOff>134426</xdr:rowOff>
    </xdr:from>
    <xdr:ext cx="1625188" cy="448136"/>
    <xdr:sp macro="" textlink="">
      <xdr:nvSpPr>
        <xdr:cNvPr id="11" name="文字方塊 10">
          <a:extLst>
            <a:ext uri="{FF2B5EF4-FFF2-40B4-BE49-F238E27FC236}">
              <a16:creationId xmlns:a16="http://schemas.microsoft.com/office/drawing/2014/main" id="{76F8C667-D270-4AA7-B15C-2FA41EFF6A3C}"/>
            </a:ext>
          </a:extLst>
        </xdr:cNvPr>
        <xdr:cNvSpPr txBox="1"/>
      </xdr:nvSpPr>
      <xdr:spPr>
        <a:xfrm>
          <a:off x="3709236" y="4022259"/>
          <a:ext cx="1625188" cy="4481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Matlab</a:t>
          </a:r>
          <a:r>
            <a:rPr lang="en-US" altLang="zh-TW" sz="1100" baseline="0"/>
            <a:t> Code Find Critical</a:t>
          </a:r>
        </a:p>
        <a:p>
          <a:r>
            <a:rPr lang="zh-TW" altLang="en-US" sz="1100"/>
            <a:t>自行貼上</a:t>
          </a:r>
        </a:p>
      </xdr:txBody>
    </xdr:sp>
    <xdr:clientData/>
  </xdr:oneCellAnchor>
  <xdr:twoCellAnchor>
    <xdr:from>
      <xdr:col>11</xdr:col>
      <xdr:colOff>0</xdr:colOff>
      <xdr:row>36</xdr:row>
      <xdr:rowOff>0</xdr:rowOff>
    </xdr:from>
    <xdr:to>
      <xdr:col>12</xdr:col>
      <xdr:colOff>558744</xdr:colOff>
      <xdr:row>39</xdr:row>
      <xdr:rowOff>47128</xdr:rowOff>
    </xdr:to>
    <xdr:sp macro="" textlink="">
      <xdr:nvSpPr>
        <xdr:cNvPr id="12" name="箭號: 向下 11">
          <a:extLst>
            <a:ext uri="{FF2B5EF4-FFF2-40B4-BE49-F238E27FC236}">
              <a16:creationId xmlns:a16="http://schemas.microsoft.com/office/drawing/2014/main" id="{4EDC2817-6362-40E4-9B68-CCB2667C4CD7}"/>
            </a:ext>
          </a:extLst>
        </xdr:cNvPr>
        <xdr:cNvSpPr/>
      </xdr:nvSpPr>
      <xdr:spPr>
        <a:xfrm>
          <a:off x="2422071" y="6368143"/>
          <a:ext cx="1248899" cy="579711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oneCellAnchor>
    <xdr:from>
      <xdr:col>13</xdr:col>
      <xdr:colOff>0</xdr:colOff>
      <xdr:row>36</xdr:row>
      <xdr:rowOff>131941</xdr:rowOff>
    </xdr:from>
    <xdr:ext cx="2248180" cy="448136"/>
    <xdr:sp macro="" textlink="">
      <xdr:nvSpPr>
        <xdr:cNvPr id="13" name="文字方塊 12">
          <a:extLst>
            <a:ext uri="{FF2B5EF4-FFF2-40B4-BE49-F238E27FC236}">
              <a16:creationId xmlns:a16="http://schemas.microsoft.com/office/drawing/2014/main" id="{9DF4E441-D8FC-4672-9B76-F6BF7D32E96D}"/>
            </a:ext>
          </a:extLst>
        </xdr:cNvPr>
        <xdr:cNvSpPr txBox="1"/>
      </xdr:nvSpPr>
      <xdr:spPr>
        <a:xfrm>
          <a:off x="3687536" y="6503894"/>
          <a:ext cx="2248180" cy="4481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Matlab</a:t>
          </a:r>
          <a:r>
            <a:rPr lang="en-US" altLang="zh-TW" sz="1100" baseline="0"/>
            <a:t> Code VZA by Critical Median</a:t>
          </a:r>
        </a:p>
        <a:p>
          <a:r>
            <a:rPr lang="zh-TW" altLang="en-US" sz="1100" baseline="0"/>
            <a:t>自行貼上</a:t>
          </a:r>
          <a:endParaRPr lang="zh-TW" altLang="en-US" sz="11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259977</xdr:colOff>
      <xdr:row>2</xdr:row>
      <xdr:rowOff>169209</xdr:rowOff>
    </xdr:from>
    <xdr:ext cx="4928144" cy="1377813"/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D4140AAA-F880-475A-8326-6E04F78F164A}"/>
            </a:ext>
          </a:extLst>
        </xdr:cNvPr>
        <xdr:cNvSpPr txBox="1"/>
      </xdr:nvSpPr>
      <xdr:spPr>
        <a:xfrm>
          <a:off x="6201672" y="534969"/>
          <a:ext cx="4928144" cy="13778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600"/>
            <a:t>note:</a:t>
          </a:r>
        </a:p>
        <a:p>
          <a:r>
            <a:rPr lang="zh-TW" altLang="en-US" sz="1600"/>
            <a:t>滿版裕度分析</a:t>
          </a:r>
        </a:p>
        <a:p>
          <a:r>
            <a:rPr lang="en-US" altLang="zh-TW" sz="1600"/>
            <a:t>B8(Seg5)+C2Seg5 </a:t>
          </a:r>
          <a:r>
            <a:rPr lang="zh-TW" altLang="en-US" sz="1600"/>
            <a:t>只看黃的數量 </a:t>
          </a:r>
          <a:r>
            <a:rPr lang="en-US" altLang="zh-TW" sz="1600"/>
            <a:t>(</a:t>
          </a:r>
          <a:r>
            <a:rPr lang="zh-TW" altLang="en-US" sz="1600"/>
            <a:t>黑忽略但考慮 </a:t>
          </a:r>
          <a:r>
            <a:rPr lang="en-US" altLang="zh-TW" sz="1600"/>
            <a:t>B </a:t>
          </a:r>
          <a:r>
            <a:rPr lang="zh-TW" altLang="en-US" sz="1600"/>
            <a:t>的黃</a:t>
          </a:r>
          <a:r>
            <a:rPr lang="en-US" altLang="zh-TW" sz="1600"/>
            <a:t>)</a:t>
          </a:r>
        </a:p>
        <a:p>
          <a:r>
            <a:rPr lang="en-US" altLang="zh-TW" sz="1600"/>
            <a:t>P1.0017 GG3.735 pixelshift[7,3] </a:t>
          </a:r>
        </a:p>
        <a:p>
          <a:r>
            <a:rPr lang="en-US" altLang="zh-TW" sz="1600"/>
            <a:t>C2: [7,8,9,11]</a:t>
          </a:r>
        </a:p>
      </xdr:txBody>
    </xdr:sp>
    <xdr:clientData/>
  </xdr:oneCellAnchor>
  <xdr:twoCellAnchor>
    <xdr:from>
      <xdr:col>39</xdr:col>
      <xdr:colOff>95249</xdr:colOff>
      <xdr:row>1</xdr:row>
      <xdr:rowOff>11205</xdr:rowOff>
    </xdr:from>
    <xdr:to>
      <xdr:col>40</xdr:col>
      <xdr:colOff>238124</xdr:colOff>
      <xdr:row>7</xdr:row>
      <xdr:rowOff>161924</xdr:rowOff>
    </xdr:to>
    <xdr:sp macro="" textlink="">
      <xdr:nvSpPr>
        <xdr:cNvPr id="3" name="左大括弧 2">
          <a:extLst>
            <a:ext uri="{FF2B5EF4-FFF2-40B4-BE49-F238E27FC236}">
              <a16:creationId xmlns:a16="http://schemas.microsoft.com/office/drawing/2014/main" id="{0699320F-8B50-449B-A2D6-419F3068AECB}"/>
            </a:ext>
          </a:extLst>
        </xdr:cNvPr>
        <xdr:cNvSpPr/>
      </xdr:nvSpPr>
      <xdr:spPr>
        <a:xfrm>
          <a:off x="15767684" y="194085"/>
          <a:ext cx="483870" cy="1236569"/>
        </a:xfrm>
        <a:prstGeom prst="lef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oneCellAnchor>
    <xdr:from>
      <xdr:col>25</xdr:col>
      <xdr:colOff>313764</xdr:colOff>
      <xdr:row>3</xdr:row>
      <xdr:rowOff>93569</xdr:rowOff>
    </xdr:from>
    <xdr:ext cx="4304383" cy="359394"/>
    <xdr:sp macro="" textlink="">
      <xdr:nvSpPr>
        <xdr:cNvPr id="4" name="文字方塊 3">
          <a:extLst>
            <a:ext uri="{FF2B5EF4-FFF2-40B4-BE49-F238E27FC236}">
              <a16:creationId xmlns:a16="http://schemas.microsoft.com/office/drawing/2014/main" id="{F0548457-3736-48E6-AB57-71B6581D1EAA}"/>
            </a:ext>
          </a:extLst>
        </xdr:cNvPr>
        <xdr:cNvSpPr txBox="1"/>
      </xdr:nvSpPr>
      <xdr:spPr>
        <a:xfrm>
          <a:off x="11183694" y="640304"/>
          <a:ext cx="4304383" cy="35939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TW" altLang="en-US" sz="1600" b="1"/>
            <a:t>此處的 </a:t>
          </a:r>
          <a:r>
            <a:rPr lang="en-US" altLang="zh-TW" sz="1600" b="1"/>
            <a:t>C:</a:t>
          </a:r>
          <a:r>
            <a:rPr lang="zh-TW" altLang="en-US" sz="1600" b="1"/>
            <a:t> 部分 </a:t>
          </a:r>
          <a:r>
            <a:rPr lang="en-US" altLang="zh-TW" sz="1600" b="1"/>
            <a:t>nan </a:t>
          </a:r>
          <a:r>
            <a:rPr lang="zh-TW" altLang="en-US" sz="1600" b="1"/>
            <a:t>是因為 </a:t>
          </a:r>
          <a:r>
            <a:rPr lang="en-US" altLang="zh-TW" sz="1600" b="1"/>
            <a:t>B</a:t>
          </a:r>
          <a:r>
            <a:rPr lang="zh-TW" altLang="en-US" sz="1600" b="1"/>
            <a:t> 發生 </a:t>
          </a:r>
          <a:r>
            <a:rPr lang="en-US" altLang="zh-TW" sz="1600" b="1"/>
            <a:t>TIR</a:t>
          </a:r>
          <a:r>
            <a:rPr lang="zh-TW" altLang="en-US" sz="1600" b="1"/>
            <a:t> 而無資料</a:t>
          </a:r>
        </a:p>
      </xdr:txBody>
    </xdr:sp>
    <xdr:clientData/>
  </xdr:oneCellAnchor>
  <xdr:twoCellAnchor>
    <xdr:from>
      <xdr:col>13</xdr:col>
      <xdr:colOff>313765</xdr:colOff>
      <xdr:row>14</xdr:row>
      <xdr:rowOff>56029</xdr:rowOff>
    </xdr:from>
    <xdr:to>
      <xdr:col>15</xdr:col>
      <xdr:colOff>56029</xdr:colOff>
      <xdr:row>16</xdr:row>
      <xdr:rowOff>67235</xdr:rowOff>
    </xdr:to>
    <xdr:sp macro="" textlink="">
      <xdr:nvSpPr>
        <xdr:cNvPr id="5" name="矩形 4">
          <a:extLst>
            <a:ext uri="{FF2B5EF4-FFF2-40B4-BE49-F238E27FC236}">
              <a16:creationId xmlns:a16="http://schemas.microsoft.com/office/drawing/2014/main" id="{8BB94CEE-EED1-40C4-ACB9-B24405F1E8C6}"/>
            </a:ext>
          </a:extLst>
        </xdr:cNvPr>
        <xdr:cNvSpPr/>
      </xdr:nvSpPr>
      <xdr:spPr>
        <a:xfrm>
          <a:off x="6735520" y="2593489"/>
          <a:ext cx="629994" cy="367441"/>
        </a:xfrm>
        <a:prstGeom prst="rect">
          <a:avLst/>
        </a:prstGeom>
        <a:solidFill>
          <a:srgbClr val="FFFF0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13</xdr:col>
      <xdr:colOff>320489</xdr:colOff>
      <xdr:row>11</xdr:row>
      <xdr:rowOff>118783</xdr:rowOff>
    </xdr:from>
    <xdr:to>
      <xdr:col>15</xdr:col>
      <xdr:colOff>62753</xdr:colOff>
      <xdr:row>13</xdr:row>
      <xdr:rowOff>107577</xdr:rowOff>
    </xdr:to>
    <xdr:sp macro="" textlink="">
      <xdr:nvSpPr>
        <xdr:cNvPr id="6" name="矩形 5">
          <a:extLst>
            <a:ext uri="{FF2B5EF4-FFF2-40B4-BE49-F238E27FC236}">
              <a16:creationId xmlns:a16="http://schemas.microsoft.com/office/drawing/2014/main" id="{C232C4C6-9CE8-438D-895F-96265606B648}"/>
            </a:ext>
          </a:extLst>
        </xdr:cNvPr>
        <xdr:cNvSpPr/>
      </xdr:nvSpPr>
      <xdr:spPr>
        <a:xfrm>
          <a:off x="6744149" y="2111413"/>
          <a:ext cx="620469" cy="346934"/>
        </a:xfrm>
        <a:prstGeom prst="rect">
          <a:avLst/>
        </a:prstGeom>
        <a:ln>
          <a:solidFill>
            <a:schemeClr val="tx1"/>
          </a:solidFill>
        </a:ln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oneCellAnchor>
    <xdr:from>
      <xdr:col>15</xdr:col>
      <xdr:colOff>68355</xdr:colOff>
      <xdr:row>14</xdr:row>
      <xdr:rowOff>71157</xdr:rowOff>
    </xdr:from>
    <xdr:ext cx="1747145" cy="342786"/>
    <xdr:sp macro="" textlink="">
      <xdr:nvSpPr>
        <xdr:cNvPr id="7" name="文字方塊 6">
          <a:extLst>
            <a:ext uri="{FF2B5EF4-FFF2-40B4-BE49-F238E27FC236}">
              <a16:creationId xmlns:a16="http://schemas.microsoft.com/office/drawing/2014/main" id="{C1CCB085-4E76-4DAF-8F10-96F4B3923362}"/>
            </a:ext>
          </a:extLst>
        </xdr:cNvPr>
        <xdr:cNvSpPr txBox="1"/>
      </xdr:nvSpPr>
      <xdr:spPr>
        <a:xfrm>
          <a:off x="7372125" y="2602902"/>
          <a:ext cx="1747145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600" b="1"/>
            <a:t>B8(seg5)+C2(seg5)</a:t>
          </a:r>
        </a:p>
      </xdr:txBody>
    </xdr:sp>
    <xdr:clientData/>
  </xdr:oneCellAnchor>
  <xdr:oneCellAnchor>
    <xdr:from>
      <xdr:col>15</xdr:col>
      <xdr:colOff>86284</xdr:colOff>
      <xdr:row>11</xdr:row>
      <xdr:rowOff>178734</xdr:rowOff>
    </xdr:from>
    <xdr:ext cx="911596" cy="342786"/>
    <xdr:sp macro="" textlink="">
      <xdr:nvSpPr>
        <xdr:cNvPr id="8" name="文字方塊 7">
          <a:extLst>
            <a:ext uri="{FF2B5EF4-FFF2-40B4-BE49-F238E27FC236}">
              <a16:creationId xmlns:a16="http://schemas.microsoft.com/office/drawing/2014/main" id="{08720A45-E25C-4953-8C35-8D57FAA10B95}"/>
            </a:ext>
          </a:extLst>
        </xdr:cNvPr>
        <xdr:cNvSpPr txBox="1"/>
      </xdr:nvSpPr>
      <xdr:spPr>
        <a:xfrm>
          <a:off x="7393864" y="2165649"/>
          <a:ext cx="911596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600" b="1"/>
            <a:t>C2(seg5)</a:t>
          </a:r>
          <a:endParaRPr lang="zh-TW" altLang="en-US" sz="1600" b="1"/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259977</xdr:colOff>
      <xdr:row>2</xdr:row>
      <xdr:rowOff>169209</xdr:rowOff>
    </xdr:from>
    <xdr:ext cx="4928144" cy="1377813"/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544A1303-1CFA-40DC-A60F-D6B21196E29A}"/>
            </a:ext>
          </a:extLst>
        </xdr:cNvPr>
        <xdr:cNvSpPr txBox="1"/>
      </xdr:nvSpPr>
      <xdr:spPr>
        <a:xfrm>
          <a:off x="6201672" y="534969"/>
          <a:ext cx="4928144" cy="13778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600"/>
            <a:t>note:</a:t>
          </a:r>
        </a:p>
        <a:p>
          <a:r>
            <a:rPr lang="zh-TW" altLang="en-US" sz="1600"/>
            <a:t>滿版裕度分析</a:t>
          </a:r>
        </a:p>
        <a:p>
          <a:r>
            <a:rPr lang="en-US" altLang="zh-TW" sz="1600"/>
            <a:t>B8(Seg5)+C2Seg5 </a:t>
          </a:r>
          <a:r>
            <a:rPr lang="zh-TW" altLang="en-US" sz="1600"/>
            <a:t>只看黃的數量 </a:t>
          </a:r>
          <a:r>
            <a:rPr lang="en-US" altLang="zh-TW" sz="1600"/>
            <a:t>(</a:t>
          </a:r>
          <a:r>
            <a:rPr lang="zh-TW" altLang="en-US" sz="1600"/>
            <a:t>黑忽略但考慮 </a:t>
          </a:r>
          <a:r>
            <a:rPr lang="en-US" altLang="zh-TW" sz="1600"/>
            <a:t>B </a:t>
          </a:r>
          <a:r>
            <a:rPr lang="zh-TW" altLang="en-US" sz="1600"/>
            <a:t>的黃</a:t>
          </a:r>
          <a:r>
            <a:rPr lang="en-US" altLang="zh-TW" sz="1600"/>
            <a:t>)</a:t>
          </a:r>
        </a:p>
        <a:p>
          <a:r>
            <a:rPr lang="en-US" altLang="zh-TW" sz="1600"/>
            <a:t>P1.0017 GG3.735 pixelshift[7,3] </a:t>
          </a:r>
        </a:p>
        <a:p>
          <a:r>
            <a:rPr lang="en-US" altLang="zh-TW" sz="1600"/>
            <a:t>C2: [7,8,9,11]</a:t>
          </a:r>
        </a:p>
      </xdr:txBody>
    </xdr:sp>
    <xdr:clientData/>
  </xdr:oneCellAnchor>
  <xdr:twoCellAnchor>
    <xdr:from>
      <xdr:col>39</xdr:col>
      <xdr:colOff>95249</xdr:colOff>
      <xdr:row>1</xdr:row>
      <xdr:rowOff>11205</xdr:rowOff>
    </xdr:from>
    <xdr:to>
      <xdr:col>40</xdr:col>
      <xdr:colOff>238124</xdr:colOff>
      <xdr:row>7</xdr:row>
      <xdr:rowOff>161924</xdr:rowOff>
    </xdr:to>
    <xdr:sp macro="" textlink="">
      <xdr:nvSpPr>
        <xdr:cNvPr id="3" name="左大括弧 2">
          <a:extLst>
            <a:ext uri="{FF2B5EF4-FFF2-40B4-BE49-F238E27FC236}">
              <a16:creationId xmlns:a16="http://schemas.microsoft.com/office/drawing/2014/main" id="{000025BD-6B6A-4F1C-A7EF-E23735C1F014}"/>
            </a:ext>
          </a:extLst>
        </xdr:cNvPr>
        <xdr:cNvSpPr/>
      </xdr:nvSpPr>
      <xdr:spPr>
        <a:xfrm>
          <a:off x="15767684" y="194085"/>
          <a:ext cx="483870" cy="1236569"/>
        </a:xfrm>
        <a:prstGeom prst="lef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oneCellAnchor>
    <xdr:from>
      <xdr:col>25</xdr:col>
      <xdr:colOff>313764</xdr:colOff>
      <xdr:row>3</xdr:row>
      <xdr:rowOff>93569</xdr:rowOff>
    </xdr:from>
    <xdr:ext cx="4304383" cy="359394"/>
    <xdr:sp macro="" textlink="">
      <xdr:nvSpPr>
        <xdr:cNvPr id="4" name="文字方塊 3">
          <a:extLst>
            <a:ext uri="{FF2B5EF4-FFF2-40B4-BE49-F238E27FC236}">
              <a16:creationId xmlns:a16="http://schemas.microsoft.com/office/drawing/2014/main" id="{07B19335-4C93-4B37-ADB9-6CA1E88BC06A}"/>
            </a:ext>
          </a:extLst>
        </xdr:cNvPr>
        <xdr:cNvSpPr txBox="1"/>
      </xdr:nvSpPr>
      <xdr:spPr>
        <a:xfrm>
          <a:off x="11183694" y="640304"/>
          <a:ext cx="4304383" cy="35939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TW" altLang="en-US" sz="1600" b="1"/>
            <a:t>此處的 </a:t>
          </a:r>
          <a:r>
            <a:rPr lang="en-US" altLang="zh-TW" sz="1600" b="1"/>
            <a:t>C:</a:t>
          </a:r>
          <a:r>
            <a:rPr lang="zh-TW" altLang="en-US" sz="1600" b="1"/>
            <a:t> 部分 </a:t>
          </a:r>
          <a:r>
            <a:rPr lang="en-US" altLang="zh-TW" sz="1600" b="1"/>
            <a:t>nan </a:t>
          </a:r>
          <a:r>
            <a:rPr lang="zh-TW" altLang="en-US" sz="1600" b="1"/>
            <a:t>是因為 </a:t>
          </a:r>
          <a:r>
            <a:rPr lang="en-US" altLang="zh-TW" sz="1600" b="1"/>
            <a:t>B</a:t>
          </a:r>
          <a:r>
            <a:rPr lang="zh-TW" altLang="en-US" sz="1600" b="1"/>
            <a:t> 發生 </a:t>
          </a:r>
          <a:r>
            <a:rPr lang="en-US" altLang="zh-TW" sz="1600" b="1"/>
            <a:t>TIR</a:t>
          </a:r>
          <a:r>
            <a:rPr lang="zh-TW" altLang="en-US" sz="1600" b="1"/>
            <a:t> 而無資料</a:t>
          </a:r>
        </a:p>
      </xdr:txBody>
    </xdr:sp>
    <xdr:clientData/>
  </xdr:oneCellAnchor>
  <xdr:twoCellAnchor>
    <xdr:from>
      <xdr:col>13</xdr:col>
      <xdr:colOff>313765</xdr:colOff>
      <xdr:row>14</xdr:row>
      <xdr:rowOff>56029</xdr:rowOff>
    </xdr:from>
    <xdr:to>
      <xdr:col>15</xdr:col>
      <xdr:colOff>56029</xdr:colOff>
      <xdr:row>16</xdr:row>
      <xdr:rowOff>67235</xdr:rowOff>
    </xdr:to>
    <xdr:sp macro="" textlink="">
      <xdr:nvSpPr>
        <xdr:cNvPr id="5" name="矩形 4">
          <a:extLst>
            <a:ext uri="{FF2B5EF4-FFF2-40B4-BE49-F238E27FC236}">
              <a16:creationId xmlns:a16="http://schemas.microsoft.com/office/drawing/2014/main" id="{3A871109-72BB-4291-AA52-1E31BE47E59F}"/>
            </a:ext>
          </a:extLst>
        </xdr:cNvPr>
        <xdr:cNvSpPr/>
      </xdr:nvSpPr>
      <xdr:spPr>
        <a:xfrm>
          <a:off x="6735520" y="2593489"/>
          <a:ext cx="629994" cy="367441"/>
        </a:xfrm>
        <a:prstGeom prst="rect">
          <a:avLst/>
        </a:prstGeom>
        <a:solidFill>
          <a:srgbClr val="FFFF0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13</xdr:col>
      <xdr:colOff>320489</xdr:colOff>
      <xdr:row>11</xdr:row>
      <xdr:rowOff>118783</xdr:rowOff>
    </xdr:from>
    <xdr:to>
      <xdr:col>15</xdr:col>
      <xdr:colOff>62753</xdr:colOff>
      <xdr:row>13</xdr:row>
      <xdr:rowOff>107577</xdr:rowOff>
    </xdr:to>
    <xdr:sp macro="" textlink="">
      <xdr:nvSpPr>
        <xdr:cNvPr id="6" name="矩形 5">
          <a:extLst>
            <a:ext uri="{FF2B5EF4-FFF2-40B4-BE49-F238E27FC236}">
              <a16:creationId xmlns:a16="http://schemas.microsoft.com/office/drawing/2014/main" id="{8576F311-7E5B-4C3D-9B2A-F24A05A912C4}"/>
            </a:ext>
          </a:extLst>
        </xdr:cNvPr>
        <xdr:cNvSpPr/>
      </xdr:nvSpPr>
      <xdr:spPr>
        <a:xfrm>
          <a:off x="6744149" y="2111413"/>
          <a:ext cx="620469" cy="346934"/>
        </a:xfrm>
        <a:prstGeom prst="rect">
          <a:avLst/>
        </a:prstGeom>
        <a:ln>
          <a:solidFill>
            <a:schemeClr val="tx1"/>
          </a:solidFill>
        </a:ln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oneCellAnchor>
    <xdr:from>
      <xdr:col>15</xdr:col>
      <xdr:colOff>68355</xdr:colOff>
      <xdr:row>14</xdr:row>
      <xdr:rowOff>71157</xdr:rowOff>
    </xdr:from>
    <xdr:ext cx="1747145" cy="342786"/>
    <xdr:sp macro="" textlink="">
      <xdr:nvSpPr>
        <xdr:cNvPr id="7" name="文字方塊 6">
          <a:extLst>
            <a:ext uri="{FF2B5EF4-FFF2-40B4-BE49-F238E27FC236}">
              <a16:creationId xmlns:a16="http://schemas.microsoft.com/office/drawing/2014/main" id="{FD0E3158-9674-45AE-AA37-46505CB1409E}"/>
            </a:ext>
          </a:extLst>
        </xdr:cNvPr>
        <xdr:cNvSpPr txBox="1"/>
      </xdr:nvSpPr>
      <xdr:spPr>
        <a:xfrm>
          <a:off x="7372125" y="2602902"/>
          <a:ext cx="1747145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600" b="1"/>
            <a:t>B8(seg5)+C2(seg5)</a:t>
          </a:r>
        </a:p>
      </xdr:txBody>
    </xdr:sp>
    <xdr:clientData/>
  </xdr:oneCellAnchor>
  <xdr:oneCellAnchor>
    <xdr:from>
      <xdr:col>15</xdr:col>
      <xdr:colOff>86284</xdr:colOff>
      <xdr:row>11</xdr:row>
      <xdr:rowOff>178734</xdr:rowOff>
    </xdr:from>
    <xdr:ext cx="911596" cy="342786"/>
    <xdr:sp macro="" textlink="">
      <xdr:nvSpPr>
        <xdr:cNvPr id="8" name="文字方塊 7">
          <a:extLst>
            <a:ext uri="{FF2B5EF4-FFF2-40B4-BE49-F238E27FC236}">
              <a16:creationId xmlns:a16="http://schemas.microsoft.com/office/drawing/2014/main" id="{278B090B-BD38-46B6-AA70-615E5A3118C7}"/>
            </a:ext>
          </a:extLst>
        </xdr:cNvPr>
        <xdr:cNvSpPr txBox="1"/>
      </xdr:nvSpPr>
      <xdr:spPr>
        <a:xfrm>
          <a:off x="7393864" y="2165649"/>
          <a:ext cx="911596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600" b="1"/>
            <a:t>C2(seg5)</a:t>
          </a:r>
          <a:endParaRPr lang="zh-TW" altLang="en-US" sz="1600" b="1"/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259977</xdr:colOff>
      <xdr:row>2</xdr:row>
      <xdr:rowOff>169209</xdr:rowOff>
    </xdr:from>
    <xdr:ext cx="4928144" cy="1377813"/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4CDEAC36-AC7E-472E-B0F8-23BC7E6C6472}"/>
            </a:ext>
          </a:extLst>
        </xdr:cNvPr>
        <xdr:cNvSpPr txBox="1"/>
      </xdr:nvSpPr>
      <xdr:spPr>
        <a:xfrm>
          <a:off x="6201672" y="534969"/>
          <a:ext cx="4928144" cy="13778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600"/>
            <a:t>note:</a:t>
          </a:r>
        </a:p>
        <a:p>
          <a:r>
            <a:rPr lang="zh-TW" altLang="en-US" sz="1600"/>
            <a:t>滿版裕度分析</a:t>
          </a:r>
        </a:p>
        <a:p>
          <a:r>
            <a:rPr lang="en-US" altLang="zh-TW" sz="1600"/>
            <a:t>B8(Seg5)+C2Seg5 </a:t>
          </a:r>
          <a:r>
            <a:rPr lang="zh-TW" altLang="en-US" sz="1600"/>
            <a:t>只看黃的數量 </a:t>
          </a:r>
          <a:r>
            <a:rPr lang="en-US" altLang="zh-TW" sz="1600"/>
            <a:t>(</a:t>
          </a:r>
          <a:r>
            <a:rPr lang="zh-TW" altLang="en-US" sz="1600"/>
            <a:t>黑忽略但考慮 </a:t>
          </a:r>
          <a:r>
            <a:rPr lang="en-US" altLang="zh-TW" sz="1600"/>
            <a:t>B </a:t>
          </a:r>
          <a:r>
            <a:rPr lang="zh-TW" altLang="en-US" sz="1600"/>
            <a:t>的黃</a:t>
          </a:r>
          <a:r>
            <a:rPr lang="en-US" altLang="zh-TW" sz="1600"/>
            <a:t>)</a:t>
          </a:r>
        </a:p>
        <a:p>
          <a:r>
            <a:rPr lang="en-US" altLang="zh-TW" sz="1600"/>
            <a:t>P1.0017 GG3.735 pixelshift[7,3] </a:t>
          </a:r>
        </a:p>
        <a:p>
          <a:r>
            <a:rPr lang="en-US" altLang="zh-TW" sz="1600"/>
            <a:t>C2: [7,8,9,11]</a:t>
          </a:r>
        </a:p>
      </xdr:txBody>
    </xdr:sp>
    <xdr:clientData/>
  </xdr:oneCellAnchor>
  <xdr:twoCellAnchor>
    <xdr:from>
      <xdr:col>39</xdr:col>
      <xdr:colOff>95249</xdr:colOff>
      <xdr:row>1</xdr:row>
      <xdr:rowOff>11205</xdr:rowOff>
    </xdr:from>
    <xdr:to>
      <xdr:col>40</xdr:col>
      <xdr:colOff>238124</xdr:colOff>
      <xdr:row>7</xdr:row>
      <xdr:rowOff>161924</xdr:rowOff>
    </xdr:to>
    <xdr:sp macro="" textlink="">
      <xdr:nvSpPr>
        <xdr:cNvPr id="3" name="左大括弧 2">
          <a:extLst>
            <a:ext uri="{FF2B5EF4-FFF2-40B4-BE49-F238E27FC236}">
              <a16:creationId xmlns:a16="http://schemas.microsoft.com/office/drawing/2014/main" id="{B26B88D7-7585-4022-B1B1-5065700BF55E}"/>
            </a:ext>
          </a:extLst>
        </xdr:cNvPr>
        <xdr:cNvSpPr/>
      </xdr:nvSpPr>
      <xdr:spPr>
        <a:xfrm>
          <a:off x="15767684" y="194085"/>
          <a:ext cx="483870" cy="1236569"/>
        </a:xfrm>
        <a:prstGeom prst="lef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oneCellAnchor>
    <xdr:from>
      <xdr:col>25</xdr:col>
      <xdr:colOff>313764</xdr:colOff>
      <xdr:row>3</xdr:row>
      <xdr:rowOff>93569</xdr:rowOff>
    </xdr:from>
    <xdr:ext cx="4304383" cy="359394"/>
    <xdr:sp macro="" textlink="">
      <xdr:nvSpPr>
        <xdr:cNvPr id="4" name="文字方塊 3">
          <a:extLst>
            <a:ext uri="{FF2B5EF4-FFF2-40B4-BE49-F238E27FC236}">
              <a16:creationId xmlns:a16="http://schemas.microsoft.com/office/drawing/2014/main" id="{8727017B-833A-4990-84B0-F4B3B685E10E}"/>
            </a:ext>
          </a:extLst>
        </xdr:cNvPr>
        <xdr:cNvSpPr txBox="1"/>
      </xdr:nvSpPr>
      <xdr:spPr>
        <a:xfrm>
          <a:off x="11183694" y="640304"/>
          <a:ext cx="4304383" cy="35939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TW" altLang="en-US" sz="1600" b="1"/>
            <a:t>此處的 </a:t>
          </a:r>
          <a:r>
            <a:rPr lang="en-US" altLang="zh-TW" sz="1600" b="1"/>
            <a:t>C:</a:t>
          </a:r>
          <a:r>
            <a:rPr lang="zh-TW" altLang="en-US" sz="1600" b="1"/>
            <a:t> 部分 </a:t>
          </a:r>
          <a:r>
            <a:rPr lang="en-US" altLang="zh-TW" sz="1600" b="1"/>
            <a:t>nan </a:t>
          </a:r>
          <a:r>
            <a:rPr lang="zh-TW" altLang="en-US" sz="1600" b="1"/>
            <a:t>是因為 </a:t>
          </a:r>
          <a:r>
            <a:rPr lang="en-US" altLang="zh-TW" sz="1600" b="1"/>
            <a:t>B</a:t>
          </a:r>
          <a:r>
            <a:rPr lang="zh-TW" altLang="en-US" sz="1600" b="1"/>
            <a:t> 發生 </a:t>
          </a:r>
          <a:r>
            <a:rPr lang="en-US" altLang="zh-TW" sz="1600" b="1"/>
            <a:t>TIR</a:t>
          </a:r>
          <a:r>
            <a:rPr lang="zh-TW" altLang="en-US" sz="1600" b="1"/>
            <a:t> 而無資料</a:t>
          </a:r>
        </a:p>
      </xdr:txBody>
    </xdr:sp>
    <xdr:clientData/>
  </xdr:oneCellAnchor>
  <xdr:twoCellAnchor>
    <xdr:from>
      <xdr:col>13</xdr:col>
      <xdr:colOff>313765</xdr:colOff>
      <xdr:row>14</xdr:row>
      <xdr:rowOff>56029</xdr:rowOff>
    </xdr:from>
    <xdr:to>
      <xdr:col>15</xdr:col>
      <xdr:colOff>56029</xdr:colOff>
      <xdr:row>16</xdr:row>
      <xdr:rowOff>67235</xdr:rowOff>
    </xdr:to>
    <xdr:sp macro="" textlink="">
      <xdr:nvSpPr>
        <xdr:cNvPr id="5" name="矩形 4">
          <a:extLst>
            <a:ext uri="{FF2B5EF4-FFF2-40B4-BE49-F238E27FC236}">
              <a16:creationId xmlns:a16="http://schemas.microsoft.com/office/drawing/2014/main" id="{26E8A384-BDFD-4D24-8F5F-DCAF350A896F}"/>
            </a:ext>
          </a:extLst>
        </xdr:cNvPr>
        <xdr:cNvSpPr/>
      </xdr:nvSpPr>
      <xdr:spPr>
        <a:xfrm>
          <a:off x="6735520" y="2593489"/>
          <a:ext cx="629994" cy="367441"/>
        </a:xfrm>
        <a:prstGeom prst="rect">
          <a:avLst/>
        </a:prstGeom>
        <a:solidFill>
          <a:srgbClr val="FFFF0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13</xdr:col>
      <xdr:colOff>320489</xdr:colOff>
      <xdr:row>11</xdr:row>
      <xdr:rowOff>118783</xdr:rowOff>
    </xdr:from>
    <xdr:to>
      <xdr:col>15</xdr:col>
      <xdr:colOff>62753</xdr:colOff>
      <xdr:row>13</xdr:row>
      <xdr:rowOff>107577</xdr:rowOff>
    </xdr:to>
    <xdr:sp macro="" textlink="">
      <xdr:nvSpPr>
        <xdr:cNvPr id="6" name="矩形 5">
          <a:extLst>
            <a:ext uri="{FF2B5EF4-FFF2-40B4-BE49-F238E27FC236}">
              <a16:creationId xmlns:a16="http://schemas.microsoft.com/office/drawing/2014/main" id="{55E6BB20-B538-4729-817D-DC0E86B22DBB}"/>
            </a:ext>
          </a:extLst>
        </xdr:cNvPr>
        <xdr:cNvSpPr/>
      </xdr:nvSpPr>
      <xdr:spPr>
        <a:xfrm>
          <a:off x="6744149" y="2111413"/>
          <a:ext cx="620469" cy="346934"/>
        </a:xfrm>
        <a:prstGeom prst="rect">
          <a:avLst/>
        </a:prstGeom>
        <a:ln>
          <a:solidFill>
            <a:schemeClr val="tx1"/>
          </a:solidFill>
        </a:ln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oneCellAnchor>
    <xdr:from>
      <xdr:col>15</xdr:col>
      <xdr:colOff>68355</xdr:colOff>
      <xdr:row>14</xdr:row>
      <xdr:rowOff>71157</xdr:rowOff>
    </xdr:from>
    <xdr:ext cx="1747145" cy="342786"/>
    <xdr:sp macro="" textlink="">
      <xdr:nvSpPr>
        <xdr:cNvPr id="7" name="文字方塊 6">
          <a:extLst>
            <a:ext uri="{FF2B5EF4-FFF2-40B4-BE49-F238E27FC236}">
              <a16:creationId xmlns:a16="http://schemas.microsoft.com/office/drawing/2014/main" id="{3BAFA87B-F982-425C-B1CB-3991C181D22B}"/>
            </a:ext>
          </a:extLst>
        </xdr:cNvPr>
        <xdr:cNvSpPr txBox="1"/>
      </xdr:nvSpPr>
      <xdr:spPr>
        <a:xfrm>
          <a:off x="7372125" y="2602902"/>
          <a:ext cx="1747145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600" b="1"/>
            <a:t>B8(seg5)+C2(seg5)</a:t>
          </a:r>
        </a:p>
      </xdr:txBody>
    </xdr:sp>
    <xdr:clientData/>
  </xdr:oneCellAnchor>
  <xdr:oneCellAnchor>
    <xdr:from>
      <xdr:col>15</xdr:col>
      <xdr:colOff>86284</xdr:colOff>
      <xdr:row>11</xdr:row>
      <xdr:rowOff>178734</xdr:rowOff>
    </xdr:from>
    <xdr:ext cx="911596" cy="342786"/>
    <xdr:sp macro="" textlink="">
      <xdr:nvSpPr>
        <xdr:cNvPr id="8" name="文字方塊 7">
          <a:extLst>
            <a:ext uri="{FF2B5EF4-FFF2-40B4-BE49-F238E27FC236}">
              <a16:creationId xmlns:a16="http://schemas.microsoft.com/office/drawing/2014/main" id="{B8C3BDF6-F70F-447A-8769-34A2E94249F5}"/>
            </a:ext>
          </a:extLst>
        </xdr:cNvPr>
        <xdr:cNvSpPr txBox="1"/>
      </xdr:nvSpPr>
      <xdr:spPr>
        <a:xfrm>
          <a:off x="7393864" y="2165649"/>
          <a:ext cx="911596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600" b="1"/>
            <a:t>C2(seg5)</a:t>
          </a:r>
          <a:endParaRPr lang="zh-TW" altLang="en-US" sz="1600" b="1"/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259977</xdr:colOff>
      <xdr:row>2</xdr:row>
      <xdr:rowOff>169209</xdr:rowOff>
    </xdr:from>
    <xdr:ext cx="4928144" cy="1377813"/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0DB59609-A8D0-4021-82D0-103892AEE0AC}"/>
            </a:ext>
          </a:extLst>
        </xdr:cNvPr>
        <xdr:cNvSpPr txBox="1"/>
      </xdr:nvSpPr>
      <xdr:spPr>
        <a:xfrm>
          <a:off x="6201672" y="534969"/>
          <a:ext cx="4928144" cy="13778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600"/>
            <a:t>note:</a:t>
          </a:r>
        </a:p>
        <a:p>
          <a:r>
            <a:rPr lang="zh-TW" altLang="en-US" sz="1600"/>
            <a:t>滿版裕度分析</a:t>
          </a:r>
        </a:p>
        <a:p>
          <a:r>
            <a:rPr lang="en-US" altLang="zh-TW" sz="1600"/>
            <a:t>B8(Seg5)+C2Seg5 </a:t>
          </a:r>
          <a:r>
            <a:rPr lang="zh-TW" altLang="en-US" sz="1600"/>
            <a:t>只看黃的數量 </a:t>
          </a:r>
          <a:r>
            <a:rPr lang="en-US" altLang="zh-TW" sz="1600"/>
            <a:t>(</a:t>
          </a:r>
          <a:r>
            <a:rPr lang="zh-TW" altLang="en-US" sz="1600"/>
            <a:t>黑忽略但考慮 </a:t>
          </a:r>
          <a:r>
            <a:rPr lang="en-US" altLang="zh-TW" sz="1600"/>
            <a:t>B </a:t>
          </a:r>
          <a:r>
            <a:rPr lang="zh-TW" altLang="en-US" sz="1600"/>
            <a:t>的黃</a:t>
          </a:r>
          <a:r>
            <a:rPr lang="en-US" altLang="zh-TW" sz="1600"/>
            <a:t>)</a:t>
          </a:r>
        </a:p>
        <a:p>
          <a:r>
            <a:rPr lang="en-US" altLang="zh-TW" sz="1600"/>
            <a:t>P1.0017 GG3.735 pixelshift[7,3] </a:t>
          </a:r>
        </a:p>
        <a:p>
          <a:r>
            <a:rPr lang="en-US" altLang="zh-TW" sz="1600"/>
            <a:t>C2: [7,8,9,11]</a:t>
          </a:r>
        </a:p>
      </xdr:txBody>
    </xdr:sp>
    <xdr:clientData/>
  </xdr:oneCellAnchor>
  <xdr:twoCellAnchor>
    <xdr:from>
      <xdr:col>39</xdr:col>
      <xdr:colOff>95249</xdr:colOff>
      <xdr:row>1</xdr:row>
      <xdr:rowOff>11205</xdr:rowOff>
    </xdr:from>
    <xdr:to>
      <xdr:col>40</xdr:col>
      <xdr:colOff>238124</xdr:colOff>
      <xdr:row>7</xdr:row>
      <xdr:rowOff>161924</xdr:rowOff>
    </xdr:to>
    <xdr:sp macro="" textlink="">
      <xdr:nvSpPr>
        <xdr:cNvPr id="3" name="左大括弧 2">
          <a:extLst>
            <a:ext uri="{FF2B5EF4-FFF2-40B4-BE49-F238E27FC236}">
              <a16:creationId xmlns:a16="http://schemas.microsoft.com/office/drawing/2014/main" id="{F58307BB-87F2-4FB6-824F-8C3572315359}"/>
            </a:ext>
          </a:extLst>
        </xdr:cNvPr>
        <xdr:cNvSpPr/>
      </xdr:nvSpPr>
      <xdr:spPr>
        <a:xfrm>
          <a:off x="15767684" y="194085"/>
          <a:ext cx="483870" cy="1236569"/>
        </a:xfrm>
        <a:prstGeom prst="lef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oneCellAnchor>
    <xdr:from>
      <xdr:col>25</xdr:col>
      <xdr:colOff>313764</xdr:colOff>
      <xdr:row>3</xdr:row>
      <xdr:rowOff>93569</xdr:rowOff>
    </xdr:from>
    <xdr:ext cx="4304383" cy="359394"/>
    <xdr:sp macro="" textlink="">
      <xdr:nvSpPr>
        <xdr:cNvPr id="4" name="文字方塊 3">
          <a:extLst>
            <a:ext uri="{FF2B5EF4-FFF2-40B4-BE49-F238E27FC236}">
              <a16:creationId xmlns:a16="http://schemas.microsoft.com/office/drawing/2014/main" id="{55074637-1F74-4777-BF69-E704C786AF78}"/>
            </a:ext>
          </a:extLst>
        </xdr:cNvPr>
        <xdr:cNvSpPr txBox="1"/>
      </xdr:nvSpPr>
      <xdr:spPr>
        <a:xfrm>
          <a:off x="11183694" y="640304"/>
          <a:ext cx="4304383" cy="35939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TW" altLang="en-US" sz="1600" b="1"/>
            <a:t>此處的 </a:t>
          </a:r>
          <a:r>
            <a:rPr lang="en-US" altLang="zh-TW" sz="1600" b="1"/>
            <a:t>C:</a:t>
          </a:r>
          <a:r>
            <a:rPr lang="zh-TW" altLang="en-US" sz="1600" b="1"/>
            <a:t> 部分 </a:t>
          </a:r>
          <a:r>
            <a:rPr lang="en-US" altLang="zh-TW" sz="1600" b="1"/>
            <a:t>nan </a:t>
          </a:r>
          <a:r>
            <a:rPr lang="zh-TW" altLang="en-US" sz="1600" b="1"/>
            <a:t>是因為 </a:t>
          </a:r>
          <a:r>
            <a:rPr lang="en-US" altLang="zh-TW" sz="1600" b="1"/>
            <a:t>B</a:t>
          </a:r>
          <a:r>
            <a:rPr lang="zh-TW" altLang="en-US" sz="1600" b="1"/>
            <a:t> 發生 </a:t>
          </a:r>
          <a:r>
            <a:rPr lang="en-US" altLang="zh-TW" sz="1600" b="1"/>
            <a:t>TIR</a:t>
          </a:r>
          <a:r>
            <a:rPr lang="zh-TW" altLang="en-US" sz="1600" b="1"/>
            <a:t> 而無資料</a:t>
          </a:r>
        </a:p>
      </xdr:txBody>
    </xdr:sp>
    <xdr:clientData/>
  </xdr:oneCellAnchor>
  <xdr:twoCellAnchor>
    <xdr:from>
      <xdr:col>13</xdr:col>
      <xdr:colOff>313765</xdr:colOff>
      <xdr:row>14</xdr:row>
      <xdr:rowOff>56029</xdr:rowOff>
    </xdr:from>
    <xdr:to>
      <xdr:col>15</xdr:col>
      <xdr:colOff>56029</xdr:colOff>
      <xdr:row>16</xdr:row>
      <xdr:rowOff>67235</xdr:rowOff>
    </xdr:to>
    <xdr:sp macro="" textlink="">
      <xdr:nvSpPr>
        <xdr:cNvPr id="5" name="矩形 4">
          <a:extLst>
            <a:ext uri="{FF2B5EF4-FFF2-40B4-BE49-F238E27FC236}">
              <a16:creationId xmlns:a16="http://schemas.microsoft.com/office/drawing/2014/main" id="{098B3F7E-FD42-4451-B57C-F3E8243764BB}"/>
            </a:ext>
          </a:extLst>
        </xdr:cNvPr>
        <xdr:cNvSpPr/>
      </xdr:nvSpPr>
      <xdr:spPr>
        <a:xfrm>
          <a:off x="6735520" y="2593489"/>
          <a:ext cx="629994" cy="367441"/>
        </a:xfrm>
        <a:prstGeom prst="rect">
          <a:avLst/>
        </a:prstGeom>
        <a:solidFill>
          <a:srgbClr val="FFFF0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13</xdr:col>
      <xdr:colOff>320489</xdr:colOff>
      <xdr:row>11</xdr:row>
      <xdr:rowOff>118783</xdr:rowOff>
    </xdr:from>
    <xdr:to>
      <xdr:col>15</xdr:col>
      <xdr:colOff>62753</xdr:colOff>
      <xdr:row>13</xdr:row>
      <xdr:rowOff>107577</xdr:rowOff>
    </xdr:to>
    <xdr:sp macro="" textlink="">
      <xdr:nvSpPr>
        <xdr:cNvPr id="6" name="矩形 5">
          <a:extLst>
            <a:ext uri="{FF2B5EF4-FFF2-40B4-BE49-F238E27FC236}">
              <a16:creationId xmlns:a16="http://schemas.microsoft.com/office/drawing/2014/main" id="{9B10FFE1-B358-4F2C-B205-C0C46FA07101}"/>
            </a:ext>
          </a:extLst>
        </xdr:cNvPr>
        <xdr:cNvSpPr/>
      </xdr:nvSpPr>
      <xdr:spPr>
        <a:xfrm>
          <a:off x="6744149" y="2111413"/>
          <a:ext cx="620469" cy="346934"/>
        </a:xfrm>
        <a:prstGeom prst="rect">
          <a:avLst/>
        </a:prstGeom>
        <a:ln>
          <a:solidFill>
            <a:schemeClr val="tx1"/>
          </a:solidFill>
        </a:ln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oneCellAnchor>
    <xdr:from>
      <xdr:col>15</xdr:col>
      <xdr:colOff>68355</xdr:colOff>
      <xdr:row>14</xdr:row>
      <xdr:rowOff>71157</xdr:rowOff>
    </xdr:from>
    <xdr:ext cx="1747145" cy="342786"/>
    <xdr:sp macro="" textlink="">
      <xdr:nvSpPr>
        <xdr:cNvPr id="7" name="文字方塊 6">
          <a:extLst>
            <a:ext uri="{FF2B5EF4-FFF2-40B4-BE49-F238E27FC236}">
              <a16:creationId xmlns:a16="http://schemas.microsoft.com/office/drawing/2014/main" id="{1821BC6E-8E76-48EE-86D5-F4B45EC20703}"/>
            </a:ext>
          </a:extLst>
        </xdr:cNvPr>
        <xdr:cNvSpPr txBox="1"/>
      </xdr:nvSpPr>
      <xdr:spPr>
        <a:xfrm>
          <a:off x="7372125" y="2602902"/>
          <a:ext cx="1747145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600" b="1"/>
            <a:t>B8(seg5)+C2(seg5)</a:t>
          </a:r>
        </a:p>
      </xdr:txBody>
    </xdr:sp>
    <xdr:clientData/>
  </xdr:oneCellAnchor>
  <xdr:oneCellAnchor>
    <xdr:from>
      <xdr:col>15</xdr:col>
      <xdr:colOff>86284</xdr:colOff>
      <xdr:row>11</xdr:row>
      <xdr:rowOff>178734</xdr:rowOff>
    </xdr:from>
    <xdr:ext cx="911596" cy="342786"/>
    <xdr:sp macro="" textlink="">
      <xdr:nvSpPr>
        <xdr:cNvPr id="8" name="文字方塊 7">
          <a:extLst>
            <a:ext uri="{FF2B5EF4-FFF2-40B4-BE49-F238E27FC236}">
              <a16:creationId xmlns:a16="http://schemas.microsoft.com/office/drawing/2014/main" id="{8A2FD6C2-2DE9-4A5E-986D-22DE6AA5FEA6}"/>
            </a:ext>
          </a:extLst>
        </xdr:cNvPr>
        <xdr:cNvSpPr txBox="1"/>
      </xdr:nvSpPr>
      <xdr:spPr>
        <a:xfrm>
          <a:off x="7393864" y="2165649"/>
          <a:ext cx="911596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600" b="1"/>
            <a:t>C2(seg5)</a:t>
          </a:r>
          <a:endParaRPr lang="zh-TW" altLang="en-US" sz="1600" b="1"/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16852</xdr:colOff>
      <xdr:row>4</xdr:row>
      <xdr:rowOff>135670</xdr:rowOff>
    </xdr:from>
    <xdr:to>
      <xdr:col>14</xdr:col>
      <xdr:colOff>534837</xdr:colOff>
      <xdr:row>16</xdr:row>
      <xdr:rowOff>10184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968BE26E-0AA8-40E7-81F8-B3D9C23B4E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3284</xdr:colOff>
      <xdr:row>18</xdr:row>
      <xdr:rowOff>57478</xdr:rowOff>
    </xdr:from>
    <xdr:to>
      <xdr:col>14</xdr:col>
      <xdr:colOff>514553</xdr:colOff>
      <xdr:row>29</xdr:row>
      <xdr:rowOff>135407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4C118D83-5E80-4D48-A2A6-A2D6A75964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42071</xdr:colOff>
      <xdr:row>4</xdr:row>
      <xdr:rowOff>132243</xdr:rowOff>
    </xdr:from>
    <xdr:to>
      <xdr:col>20</xdr:col>
      <xdr:colOff>7624</xdr:colOff>
      <xdr:row>16</xdr:row>
      <xdr:rowOff>22493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DC928757-C392-4C54-A1E6-9C07ECC902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57313</xdr:colOff>
      <xdr:row>17</xdr:row>
      <xdr:rowOff>164451</xdr:rowOff>
    </xdr:from>
    <xdr:to>
      <xdr:col>20</xdr:col>
      <xdr:colOff>19056</xdr:colOff>
      <xdr:row>29</xdr:row>
      <xdr:rowOff>76646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1FA917A4-A803-46C4-9B7B-DFC51B82EF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7</xdr:col>
      <xdr:colOff>182880</xdr:colOff>
      <xdr:row>0</xdr:row>
      <xdr:rowOff>171450</xdr:rowOff>
    </xdr:from>
    <xdr:ext cx="1539780" cy="643061"/>
    <xdr:sp macro="" textlink="">
      <xdr:nvSpPr>
        <xdr:cNvPr id="6" name="文字方塊 5">
          <a:extLst>
            <a:ext uri="{FF2B5EF4-FFF2-40B4-BE49-F238E27FC236}">
              <a16:creationId xmlns:a16="http://schemas.microsoft.com/office/drawing/2014/main" id="{6D37B952-378C-43D5-8D47-53398CD49E82}"/>
            </a:ext>
          </a:extLst>
        </xdr:cNvPr>
        <xdr:cNvSpPr txBox="1"/>
      </xdr:nvSpPr>
      <xdr:spPr>
        <a:xfrm>
          <a:off x="5193030" y="171450"/>
          <a:ext cx="1539780" cy="643061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TW" altLang="en-US" sz="1100"/>
            <a:t>自行複製實驗裕度表</a:t>
          </a:r>
          <a:endParaRPr lang="en-US" altLang="zh-TW" sz="1100"/>
        </a:p>
        <a:p>
          <a:r>
            <a:rPr lang="zh-TW" altLang="en-US" sz="1100"/>
            <a:t>自行修改 </a:t>
          </a:r>
          <a:r>
            <a:rPr lang="en-US" altLang="zh-TW" sz="1100"/>
            <a:t>Term </a:t>
          </a:r>
        </a:p>
        <a:p>
          <a:r>
            <a:rPr lang="en-US" altLang="zh-TW" sz="1100"/>
            <a:t>(</a:t>
          </a:r>
          <a:r>
            <a:rPr lang="zh-TW" altLang="en-US" sz="1100"/>
            <a:t>可比較不同人的結果</a:t>
          </a:r>
          <a:r>
            <a:rPr lang="en-US" altLang="zh-TW" sz="1100"/>
            <a:t>)</a:t>
          </a:r>
          <a:endParaRPr lang="zh-TW" altLang="en-US" sz="1100"/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370537</xdr:colOff>
      <xdr:row>16</xdr:row>
      <xdr:rowOff>87749</xdr:rowOff>
    </xdr:from>
    <xdr:ext cx="1350434" cy="643061"/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AE2C4964-410D-4D8A-A2E5-E9C8CA8F19D4}"/>
            </a:ext>
          </a:extLst>
        </xdr:cNvPr>
        <xdr:cNvSpPr txBox="1"/>
      </xdr:nvSpPr>
      <xdr:spPr>
        <a:xfrm>
          <a:off x="4826332" y="2987159"/>
          <a:ext cx="1350434" cy="643061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B8</a:t>
          </a:r>
          <a:r>
            <a:rPr lang="zh-TW" altLang="en-US" sz="1100"/>
            <a:t> 影像</a:t>
          </a:r>
          <a:endParaRPr lang="en-US" altLang="zh-TW" sz="1100"/>
        </a:p>
        <a:p>
          <a:r>
            <a:rPr lang="en-US" altLang="zh-TW" sz="1100"/>
            <a:t>Pattern1:</a:t>
          </a:r>
          <a:r>
            <a:rPr lang="en-US" altLang="zh-TW" sz="1100" baseline="0"/>
            <a:t>  </a:t>
          </a:r>
          <a:r>
            <a:rPr lang="zh-TW" altLang="en-US" sz="1100" baseline="0"/>
            <a:t>左黑右白</a:t>
          </a:r>
          <a:endParaRPr lang="en-US" altLang="zh-TW" sz="1100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Pattern2:</a:t>
          </a:r>
          <a:r>
            <a:rPr lang="en-US" altLang="zh-TW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  <a:r>
            <a:rPr lang="zh-TW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右</a:t>
          </a:r>
          <a:r>
            <a:rPr lang="zh-TW" altLang="zh-TW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黑</a:t>
          </a:r>
          <a:r>
            <a:rPr lang="zh-TW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左白</a:t>
          </a:r>
          <a:endParaRPr lang="zh-TW" altLang="zh-TW">
            <a:effectLst/>
          </a:endParaRPr>
        </a:p>
      </xdr:txBody>
    </xdr:sp>
    <xdr:clientData/>
  </xdr:oneCellAnchor>
  <xdr:twoCellAnchor>
    <xdr:from>
      <xdr:col>0</xdr:col>
      <xdr:colOff>550238</xdr:colOff>
      <xdr:row>16</xdr:row>
      <xdr:rowOff>59216</xdr:rowOff>
    </xdr:from>
    <xdr:to>
      <xdr:col>7</xdr:col>
      <xdr:colOff>152400</xdr:colOff>
      <xdr:row>24</xdr:row>
      <xdr:rowOff>37768</xdr:rowOff>
    </xdr:to>
    <xdr:sp macro="" textlink="">
      <xdr:nvSpPr>
        <xdr:cNvPr id="3" name="文字方塊 6">
          <a:extLst>
            <a:ext uri="{FF2B5EF4-FFF2-40B4-BE49-F238E27FC236}">
              <a16:creationId xmlns:a16="http://schemas.microsoft.com/office/drawing/2014/main" id="{77000E56-62A5-46DC-99D7-F58B6298E9A8}"/>
            </a:ext>
          </a:extLst>
        </xdr:cNvPr>
        <xdr:cNvSpPr txBox="1"/>
      </xdr:nvSpPr>
      <xdr:spPr>
        <a:xfrm>
          <a:off x="550238" y="2954816"/>
          <a:ext cx="4059862" cy="1426352"/>
        </a:xfrm>
        <a:prstGeom prst="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wrap="square">
          <a:spAutoFit/>
        </a:bodyPr>
        <a:lstStyle>
          <a:defPPr>
            <a:defRPr lang="zh-TW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 defTabSz="881664">
            <a:defRPr/>
          </a:pPr>
          <a:r>
            <a:rPr lang="en-US" altLang="zh-TW" sz="1400" b="1" i="0">
              <a:solidFill>
                <a:sysClr val="windowText" lastClr="000000"/>
              </a:solidFill>
            </a:rPr>
            <a:t>1. II </a:t>
          </a:r>
          <a:r>
            <a:rPr lang="zh-TW" altLang="en-US" sz="1400" b="1" i="0">
              <a:solidFill>
                <a:sysClr val="windowText" lastClr="000000"/>
              </a:solidFill>
            </a:rPr>
            <a:t>設定</a:t>
          </a:r>
          <a:r>
            <a:rPr lang="en-US" altLang="zh-TW" sz="1400" b="1" i="0">
              <a:solidFill>
                <a:sysClr val="windowText" lastClr="000000"/>
              </a:solidFill>
            </a:rPr>
            <a:t>:</a:t>
          </a:r>
        </a:p>
        <a:p>
          <a:pPr algn="l" defTabSz="881664">
            <a:defRPr/>
          </a:pPr>
          <a:r>
            <a:rPr lang="en-US" altLang="zh-TW" sz="1400" b="1" i="0">
              <a:solidFill>
                <a:sysClr val="windowText" lastClr="000000"/>
              </a:solidFill>
            </a:rPr>
            <a:t>P1.0017 LRA11.955 R1.674 GG3.735 pixel shift [7,3]</a:t>
          </a:r>
        </a:p>
        <a:p>
          <a:pPr algn="l" defTabSz="881664">
            <a:defRPr/>
          </a:pPr>
          <a:r>
            <a:rPr lang="en-US" altLang="zh-TW" sz="1400" b="1" i="0">
              <a:solidFill>
                <a:sysClr val="windowText" lastClr="000000"/>
              </a:solidFill>
            </a:rPr>
            <a:t>BLP-II (seg5 VZawPS: 10,11,13,14)</a:t>
          </a:r>
        </a:p>
        <a:p>
          <a:pPr algn="l" defTabSz="881664">
            <a:defRPr/>
          </a:pPr>
          <a:endParaRPr lang="en-US" altLang="zh-TW" sz="1400" b="1" i="0">
            <a:solidFill>
              <a:sysClr val="windowText" lastClr="000000"/>
            </a:solidFill>
          </a:endParaRPr>
        </a:p>
        <a:p>
          <a:pPr algn="l" defTabSz="881664">
            <a:defRPr/>
          </a:pPr>
          <a:r>
            <a:rPr lang="en-US" altLang="zh-TW" sz="1400" b="1" i="0">
              <a:solidFill>
                <a:sysClr val="windowText" lastClr="000000"/>
              </a:solidFill>
            </a:rPr>
            <a:t>2. </a:t>
          </a:r>
          <a:r>
            <a:rPr lang="zh-TW" altLang="en-US" sz="1400" b="1" i="0">
              <a:solidFill>
                <a:sysClr val="windowText" lastClr="000000"/>
              </a:solidFill>
            </a:rPr>
            <a:t>實驗當下裕度全白紀錄</a:t>
          </a:r>
        </a:p>
        <a:p>
          <a:pPr algn="l" defTabSz="881664">
            <a:defRPr/>
          </a:pPr>
          <a:r>
            <a:rPr lang="en-US" altLang="zh-TW" sz="1400" b="1" i="0">
              <a:solidFill>
                <a:sysClr val="windowText" lastClr="000000"/>
              </a:solidFill>
            </a:rPr>
            <a:t>&lt; Louie: [7,8,9,11] (20240221)</a:t>
          </a:r>
          <a:r>
            <a:rPr lang="zh-TW" altLang="en-US" sz="1400" b="1" i="0">
              <a:solidFill>
                <a:sysClr val="windowText" lastClr="000000"/>
              </a:solidFill>
            </a:rPr>
            <a:t> </a:t>
          </a:r>
          <a:r>
            <a:rPr lang="en-US" altLang="zh-TW" sz="1400" b="1" i="0">
              <a:solidFill>
                <a:sysClr val="windowText" lastClr="000000"/>
              </a:solidFill>
            </a:rPr>
            <a:t>&gt;</a:t>
          </a:r>
        </a:p>
      </xdr:txBody>
    </xdr:sp>
    <xdr:clientData/>
  </xdr:twoCellAnchor>
  <xdr:twoCellAnchor>
    <xdr:from>
      <xdr:col>10</xdr:col>
      <xdr:colOff>510876</xdr:colOff>
      <xdr:row>12</xdr:row>
      <xdr:rowOff>91864</xdr:rowOff>
    </xdr:from>
    <xdr:to>
      <xdr:col>14</xdr:col>
      <xdr:colOff>173191</xdr:colOff>
      <xdr:row>22</xdr:row>
      <xdr:rowOff>69229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BF4DFE42-3F44-4B69-A31B-1D99D52BC1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507358</xdr:colOff>
      <xdr:row>22</xdr:row>
      <xdr:rowOff>179278</xdr:rowOff>
    </xdr:from>
    <xdr:to>
      <xdr:col>14</xdr:col>
      <xdr:colOff>158243</xdr:colOff>
      <xdr:row>32</xdr:row>
      <xdr:rowOff>173564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71EEB757-6F59-46D2-8DD8-86625A0341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323244</xdr:colOff>
      <xdr:row>12</xdr:row>
      <xdr:rowOff>107983</xdr:rowOff>
    </xdr:from>
    <xdr:to>
      <xdr:col>18</xdr:col>
      <xdr:colOff>193404</xdr:colOff>
      <xdr:row>22</xdr:row>
      <xdr:rowOff>96553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D0B16EAA-68F9-4079-8C2C-10013C6574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323246</xdr:colOff>
      <xdr:row>22</xdr:row>
      <xdr:rowOff>173857</xdr:rowOff>
    </xdr:from>
    <xdr:to>
      <xdr:col>18</xdr:col>
      <xdr:colOff>193406</xdr:colOff>
      <xdr:row>32</xdr:row>
      <xdr:rowOff>164333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08ED9A72-65CF-40E6-BF1E-A2CF97C05C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325829</xdr:colOff>
      <xdr:row>16</xdr:row>
      <xdr:rowOff>27375</xdr:rowOff>
    </xdr:from>
    <xdr:ext cx="1333507" cy="643061"/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8F182ECD-8425-4221-9F56-90BC2D7F0EB6}"/>
            </a:ext>
          </a:extLst>
        </xdr:cNvPr>
        <xdr:cNvSpPr txBox="1"/>
      </xdr:nvSpPr>
      <xdr:spPr>
        <a:xfrm>
          <a:off x="4783529" y="2922975"/>
          <a:ext cx="1333507" cy="643061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B8</a:t>
          </a:r>
          <a:r>
            <a:rPr lang="zh-TW" altLang="en-US" sz="1100"/>
            <a:t> 影像</a:t>
          </a:r>
          <a:endParaRPr lang="en-US" altLang="zh-TW" sz="1100"/>
        </a:p>
        <a:p>
          <a:r>
            <a:rPr lang="en-US" altLang="zh-TW" sz="1100"/>
            <a:t>Pattern:</a:t>
          </a:r>
          <a:r>
            <a:rPr lang="zh-TW" altLang="en-US" sz="1100"/>
            <a:t> </a:t>
          </a:r>
          <a:r>
            <a:rPr lang="en-US" altLang="zh-TW" sz="1100"/>
            <a:t>Moba </a:t>
          </a:r>
          <a:r>
            <a:rPr lang="zh-TW" altLang="en-US" sz="1100"/>
            <a:t>全彩</a:t>
          </a:r>
          <a:endParaRPr lang="en-US" altLang="zh-TW" sz="1100"/>
        </a:p>
        <a:p>
          <a:r>
            <a:rPr lang="zh-TW" altLang="en-US">
              <a:effectLst/>
            </a:rPr>
            <a:t>直接看交集</a:t>
          </a:r>
          <a:endParaRPr lang="zh-TW" altLang="zh-TW">
            <a:effectLst/>
          </a:endParaRPr>
        </a:p>
      </xdr:txBody>
    </xdr:sp>
    <xdr:clientData/>
  </xdr:oneCellAnchor>
  <xdr:twoCellAnchor>
    <xdr:from>
      <xdr:col>10</xdr:col>
      <xdr:colOff>567691</xdr:colOff>
      <xdr:row>12</xdr:row>
      <xdr:rowOff>8940</xdr:rowOff>
    </xdr:from>
    <xdr:to>
      <xdr:col>14</xdr:col>
      <xdr:colOff>115034</xdr:colOff>
      <xdr:row>21</xdr:row>
      <xdr:rowOff>165151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AAB839F0-7A1D-4914-9CB6-F2CC4AEE2C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554648</xdr:colOff>
      <xdr:row>22</xdr:row>
      <xdr:rowOff>101845</xdr:rowOff>
    </xdr:from>
    <xdr:to>
      <xdr:col>14</xdr:col>
      <xdr:colOff>113421</xdr:colOff>
      <xdr:row>32</xdr:row>
      <xdr:rowOff>69461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2F930878-5FFF-471C-85E3-2107388993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263182</xdr:colOff>
      <xdr:row>12</xdr:row>
      <xdr:rowOff>19344</xdr:rowOff>
    </xdr:from>
    <xdr:to>
      <xdr:col>18</xdr:col>
      <xdr:colOff>39548</xdr:colOff>
      <xdr:row>21</xdr:row>
      <xdr:rowOff>179365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701A52AF-7235-4619-B823-075E6EC73F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263184</xdr:colOff>
      <xdr:row>22</xdr:row>
      <xdr:rowOff>79279</xdr:rowOff>
    </xdr:from>
    <xdr:to>
      <xdr:col>18</xdr:col>
      <xdr:colOff>39550</xdr:colOff>
      <xdr:row>32</xdr:row>
      <xdr:rowOff>64040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C65CC802-E1AC-42B6-8684-397598F3EE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589377</xdr:colOff>
      <xdr:row>16</xdr:row>
      <xdr:rowOff>0</xdr:rowOff>
    </xdr:from>
    <xdr:to>
      <xdr:col>7</xdr:col>
      <xdr:colOff>210914</xdr:colOff>
      <xdr:row>23</xdr:row>
      <xdr:rowOff>160769</xdr:rowOff>
    </xdr:to>
    <xdr:sp macro="" textlink="">
      <xdr:nvSpPr>
        <xdr:cNvPr id="7" name="文字方塊 6">
          <a:extLst>
            <a:ext uri="{FF2B5EF4-FFF2-40B4-BE49-F238E27FC236}">
              <a16:creationId xmlns:a16="http://schemas.microsoft.com/office/drawing/2014/main" id="{ADA77D8F-6BA8-4B4B-956E-8791CCCDBD41}"/>
            </a:ext>
          </a:extLst>
        </xdr:cNvPr>
        <xdr:cNvSpPr txBox="1"/>
      </xdr:nvSpPr>
      <xdr:spPr>
        <a:xfrm>
          <a:off x="593187" y="2895600"/>
          <a:ext cx="4071617" cy="1429499"/>
        </a:xfrm>
        <a:prstGeom prst="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wrap="square">
          <a:spAutoFit/>
        </a:bodyPr>
        <a:lstStyle>
          <a:defPPr>
            <a:defRPr lang="zh-TW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 defTabSz="881664">
            <a:defRPr/>
          </a:pPr>
          <a:r>
            <a:rPr lang="en-US" altLang="zh-TW" sz="1400" b="1" i="0">
              <a:solidFill>
                <a:sysClr val="windowText" lastClr="000000"/>
              </a:solidFill>
            </a:rPr>
            <a:t>1.</a:t>
          </a:r>
          <a:r>
            <a:rPr lang="en-US" altLang="zh-TW" sz="1400" b="1" i="0" baseline="0">
              <a:solidFill>
                <a:sysClr val="windowText" lastClr="000000"/>
              </a:solidFill>
            </a:rPr>
            <a:t> II</a:t>
          </a:r>
          <a:r>
            <a:rPr lang="zh-TW" altLang="en-US" sz="1400" b="1" i="0" baseline="0">
              <a:solidFill>
                <a:sysClr val="windowText" lastClr="000000"/>
              </a:solidFill>
            </a:rPr>
            <a:t> 設定</a:t>
          </a:r>
          <a:r>
            <a:rPr lang="en-US" altLang="zh-TW" sz="1400" b="1" i="0" baseline="0">
              <a:solidFill>
                <a:sysClr val="windowText" lastClr="000000"/>
              </a:solidFill>
            </a:rPr>
            <a:t>:</a:t>
          </a:r>
          <a:endParaRPr lang="en-US" altLang="zh-TW" sz="1400" b="1" i="0">
            <a:solidFill>
              <a:sysClr val="windowText" lastClr="000000"/>
            </a:solidFill>
          </a:endParaRPr>
        </a:p>
        <a:p>
          <a:pPr algn="l" defTabSz="881664">
            <a:defRPr/>
          </a:pPr>
          <a:r>
            <a:rPr lang="en-US" altLang="zh-TW" sz="1400" b="1" i="0">
              <a:solidFill>
                <a:sysClr val="windowText" lastClr="000000"/>
              </a:solidFill>
            </a:rPr>
            <a:t>P1.0017 LRA11.955 R1.674 GG3.735 pixel shift [7,3]</a:t>
          </a:r>
        </a:p>
        <a:p>
          <a:pPr algn="l" defTabSz="881664">
            <a:defRPr/>
          </a:pPr>
          <a:r>
            <a:rPr lang="en-US" altLang="zh-TW" sz="1400" b="1" i="0">
              <a:solidFill>
                <a:sysClr val="windowText" lastClr="000000"/>
              </a:solidFill>
            </a:rPr>
            <a:t>BLP</a:t>
          </a:r>
          <a:r>
            <a:rPr lang="en-US" altLang="zh-TW" sz="1400" b="1" i="0" baseline="0">
              <a:solidFill>
                <a:sysClr val="windowText" lastClr="000000"/>
              </a:solidFill>
            </a:rPr>
            <a:t>-II (seg5 VZawPS: 10,11,13,14)</a:t>
          </a:r>
        </a:p>
        <a:p>
          <a:pPr algn="l" defTabSz="881664">
            <a:defRPr/>
          </a:pPr>
          <a:endParaRPr lang="en-US" altLang="zh-TW" sz="1400" b="1" i="0">
            <a:solidFill>
              <a:sysClr val="windowText" lastClr="000000"/>
            </a:solidFill>
          </a:endParaRPr>
        </a:p>
        <a:p>
          <a:pPr algn="l" defTabSz="881664">
            <a:defRPr/>
          </a:pPr>
          <a:r>
            <a:rPr lang="en-US" altLang="zh-TW" sz="1400" b="1" i="0">
              <a:solidFill>
                <a:sysClr val="windowText" lastClr="000000"/>
              </a:solidFill>
            </a:rPr>
            <a:t>2. </a:t>
          </a:r>
          <a:r>
            <a:rPr lang="zh-TW" altLang="en-US" sz="1400" b="1" i="0">
              <a:solidFill>
                <a:sysClr val="windowText" lastClr="000000"/>
              </a:solidFill>
            </a:rPr>
            <a:t>實驗當下裕度全白紀錄</a:t>
          </a:r>
          <a:endParaRPr lang="en-US" altLang="zh-TW" sz="1400" b="1" i="0">
            <a:solidFill>
              <a:sysClr val="windowText" lastClr="000000"/>
            </a:solidFill>
          </a:endParaRPr>
        </a:p>
        <a:p>
          <a:pPr algn="l" defTabSz="881664">
            <a:defRPr/>
          </a:pPr>
          <a:r>
            <a:rPr lang="en-US" altLang="zh-TW" sz="1400" b="1" i="0">
              <a:solidFill>
                <a:sysClr val="windowText" lastClr="000000"/>
              </a:solidFill>
            </a:rPr>
            <a:t>&lt;</a:t>
          </a:r>
          <a:r>
            <a:rPr lang="zh-TW" altLang="en-US" sz="1400" b="1" i="0">
              <a:solidFill>
                <a:sysClr val="windowText" lastClr="000000"/>
              </a:solidFill>
            </a:rPr>
            <a:t> </a:t>
          </a:r>
          <a:r>
            <a:rPr lang="en-US" altLang="zh-TW" sz="1400" b="1" i="0">
              <a:solidFill>
                <a:sysClr val="windowText" lastClr="000000"/>
              </a:solidFill>
            </a:rPr>
            <a:t>Louie: [7,8,9,11] (20240221)</a:t>
          </a:r>
          <a:r>
            <a:rPr lang="zh-TW" altLang="en-US" sz="1400" b="1" i="0">
              <a:solidFill>
                <a:sysClr val="windowText" lastClr="000000"/>
              </a:solidFill>
            </a:rPr>
            <a:t> </a:t>
          </a:r>
          <a:r>
            <a:rPr lang="en-US" altLang="zh-TW" sz="1400" b="1" i="0">
              <a:solidFill>
                <a:sysClr val="windowText" lastClr="000000"/>
              </a:solidFill>
            </a:rPr>
            <a:t>&gt;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06BF1-E7EA-4B67-BA41-691D3B8B9B1F}">
  <dimension ref="A2:AC70"/>
  <sheetViews>
    <sheetView zoomScale="85" zoomScaleNormal="85" workbookViewId="0">
      <selection activeCell="Z19" sqref="Z19"/>
    </sheetView>
  </sheetViews>
  <sheetFormatPr defaultColWidth="9" defaultRowHeight="14.4" x14ac:dyDescent="0.3"/>
  <cols>
    <col min="1" max="1" width="9" style="1"/>
    <col min="2" max="3" width="14.375" style="1" bestFit="1" customWidth="1"/>
    <col min="4" max="5" width="10" style="1" bestFit="1" customWidth="1"/>
    <col min="6" max="7" width="9.625" style="1" bestFit="1" customWidth="1"/>
    <col min="8" max="8" width="14.375" style="1" bestFit="1" customWidth="1"/>
    <col min="9" max="9" width="9" style="1"/>
    <col min="10" max="10" width="10.875" style="1" bestFit="1" customWidth="1"/>
    <col min="11" max="11" width="14.125" style="1" bestFit="1" customWidth="1"/>
    <col min="12" max="13" width="10" style="1" bestFit="1" customWidth="1"/>
    <col min="14" max="14" width="9.625" style="1" bestFit="1" customWidth="1"/>
    <col min="15" max="15" width="9.125" style="1" bestFit="1" customWidth="1"/>
    <col min="16" max="16" width="11.125" style="1" bestFit="1" customWidth="1"/>
    <col min="17" max="18" width="9" style="1"/>
    <col min="19" max="19" width="14.125" style="1" bestFit="1" customWidth="1"/>
    <col min="20" max="20" width="9.625" style="1" bestFit="1" customWidth="1"/>
    <col min="21" max="21" width="12.625" style="1" customWidth="1"/>
    <col min="22" max="22" width="11.125" style="1" bestFit="1" customWidth="1"/>
    <col min="23" max="23" width="15" style="1" bestFit="1" customWidth="1"/>
    <col min="24" max="25" width="10" style="1" bestFit="1" customWidth="1"/>
    <col min="26" max="27" width="9.625" style="1" bestFit="1" customWidth="1"/>
    <col min="28" max="28" width="14.375" style="1" bestFit="1" customWidth="1"/>
    <col min="29" max="29" width="16.25" style="1" bestFit="1" customWidth="1"/>
    <col min="30" max="30" width="9.625" style="1" bestFit="1" customWidth="1"/>
    <col min="31" max="31" width="11.25" style="1" bestFit="1" customWidth="1"/>
    <col min="32" max="32" width="11.125" style="1" bestFit="1" customWidth="1"/>
    <col min="33" max="16384" width="9" style="1"/>
  </cols>
  <sheetData>
    <row r="2" spans="1:29" x14ac:dyDescent="0.3">
      <c r="B2" s="1" t="s">
        <v>32</v>
      </c>
      <c r="V2" s="1" t="s">
        <v>32</v>
      </c>
    </row>
    <row r="3" spans="1:29" x14ac:dyDescent="0.3">
      <c r="A3" s="1" t="s">
        <v>15</v>
      </c>
      <c r="B3" s="1" t="s">
        <v>44</v>
      </c>
      <c r="C3" s="2" t="s">
        <v>33</v>
      </c>
      <c r="D3" s="8" t="s">
        <v>34</v>
      </c>
      <c r="E3" s="8" t="s">
        <v>35</v>
      </c>
      <c r="F3" s="8" t="s">
        <v>11</v>
      </c>
      <c r="G3" s="8" t="s">
        <v>12</v>
      </c>
      <c r="J3" s="9" t="s">
        <v>44</v>
      </c>
      <c r="U3" s="1" t="s">
        <v>64</v>
      </c>
      <c r="V3" s="1" t="s">
        <v>44</v>
      </c>
      <c r="W3" s="2" t="s">
        <v>33</v>
      </c>
      <c r="X3" s="8" t="s">
        <v>34</v>
      </c>
      <c r="Y3" s="8" t="s">
        <v>35</v>
      </c>
      <c r="Z3" s="8" t="s">
        <v>11</v>
      </c>
      <c r="AA3" s="8" t="s">
        <v>12</v>
      </c>
      <c r="AC3" s="1" t="s">
        <v>15</v>
      </c>
    </row>
    <row r="4" spans="1:29" x14ac:dyDescent="0.3">
      <c r="A4" s="1" t="s">
        <v>14</v>
      </c>
      <c r="C4" s="3" t="s">
        <v>36</v>
      </c>
      <c r="D4" s="2">
        <v>16.5</v>
      </c>
      <c r="E4" s="2">
        <v>14.7</v>
      </c>
      <c r="F4" s="2">
        <v>11.3</v>
      </c>
      <c r="G4" s="2">
        <v>13.2</v>
      </c>
      <c r="W4" s="3" t="s">
        <v>36</v>
      </c>
      <c r="X4" s="2">
        <v>17</v>
      </c>
      <c r="Y4" s="2">
        <v>17</v>
      </c>
      <c r="Z4" s="2">
        <v>18</v>
      </c>
      <c r="AA4" s="2">
        <v>18</v>
      </c>
      <c r="AC4" s="1" t="s">
        <v>14</v>
      </c>
    </row>
    <row r="5" spans="1:29" x14ac:dyDescent="0.3">
      <c r="A5" s="1">
        <v>400</v>
      </c>
      <c r="C5" s="3" t="s">
        <v>37</v>
      </c>
      <c r="D5" s="2">
        <v>42.5</v>
      </c>
      <c r="E5" s="13">
        <v>52</v>
      </c>
      <c r="F5" s="2">
        <v>56.9</v>
      </c>
      <c r="G5" s="2">
        <v>48.4</v>
      </c>
      <c r="W5" s="3" t="s">
        <v>37</v>
      </c>
      <c r="X5" s="2">
        <v>47</v>
      </c>
      <c r="Y5" s="15">
        <v>55</v>
      </c>
      <c r="Z5" s="2">
        <v>53</v>
      </c>
      <c r="AA5" s="2">
        <v>46</v>
      </c>
      <c r="AC5" s="1">
        <v>400</v>
      </c>
    </row>
    <row r="6" spans="1:29" x14ac:dyDescent="0.3">
      <c r="A6" s="1">
        <v>500</v>
      </c>
      <c r="C6" s="3" t="s">
        <v>38</v>
      </c>
      <c r="D6" s="2">
        <v>-29.8</v>
      </c>
      <c r="E6" s="2">
        <v>-38.5</v>
      </c>
      <c r="F6" s="2">
        <v>-23.7</v>
      </c>
      <c r="G6" s="2">
        <v>-22.7</v>
      </c>
      <c r="W6" s="3" t="s">
        <v>38</v>
      </c>
      <c r="X6" s="2">
        <v>-30</v>
      </c>
      <c r="Y6" s="2">
        <v>-28</v>
      </c>
      <c r="Z6" s="2">
        <v>-25</v>
      </c>
      <c r="AA6" s="2">
        <v>-20</v>
      </c>
      <c r="AC6" s="1">
        <v>500</v>
      </c>
    </row>
    <row r="7" spans="1:29" x14ac:dyDescent="0.3">
      <c r="A7" s="1">
        <v>600</v>
      </c>
      <c r="C7" s="3" t="s">
        <v>39</v>
      </c>
      <c r="D7" s="2">
        <v>22.8</v>
      </c>
      <c r="E7" s="2">
        <v>26.4</v>
      </c>
      <c r="F7" s="2">
        <v>28.6</v>
      </c>
      <c r="G7" s="2">
        <v>26.1</v>
      </c>
      <c r="H7" s="9" t="s">
        <v>75</v>
      </c>
      <c r="W7" s="3" t="s">
        <v>39</v>
      </c>
      <c r="X7" s="2">
        <v>22</v>
      </c>
      <c r="Y7" s="2">
        <v>25</v>
      </c>
      <c r="Z7" s="2">
        <v>26</v>
      </c>
      <c r="AA7" s="2">
        <v>23</v>
      </c>
      <c r="AB7" s="9" t="s">
        <v>72</v>
      </c>
      <c r="AC7" s="1">
        <v>600</v>
      </c>
    </row>
    <row r="8" spans="1:29" x14ac:dyDescent="0.3">
      <c r="A8" s="1">
        <v>700</v>
      </c>
      <c r="C8" s="7" t="s">
        <v>40</v>
      </c>
      <c r="D8" s="2">
        <v>29.5</v>
      </c>
      <c r="E8" s="2">
        <v>33.35</v>
      </c>
      <c r="F8" s="2">
        <v>34.1</v>
      </c>
      <c r="G8" s="2">
        <v>30.799999999999997</v>
      </c>
      <c r="H8" s="10">
        <v>31.9375</v>
      </c>
      <c r="W8" s="7" t="s">
        <v>40</v>
      </c>
      <c r="X8" s="2">
        <f>AVERAGE(X4,X5)</f>
        <v>32</v>
      </c>
      <c r="Y8" s="2">
        <f>AVERAGE(Y4,Y5)</f>
        <v>36</v>
      </c>
      <c r="Z8" s="2">
        <f>AVERAGE(Z4,Z5)</f>
        <v>35.5</v>
      </c>
      <c r="AA8" s="2">
        <f>AVERAGE(AA4,AA5)</f>
        <v>32</v>
      </c>
      <c r="AB8" s="10">
        <f>AVERAGE(X8:AA8)</f>
        <v>33.875</v>
      </c>
      <c r="AC8" s="1">
        <v>700</v>
      </c>
    </row>
    <row r="9" spans="1:29" x14ac:dyDescent="0.3">
      <c r="C9" s="7" t="s">
        <v>41</v>
      </c>
      <c r="D9" s="2">
        <v>26</v>
      </c>
      <c r="E9" s="2">
        <v>37.299999999999997</v>
      </c>
      <c r="F9" s="2">
        <v>45.599999999999994</v>
      </c>
      <c r="G9" s="2">
        <v>35.200000000000003</v>
      </c>
      <c r="H9" s="10">
        <v>144.1</v>
      </c>
      <c r="W9" s="7" t="s">
        <v>41</v>
      </c>
      <c r="X9" s="2">
        <f>X5-X4</f>
        <v>30</v>
      </c>
      <c r="Y9" s="2">
        <f>Y5-Y4</f>
        <v>38</v>
      </c>
      <c r="Z9" s="2">
        <f>Z5-Z4</f>
        <v>35</v>
      </c>
      <c r="AA9" s="2">
        <f>AA5-AA4</f>
        <v>28</v>
      </c>
      <c r="AB9" s="10">
        <f>SUM(X9:AA9)</f>
        <v>131</v>
      </c>
    </row>
    <row r="10" spans="1:29" x14ac:dyDescent="0.3">
      <c r="C10" s="7" t="s">
        <v>42</v>
      </c>
      <c r="D10" s="2">
        <v>-3.5</v>
      </c>
      <c r="E10" s="2">
        <v>-6.0500000000000007</v>
      </c>
      <c r="F10" s="2">
        <v>2.4500000000000011</v>
      </c>
      <c r="G10" s="2">
        <v>1.7000000000000011</v>
      </c>
      <c r="H10" s="10">
        <v>-1.3499999999999996</v>
      </c>
      <c r="W10" s="7" t="s">
        <v>42</v>
      </c>
      <c r="X10" s="2">
        <f>AVERAGE(X6,X7)</f>
        <v>-4</v>
      </c>
      <c r="Y10" s="2">
        <f>AVERAGE(Y6,Y7)</f>
        <v>-1.5</v>
      </c>
      <c r="Z10" s="2">
        <f>AVERAGE(Z6,Z7)</f>
        <v>0.5</v>
      </c>
      <c r="AA10" s="2">
        <f>AVERAGE(AA6,AA7)</f>
        <v>1.5</v>
      </c>
      <c r="AB10" s="10">
        <f>AVERAGE(X10:AA10)</f>
        <v>-0.875</v>
      </c>
    </row>
    <row r="11" spans="1:29" x14ac:dyDescent="0.3">
      <c r="C11" s="7" t="s">
        <v>43</v>
      </c>
      <c r="D11" s="2">
        <v>52.6</v>
      </c>
      <c r="E11" s="2">
        <v>64.900000000000006</v>
      </c>
      <c r="F11" s="2">
        <v>52.3</v>
      </c>
      <c r="G11" s="2">
        <v>48.8</v>
      </c>
      <c r="H11" s="10">
        <v>218.60000000000002</v>
      </c>
      <c r="W11" s="7" t="s">
        <v>43</v>
      </c>
      <c r="X11" s="2">
        <f>X7-X6</f>
        <v>52</v>
      </c>
      <c r="Y11" s="2">
        <f>Y7-Y6</f>
        <v>53</v>
      </c>
      <c r="Z11" s="2">
        <f>Z7-Z6</f>
        <v>51</v>
      </c>
      <c r="AA11" s="2">
        <f>AA7-AA6</f>
        <v>43</v>
      </c>
      <c r="AB11" s="10">
        <f>SUM(X11:AA11)</f>
        <v>199</v>
      </c>
    </row>
    <row r="13" spans="1:29" x14ac:dyDescent="0.3">
      <c r="V13" s="1" t="s">
        <v>69</v>
      </c>
      <c r="W13" s="1">
        <v>12436</v>
      </c>
    </row>
    <row r="30" spans="9:14" x14ac:dyDescent="0.3">
      <c r="I30" s="1" t="s">
        <v>48</v>
      </c>
      <c r="J30" s="7" t="s">
        <v>40</v>
      </c>
      <c r="K30" s="14">
        <f t="shared" ref="K30:N33" si="0">D8-X8</f>
        <v>-2.5</v>
      </c>
      <c r="L30" s="14">
        <f t="shared" si="0"/>
        <v>-2.6499999999999986</v>
      </c>
      <c r="M30" s="14">
        <f t="shared" si="0"/>
        <v>-1.3999999999999986</v>
      </c>
      <c r="N30" s="14">
        <f t="shared" si="0"/>
        <v>-1.2000000000000028</v>
      </c>
    </row>
    <row r="31" spans="9:14" x14ac:dyDescent="0.3">
      <c r="I31" s="1" t="s">
        <v>49</v>
      </c>
      <c r="J31" s="7" t="s">
        <v>41</v>
      </c>
      <c r="K31" s="14">
        <f t="shared" si="0"/>
        <v>-4</v>
      </c>
      <c r="L31" s="14">
        <f t="shared" si="0"/>
        <v>-0.70000000000000284</v>
      </c>
      <c r="M31" s="14">
        <f t="shared" si="0"/>
        <v>10.599999999999994</v>
      </c>
      <c r="N31" s="14">
        <f t="shared" si="0"/>
        <v>7.2000000000000028</v>
      </c>
    </row>
    <row r="32" spans="9:14" x14ac:dyDescent="0.3">
      <c r="J32" s="7" t="s">
        <v>42</v>
      </c>
      <c r="K32" s="14">
        <f t="shared" si="0"/>
        <v>0.5</v>
      </c>
      <c r="L32" s="14">
        <f t="shared" si="0"/>
        <v>-4.5500000000000007</v>
      </c>
      <c r="M32" s="14">
        <f t="shared" si="0"/>
        <v>1.9500000000000011</v>
      </c>
      <c r="N32" s="14">
        <f t="shared" si="0"/>
        <v>0.20000000000000107</v>
      </c>
    </row>
    <row r="33" spans="2:29" x14ac:dyDescent="0.3">
      <c r="J33" s="7" t="s">
        <v>43</v>
      </c>
      <c r="K33" s="14">
        <f t="shared" si="0"/>
        <v>0.60000000000000142</v>
      </c>
      <c r="L33" s="14">
        <f t="shared" si="0"/>
        <v>11.900000000000006</v>
      </c>
      <c r="M33" s="14">
        <f t="shared" si="0"/>
        <v>1.2999999999999972</v>
      </c>
      <c r="N33" s="14">
        <f t="shared" si="0"/>
        <v>5.7999999999999972</v>
      </c>
    </row>
    <row r="39" spans="2:29" x14ac:dyDescent="0.3">
      <c r="B39" s="1" t="s">
        <v>32</v>
      </c>
      <c r="V39" s="1" t="s">
        <v>32</v>
      </c>
    </row>
    <row r="40" spans="2:29" x14ac:dyDescent="0.3">
      <c r="B40" s="1" t="s">
        <v>45</v>
      </c>
      <c r="C40" s="2" t="s">
        <v>16</v>
      </c>
      <c r="D40" s="8" t="s">
        <v>4</v>
      </c>
      <c r="E40" s="8" t="s">
        <v>5</v>
      </c>
      <c r="F40" s="8" t="s">
        <v>6</v>
      </c>
      <c r="G40" s="8" t="s">
        <v>7</v>
      </c>
      <c r="J40" s="9" t="s">
        <v>45</v>
      </c>
      <c r="V40" s="1" t="s">
        <v>45</v>
      </c>
      <c r="W40" s="2" t="s">
        <v>16</v>
      </c>
      <c r="X40" s="8" t="s">
        <v>4</v>
      </c>
      <c r="Y40" s="8" t="s">
        <v>5</v>
      </c>
      <c r="Z40" s="8" t="s">
        <v>6</v>
      </c>
      <c r="AA40" s="8" t="s">
        <v>7</v>
      </c>
    </row>
    <row r="41" spans="2:29" x14ac:dyDescent="0.3">
      <c r="C41" s="3" t="s">
        <v>0</v>
      </c>
      <c r="D41" s="2">
        <v>13.5</v>
      </c>
      <c r="E41" s="2">
        <v>10.7</v>
      </c>
      <c r="F41" s="2">
        <v>11.7</v>
      </c>
      <c r="G41" s="12">
        <v>12.2</v>
      </c>
      <c r="W41" s="3" t="s">
        <v>0</v>
      </c>
      <c r="X41" s="2">
        <v>17</v>
      </c>
      <c r="Y41" s="2">
        <v>17</v>
      </c>
      <c r="Z41" s="2">
        <v>18</v>
      </c>
      <c r="AA41" s="2">
        <v>18</v>
      </c>
    </row>
    <row r="42" spans="2:29" x14ac:dyDescent="0.3">
      <c r="C42" s="3" t="s">
        <v>1</v>
      </c>
      <c r="D42" s="11">
        <v>51.1</v>
      </c>
      <c r="E42" s="11">
        <v>54.3</v>
      </c>
      <c r="F42" s="11">
        <v>58.1</v>
      </c>
      <c r="G42" s="11">
        <v>57.7</v>
      </c>
      <c r="W42" s="3" t="s">
        <v>1</v>
      </c>
      <c r="X42" s="2">
        <v>54</v>
      </c>
      <c r="Y42" s="15">
        <v>60</v>
      </c>
      <c r="Z42" s="2">
        <v>58</v>
      </c>
      <c r="AA42" s="2">
        <v>50</v>
      </c>
    </row>
    <row r="43" spans="2:29" x14ac:dyDescent="0.3">
      <c r="C43" s="3" t="s">
        <v>2</v>
      </c>
      <c r="D43" s="2">
        <v>-42.8</v>
      </c>
      <c r="E43" s="2">
        <v>-44.5</v>
      </c>
      <c r="F43" s="2">
        <v>-41.2</v>
      </c>
      <c r="G43" s="2">
        <v>-39.6</v>
      </c>
      <c r="W43" s="3" t="s">
        <v>2</v>
      </c>
      <c r="X43" s="2">
        <v>-40</v>
      </c>
      <c r="Y43" s="2">
        <v>-38</v>
      </c>
      <c r="Z43" s="2">
        <v>-35</v>
      </c>
      <c r="AA43" s="2">
        <v>-31</v>
      </c>
    </row>
    <row r="44" spans="2:29" x14ac:dyDescent="0.3">
      <c r="C44" s="3" t="s">
        <v>3</v>
      </c>
      <c r="D44" s="2">
        <v>30.6</v>
      </c>
      <c r="E44" s="2">
        <v>31.6</v>
      </c>
      <c r="F44" s="2">
        <v>33.6</v>
      </c>
      <c r="G44" s="2">
        <v>36.9</v>
      </c>
      <c r="H44" s="9" t="s">
        <v>75</v>
      </c>
      <c r="W44" s="3" t="s">
        <v>3</v>
      </c>
      <c r="X44" s="2">
        <v>24</v>
      </c>
      <c r="Y44" s="2">
        <v>25</v>
      </c>
      <c r="Z44" s="2">
        <v>26</v>
      </c>
      <c r="AA44" s="2">
        <v>27</v>
      </c>
      <c r="AB44" s="9" t="s">
        <v>72</v>
      </c>
    </row>
    <row r="45" spans="2:29" x14ac:dyDescent="0.3">
      <c r="C45" s="7" t="s">
        <v>18</v>
      </c>
      <c r="D45" s="2">
        <v>32.299999999999997</v>
      </c>
      <c r="E45" s="2">
        <v>32.5</v>
      </c>
      <c r="F45" s="2">
        <v>34.9</v>
      </c>
      <c r="G45" s="2">
        <v>34.950000000000003</v>
      </c>
      <c r="H45" s="10">
        <v>33.662499999999994</v>
      </c>
      <c r="W45" s="7" t="s">
        <v>18</v>
      </c>
      <c r="X45" s="2">
        <f>AVERAGE(X41,X42)</f>
        <v>35.5</v>
      </c>
      <c r="Y45" s="2">
        <f>AVERAGE(Y41,Y42)</f>
        <v>38.5</v>
      </c>
      <c r="Z45" s="2">
        <f>AVERAGE(Z41,Z42)</f>
        <v>38</v>
      </c>
      <c r="AA45" s="2">
        <f>AVERAGE(AA41,AA42)</f>
        <v>34</v>
      </c>
      <c r="AB45" s="10">
        <f>AVERAGE(X45:AA45)</f>
        <v>36.5</v>
      </c>
      <c r="AC45" s="1" t="s">
        <v>46</v>
      </c>
    </row>
    <row r="46" spans="2:29" x14ac:dyDescent="0.3">
      <c r="C46" s="7" t="s">
        <v>19</v>
      </c>
      <c r="D46" s="2">
        <v>37.6</v>
      </c>
      <c r="E46" s="2">
        <v>43.599999999999994</v>
      </c>
      <c r="F46" s="2">
        <v>46.400000000000006</v>
      </c>
      <c r="G46" s="2">
        <v>45.5</v>
      </c>
      <c r="H46" s="10">
        <v>173.1</v>
      </c>
      <c r="W46" s="7" t="s">
        <v>19</v>
      </c>
      <c r="X46" s="2">
        <f>X42-X41</f>
        <v>37</v>
      </c>
      <c r="Y46" s="2">
        <f>Y42-Y41</f>
        <v>43</v>
      </c>
      <c r="Z46" s="2">
        <f>Z42-Z41</f>
        <v>40</v>
      </c>
      <c r="AA46" s="2">
        <f>AA42-AA41</f>
        <v>32</v>
      </c>
      <c r="AB46" s="10">
        <f>SUM(X46:AA46)</f>
        <v>152</v>
      </c>
      <c r="AC46" s="1" t="s">
        <v>47</v>
      </c>
    </row>
    <row r="47" spans="2:29" x14ac:dyDescent="0.3">
      <c r="C47" s="7" t="s">
        <v>17</v>
      </c>
      <c r="D47" s="2">
        <v>-6.0999999999999979</v>
      </c>
      <c r="E47" s="2">
        <v>-6.4499999999999993</v>
      </c>
      <c r="F47" s="2">
        <v>-3.8000000000000007</v>
      </c>
      <c r="G47" s="2">
        <v>-1.3500000000000014</v>
      </c>
      <c r="H47" s="10">
        <v>-4.4249999999999998</v>
      </c>
      <c r="W47" s="7" t="s">
        <v>17</v>
      </c>
      <c r="X47" s="2">
        <f>AVERAGE(X43,X44)</f>
        <v>-8</v>
      </c>
      <c r="Y47" s="2">
        <f>AVERAGE(Y43,Y44)</f>
        <v>-6.5</v>
      </c>
      <c r="Z47" s="2">
        <f>AVERAGE(Z43,Z44)</f>
        <v>-4.5</v>
      </c>
      <c r="AA47" s="2">
        <f>AVERAGE(AA43,AA44)</f>
        <v>-2</v>
      </c>
      <c r="AB47" s="10">
        <f>AVERAGE(X47:AA47)</f>
        <v>-5.25</v>
      </c>
    </row>
    <row r="48" spans="2:29" x14ac:dyDescent="0.3">
      <c r="C48" s="7" t="s">
        <v>21</v>
      </c>
      <c r="D48" s="2">
        <v>73.400000000000006</v>
      </c>
      <c r="E48" s="2">
        <v>76.099999999999994</v>
      </c>
      <c r="F48" s="2">
        <v>74.800000000000011</v>
      </c>
      <c r="G48" s="2">
        <v>76.5</v>
      </c>
      <c r="H48" s="10">
        <v>300.8</v>
      </c>
      <c r="W48" s="7" t="s">
        <v>21</v>
      </c>
      <c r="X48" s="2">
        <f>X44-X43</f>
        <v>64</v>
      </c>
      <c r="Y48" s="2">
        <f>Y44-Y43</f>
        <v>63</v>
      </c>
      <c r="Z48" s="2">
        <f>Z44-Z43</f>
        <v>61</v>
      </c>
      <c r="AA48" s="2">
        <f>AA44-AA43</f>
        <v>58</v>
      </c>
      <c r="AB48" s="10">
        <f>SUM(X48:AA48)</f>
        <v>246</v>
      </c>
    </row>
    <row r="50" spans="22:23" x14ac:dyDescent="0.3">
      <c r="V50" s="1" t="s">
        <v>69</v>
      </c>
      <c r="W50" s="1">
        <v>255307</v>
      </c>
    </row>
    <row r="67" spans="9:14" x14ac:dyDescent="0.3">
      <c r="I67" s="1" t="s">
        <v>48</v>
      </c>
      <c r="J67" s="7" t="s">
        <v>40</v>
      </c>
      <c r="K67" s="14">
        <f t="shared" ref="K67:N70" si="1">D45-X45</f>
        <v>-3.2000000000000028</v>
      </c>
      <c r="L67" s="14">
        <f t="shared" si="1"/>
        <v>-6</v>
      </c>
      <c r="M67" s="14">
        <f t="shared" si="1"/>
        <v>-3.1000000000000014</v>
      </c>
      <c r="N67" s="14">
        <f t="shared" si="1"/>
        <v>0.95000000000000284</v>
      </c>
    </row>
    <row r="68" spans="9:14" x14ac:dyDescent="0.3">
      <c r="I68" s="1" t="s">
        <v>49</v>
      </c>
      <c r="J68" s="7" t="s">
        <v>41</v>
      </c>
      <c r="K68" s="14">
        <f t="shared" si="1"/>
        <v>0.60000000000000142</v>
      </c>
      <c r="L68" s="14">
        <f t="shared" si="1"/>
        <v>0.59999999999999432</v>
      </c>
      <c r="M68" s="14">
        <f t="shared" si="1"/>
        <v>6.4000000000000057</v>
      </c>
      <c r="N68" s="14">
        <f t="shared" si="1"/>
        <v>13.5</v>
      </c>
    </row>
    <row r="69" spans="9:14" x14ac:dyDescent="0.3">
      <c r="J69" s="7" t="s">
        <v>42</v>
      </c>
      <c r="K69" s="14">
        <f t="shared" si="1"/>
        <v>1.9000000000000021</v>
      </c>
      <c r="L69" s="14">
        <f t="shared" si="1"/>
        <v>5.0000000000000711E-2</v>
      </c>
      <c r="M69" s="14">
        <f t="shared" si="1"/>
        <v>0.69999999999999929</v>
      </c>
      <c r="N69" s="14">
        <f t="shared" si="1"/>
        <v>0.64999999999999858</v>
      </c>
    </row>
    <row r="70" spans="9:14" x14ac:dyDescent="0.3">
      <c r="J70" s="7" t="s">
        <v>43</v>
      </c>
      <c r="K70" s="14">
        <f t="shared" si="1"/>
        <v>9.4000000000000057</v>
      </c>
      <c r="L70" s="14">
        <f t="shared" si="1"/>
        <v>13.099999999999994</v>
      </c>
      <c r="M70" s="14">
        <f t="shared" si="1"/>
        <v>13.800000000000011</v>
      </c>
      <c r="N70" s="14">
        <f t="shared" si="1"/>
        <v>18.5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B83A8-B5C0-476C-AC85-56D518891E45}">
  <dimension ref="A2:R16"/>
  <sheetViews>
    <sheetView zoomScaleNormal="100" workbookViewId="0">
      <selection activeCell="Q7" sqref="Q7"/>
    </sheetView>
  </sheetViews>
  <sheetFormatPr defaultColWidth="9" defaultRowHeight="14.4" x14ac:dyDescent="0.3"/>
  <cols>
    <col min="1" max="2" width="10.875" style="1" bestFit="1" customWidth="1"/>
    <col min="3" max="3" width="9.375" style="1" bestFit="1" customWidth="1"/>
    <col min="4" max="4" width="11.25" style="1" bestFit="1" customWidth="1"/>
    <col min="5" max="5" width="9.375" style="1" bestFit="1" customWidth="1"/>
    <col min="6" max="6" width="11.875" style="1" bestFit="1" customWidth="1"/>
    <col min="7" max="7" width="9.375" style="1" bestFit="1" customWidth="1"/>
    <col min="8" max="8" width="11.25" style="1" bestFit="1" customWidth="1"/>
    <col min="9" max="9" width="9.375" style="1" bestFit="1" customWidth="1"/>
    <col min="10" max="10" width="11.25" style="1" bestFit="1" customWidth="1"/>
    <col min="11" max="11" width="9.375" style="1" customWidth="1"/>
    <col min="12" max="12" width="14.625" style="1" bestFit="1" customWidth="1"/>
    <col min="13" max="15" width="9.625" style="1" bestFit="1" customWidth="1"/>
    <col min="16" max="16" width="9.25" style="1" bestFit="1" customWidth="1"/>
    <col min="17" max="17" width="15.125" style="1" bestFit="1" customWidth="1"/>
    <col min="18" max="18" width="6.375" style="1" bestFit="1" customWidth="1"/>
    <col min="19" max="19" width="9.75" style="1" bestFit="1" customWidth="1"/>
    <col min="20" max="20" width="6.25" style="1" bestFit="1" customWidth="1"/>
    <col min="21" max="22" width="9.375" style="1" bestFit="1" customWidth="1"/>
    <col min="23" max="23" width="13.25" style="1" bestFit="1" customWidth="1"/>
    <col min="24" max="24" width="9.375" style="1" bestFit="1" customWidth="1"/>
    <col min="25" max="25" width="6.375" style="1" bestFit="1" customWidth="1"/>
    <col min="26" max="26" width="6.625" style="1" bestFit="1" customWidth="1"/>
    <col min="27" max="27" width="11.75" style="1" bestFit="1" customWidth="1"/>
    <col min="28" max="28" width="5" style="1" bestFit="1" customWidth="1"/>
    <col min="29" max="29" width="6.375" style="1" bestFit="1" customWidth="1"/>
    <col min="30" max="30" width="6.625" style="1" bestFit="1" customWidth="1"/>
    <col min="31" max="16384" width="9" style="1"/>
  </cols>
  <sheetData>
    <row r="2" spans="1:18" x14ac:dyDescent="0.3">
      <c r="A2" s="1" t="s">
        <v>13</v>
      </c>
    </row>
    <row r="3" spans="1:18" x14ac:dyDescent="0.3">
      <c r="B3" s="9" t="s">
        <v>9</v>
      </c>
      <c r="C3" s="45" t="s">
        <v>4</v>
      </c>
      <c r="D3" s="45"/>
      <c r="E3" s="45" t="s">
        <v>5</v>
      </c>
      <c r="F3" s="45"/>
      <c r="G3" s="45" t="s">
        <v>6</v>
      </c>
      <c r="H3" s="45"/>
      <c r="I3" s="45" t="s">
        <v>7</v>
      </c>
      <c r="J3" s="45"/>
      <c r="L3" s="2" t="s">
        <v>16</v>
      </c>
      <c r="M3" s="8" t="s">
        <v>4</v>
      </c>
      <c r="N3" s="8" t="s">
        <v>5</v>
      </c>
      <c r="O3" s="8" t="s">
        <v>6</v>
      </c>
      <c r="P3" s="8" t="s">
        <v>7</v>
      </c>
      <c r="R3" s="1" t="s">
        <v>15</v>
      </c>
    </row>
    <row r="4" spans="1:18" x14ac:dyDescent="0.3">
      <c r="B4" s="2" t="s">
        <v>22</v>
      </c>
      <c r="C4" s="4" t="s">
        <v>8</v>
      </c>
      <c r="D4" s="4" t="s">
        <v>24</v>
      </c>
      <c r="E4" s="4" t="s">
        <v>8</v>
      </c>
      <c r="F4" s="4" t="s">
        <v>24</v>
      </c>
      <c r="G4" s="4" t="s">
        <v>8</v>
      </c>
      <c r="H4" s="4" t="s">
        <v>24</v>
      </c>
      <c r="I4" s="4" t="s">
        <v>8</v>
      </c>
      <c r="J4" s="4" t="s">
        <v>24</v>
      </c>
      <c r="L4" s="3" t="s">
        <v>0</v>
      </c>
      <c r="M4" s="12">
        <f>MAX(C12,C5)</f>
        <v>2</v>
      </c>
      <c r="N4" s="2">
        <f>MAX(E12,E5)</f>
        <v>5.9</v>
      </c>
      <c r="O4" s="2">
        <f>MAX(G12,G5)</f>
        <v>6.2</v>
      </c>
      <c r="P4" s="2">
        <f>MAX(I12,I5)</f>
        <v>8.6</v>
      </c>
      <c r="R4" s="1" t="s">
        <v>14</v>
      </c>
    </row>
    <row r="5" spans="1:18" x14ac:dyDescent="0.3">
      <c r="B5" s="8" t="s">
        <v>0</v>
      </c>
      <c r="C5" s="12">
        <v>1.8</v>
      </c>
      <c r="D5" s="2" t="s">
        <v>20</v>
      </c>
      <c r="E5" s="2">
        <v>5.9</v>
      </c>
      <c r="F5" s="2" t="s">
        <v>26</v>
      </c>
      <c r="G5" s="2">
        <v>6.2</v>
      </c>
      <c r="H5" s="2" t="s">
        <v>26</v>
      </c>
      <c r="I5" s="11">
        <v>8.6</v>
      </c>
      <c r="J5" s="2" t="s">
        <v>28</v>
      </c>
      <c r="L5" s="3" t="s">
        <v>1</v>
      </c>
      <c r="M5" s="13">
        <f>MIN(C6,C13)</f>
        <v>51</v>
      </c>
      <c r="N5" s="13">
        <f>MIN(E6,E13)</f>
        <v>52.5</v>
      </c>
      <c r="O5" s="2">
        <f>MIN(G6,G13)</f>
        <v>54.4</v>
      </c>
      <c r="P5" s="2">
        <f>MIN(I6,I13)</f>
        <v>48.6</v>
      </c>
      <c r="R5" s="1">
        <v>400</v>
      </c>
    </row>
    <row r="6" spans="1:18" x14ac:dyDescent="0.3">
      <c r="B6" s="8" t="s">
        <v>1</v>
      </c>
      <c r="C6" s="11">
        <v>52</v>
      </c>
      <c r="D6" s="2" t="s">
        <v>28</v>
      </c>
      <c r="E6" s="11">
        <v>52.5</v>
      </c>
      <c r="F6" s="2" t="s">
        <v>28</v>
      </c>
      <c r="G6" s="2">
        <v>54.4</v>
      </c>
      <c r="H6" s="2" t="s">
        <v>25</v>
      </c>
      <c r="I6" s="2">
        <v>48.6</v>
      </c>
      <c r="J6" s="2" t="s">
        <v>25</v>
      </c>
      <c r="L6" s="3" t="s">
        <v>2</v>
      </c>
      <c r="M6" s="2">
        <f>MAX(C7,C14)</f>
        <v>-31.19</v>
      </c>
      <c r="N6" s="2">
        <f>MAX(E7,E14)</f>
        <v>-26.73</v>
      </c>
      <c r="O6" s="2">
        <f>MAX(G7,G14)</f>
        <v>-28.14</v>
      </c>
      <c r="P6" s="2">
        <f>MAX(I7,I14)</f>
        <v>-26.5</v>
      </c>
      <c r="R6" s="1">
        <v>500</v>
      </c>
    </row>
    <row r="7" spans="1:18" x14ac:dyDescent="0.3">
      <c r="B7" s="8" t="s">
        <v>2</v>
      </c>
      <c r="C7" s="2">
        <v>-31.19</v>
      </c>
      <c r="D7" s="2" t="s">
        <v>27</v>
      </c>
      <c r="E7" s="2">
        <v>-26.73</v>
      </c>
      <c r="F7" s="2" t="s">
        <v>27</v>
      </c>
      <c r="G7" s="2">
        <v>-28.14</v>
      </c>
      <c r="H7" s="2" t="s">
        <v>27</v>
      </c>
      <c r="I7" s="2">
        <v>-26.5</v>
      </c>
      <c r="J7" s="2" t="s">
        <v>27</v>
      </c>
      <c r="L7" s="3" t="s">
        <v>3</v>
      </c>
      <c r="M7" s="2">
        <f>MIN(C8,C15)</f>
        <v>29.78</v>
      </c>
      <c r="N7" s="2">
        <f>MIN(E8,E15)</f>
        <v>37.79</v>
      </c>
      <c r="O7" s="2">
        <f>MIN(G8,G15)</f>
        <v>41.07</v>
      </c>
      <c r="P7" s="2">
        <f>MIN(I8,I15)</f>
        <v>35.299999999999997</v>
      </c>
      <c r="Q7" s="9" t="s">
        <v>72</v>
      </c>
      <c r="R7" s="1">
        <v>600</v>
      </c>
    </row>
    <row r="8" spans="1:18" x14ac:dyDescent="0.3">
      <c r="B8" s="8" t="s">
        <v>3</v>
      </c>
      <c r="C8" s="2">
        <v>29.78</v>
      </c>
      <c r="D8" s="2" t="s">
        <v>25</v>
      </c>
      <c r="E8" s="2">
        <v>37.79</v>
      </c>
      <c r="F8" s="2" t="s">
        <v>25</v>
      </c>
      <c r="G8" s="2">
        <v>41.07</v>
      </c>
      <c r="H8" s="2" t="s">
        <v>25</v>
      </c>
      <c r="I8" s="2">
        <v>36.61</v>
      </c>
      <c r="J8" s="2" t="s">
        <v>25</v>
      </c>
      <c r="L8" s="7" t="s">
        <v>18</v>
      </c>
      <c r="M8" s="2">
        <f>AVERAGE(M4,M5)</f>
        <v>26.5</v>
      </c>
      <c r="N8" s="2">
        <f>AVERAGE(N4,N5)</f>
        <v>29.2</v>
      </c>
      <c r="O8" s="2">
        <f>AVERAGE(O4,O5)</f>
        <v>30.3</v>
      </c>
      <c r="P8" s="2">
        <f>AVERAGE(P4,P5)</f>
        <v>28.6</v>
      </c>
      <c r="Q8" s="10">
        <f>AVERAGE(M8:P8)</f>
        <v>28.65</v>
      </c>
      <c r="R8" s="1">
        <v>700</v>
      </c>
    </row>
    <row r="9" spans="1:18" x14ac:dyDescent="0.3">
      <c r="L9" s="7" t="s">
        <v>19</v>
      </c>
      <c r="M9" s="2">
        <f>M5-M4</f>
        <v>49</v>
      </c>
      <c r="N9" s="2">
        <f>N5-N4</f>
        <v>46.6</v>
      </c>
      <c r="O9" s="2">
        <f>O5-O4</f>
        <v>48.199999999999996</v>
      </c>
      <c r="P9" s="2">
        <f>P5-P4</f>
        <v>40</v>
      </c>
      <c r="Q9" s="10">
        <f>SUM(M9:P9)</f>
        <v>183.79999999999998</v>
      </c>
    </row>
    <row r="10" spans="1:18" x14ac:dyDescent="0.3">
      <c r="B10" s="9" t="s">
        <v>10</v>
      </c>
      <c r="C10" s="45" t="s">
        <v>4</v>
      </c>
      <c r="D10" s="45"/>
      <c r="E10" s="45" t="s">
        <v>5</v>
      </c>
      <c r="F10" s="45"/>
      <c r="G10" s="45" t="s">
        <v>6</v>
      </c>
      <c r="H10" s="45"/>
      <c r="I10" s="45" t="s">
        <v>7</v>
      </c>
      <c r="J10" s="45"/>
      <c r="L10" s="7" t="s">
        <v>17</v>
      </c>
      <c r="M10" s="2">
        <f>AVERAGE(M6,M7)</f>
        <v>-0.70500000000000007</v>
      </c>
      <c r="N10" s="2">
        <f>AVERAGE(N6,N7)</f>
        <v>5.5299999999999994</v>
      </c>
      <c r="O10" s="2">
        <f>AVERAGE(O6,O7)</f>
        <v>6.4649999999999999</v>
      </c>
      <c r="P10" s="2">
        <f>AVERAGE(P6,P7)</f>
        <v>4.3999999999999986</v>
      </c>
      <c r="Q10" s="10">
        <f>AVERAGE(M10:P10)</f>
        <v>3.9224999999999994</v>
      </c>
    </row>
    <row r="11" spans="1:18" x14ac:dyDescent="0.3">
      <c r="B11" s="2" t="s">
        <v>23</v>
      </c>
      <c r="C11" s="4" t="s">
        <v>8</v>
      </c>
      <c r="D11" s="4" t="s">
        <v>24</v>
      </c>
      <c r="E11" s="4" t="s">
        <v>8</v>
      </c>
      <c r="F11" s="4" t="s">
        <v>24</v>
      </c>
      <c r="G11" s="4" t="s">
        <v>8</v>
      </c>
      <c r="H11" s="4" t="s">
        <v>24</v>
      </c>
      <c r="I11" s="4" t="s">
        <v>8</v>
      </c>
      <c r="J11" s="4" t="s">
        <v>24</v>
      </c>
      <c r="L11" s="7" t="s">
        <v>21</v>
      </c>
      <c r="M11" s="2">
        <f>M7-M6</f>
        <v>60.97</v>
      </c>
      <c r="N11" s="2">
        <f>N7-N6</f>
        <v>64.52</v>
      </c>
      <c r="O11" s="2">
        <f>O7-O6</f>
        <v>69.210000000000008</v>
      </c>
      <c r="P11" s="2">
        <f>P7-P6</f>
        <v>61.8</v>
      </c>
      <c r="Q11" s="10">
        <f>SUM(M11:P11)</f>
        <v>256.5</v>
      </c>
    </row>
    <row r="12" spans="1:18" x14ac:dyDescent="0.3">
      <c r="B12" s="8" t="s">
        <v>0</v>
      </c>
      <c r="C12" s="12">
        <v>2</v>
      </c>
      <c r="D12" s="2" t="s">
        <v>20</v>
      </c>
      <c r="E12" s="12">
        <v>2</v>
      </c>
      <c r="F12" s="2" t="s">
        <v>20</v>
      </c>
      <c r="G12" s="11">
        <v>6</v>
      </c>
      <c r="H12" s="2" t="s">
        <v>28</v>
      </c>
      <c r="I12" s="11">
        <v>8.6</v>
      </c>
      <c r="J12" s="2" t="s">
        <v>28</v>
      </c>
    </row>
    <row r="13" spans="1:18" x14ac:dyDescent="0.3">
      <c r="B13" s="8" t="s">
        <v>1</v>
      </c>
      <c r="C13" s="11">
        <v>51</v>
      </c>
      <c r="D13" s="2" t="s">
        <v>28</v>
      </c>
      <c r="E13" s="11">
        <v>52.7</v>
      </c>
      <c r="F13" s="2" t="s">
        <v>28</v>
      </c>
      <c r="G13" s="11">
        <v>55</v>
      </c>
      <c r="H13" s="2" t="s">
        <v>28</v>
      </c>
      <c r="I13" s="11">
        <v>55</v>
      </c>
      <c r="J13" s="2" t="s">
        <v>28</v>
      </c>
      <c r="O13" s="5"/>
    </row>
    <row r="14" spans="1:18" x14ac:dyDescent="0.3">
      <c r="B14" s="8" t="s">
        <v>2</v>
      </c>
      <c r="C14" s="2">
        <v>-41.56</v>
      </c>
      <c r="D14" s="2" t="s">
        <v>27</v>
      </c>
      <c r="E14" s="2">
        <v>-36.369999999999997</v>
      </c>
      <c r="F14" s="2" t="s">
        <v>27</v>
      </c>
      <c r="G14" s="2">
        <v>-30</v>
      </c>
      <c r="H14" s="2" t="s">
        <v>27</v>
      </c>
      <c r="I14" s="2">
        <v>-29.1</v>
      </c>
      <c r="J14" s="2" t="s">
        <v>27</v>
      </c>
      <c r="O14" s="5"/>
      <c r="P14" s="6"/>
    </row>
    <row r="15" spans="1:18" x14ac:dyDescent="0.3">
      <c r="B15" s="8" t="s">
        <v>3</v>
      </c>
      <c r="C15" s="2">
        <v>38</v>
      </c>
      <c r="D15" s="2" t="s">
        <v>25</v>
      </c>
      <c r="E15" s="2">
        <v>46.82</v>
      </c>
      <c r="F15" s="2" t="s">
        <v>25</v>
      </c>
      <c r="G15" s="2">
        <v>41.36</v>
      </c>
      <c r="H15" s="2" t="s">
        <v>25</v>
      </c>
      <c r="I15" s="2">
        <v>35.299999999999997</v>
      </c>
      <c r="J15" s="2" t="s">
        <v>25</v>
      </c>
      <c r="P15" s="6"/>
    </row>
    <row r="16" spans="1:18" x14ac:dyDescent="0.3">
      <c r="P16" s="6"/>
    </row>
  </sheetData>
  <mergeCells count="8">
    <mergeCell ref="C3:D3"/>
    <mergeCell ref="E3:F3"/>
    <mergeCell ref="G3:H3"/>
    <mergeCell ref="I3:J3"/>
    <mergeCell ref="C10:D10"/>
    <mergeCell ref="E10:F10"/>
    <mergeCell ref="G10:H10"/>
    <mergeCell ref="I10:J10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1D10A-26F9-41BA-B9F9-C7DB955D2989}">
  <dimension ref="A2:R16"/>
  <sheetViews>
    <sheetView zoomScaleNormal="100" workbookViewId="0">
      <selection activeCell="Q7" sqref="Q7"/>
    </sheetView>
  </sheetViews>
  <sheetFormatPr defaultColWidth="9" defaultRowHeight="14.4" x14ac:dyDescent="0.3"/>
  <cols>
    <col min="1" max="2" width="10.875" style="1" bestFit="1" customWidth="1"/>
    <col min="3" max="3" width="9.375" style="1" bestFit="1" customWidth="1"/>
    <col min="4" max="4" width="11.25" style="1" bestFit="1" customWidth="1"/>
    <col min="5" max="5" width="9.375" style="1" bestFit="1" customWidth="1"/>
    <col min="6" max="6" width="11.875" style="1" bestFit="1" customWidth="1"/>
    <col min="7" max="7" width="9.375" style="1" bestFit="1" customWidth="1"/>
    <col min="8" max="8" width="11.25" style="1" bestFit="1" customWidth="1"/>
    <col min="9" max="9" width="9.375" style="1" bestFit="1" customWidth="1"/>
    <col min="10" max="10" width="11.25" style="1" bestFit="1" customWidth="1"/>
    <col min="11" max="11" width="9.625" style="1" customWidth="1"/>
    <col min="12" max="12" width="15.375" style="1" bestFit="1" customWidth="1"/>
    <col min="13" max="15" width="10.25" style="1" bestFit="1" customWidth="1"/>
    <col min="16" max="16" width="9.875" style="1" bestFit="1" customWidth="1"/>
    <col min="17" max="17" width="15.125" style="1" bestFit="1" customWidth="1"/>
    <col min="18" max="18" width="6.875" style="1" bestFit="1" customWidth="1"/>
    <col min="19" max="19" width="9.75" style="1" bestFit="1" customWidth="1"/>
    <col min="20" max="20" width="6.25" style="1" bestFit="1" customWidth="1"/>
    <col min="21" max="21" width="9.375" style="1" bestFit="1" customWidth="1"/>
    <col min="22" max="22" width="9.125" style="1" bestFit="1" customWidth="1"/>
    <col min="23" max="26" width="9.875" style="1" bestFit="1" customWidth="1"/>
    <col min="27" max="27" width="11.75" style="1" bestFit="1" customWidth="1"/>
    <col min="28" max="28" width="5" style="1" bestFit="1" customWidth="1"/>
    <col min="29" max="29" width="6.375" style="1" bestFit="1" customWidth="1"/>
    <col min="30" max="30" width="6.625" style="1" bestFit="1" customWidth="1"/>
    <col min="31" max="16384" width="9" style="1"/>
  </cols>
  <sheetData>
    <row r="2" spans="1:18" x14ac:dyDescent="0.3">
      <c r="A2" s="1" t="s">
        <v>13</v>
      </c>
    </row>
    <row r="3" spans="1:18" x14ac:dyDescent="0.3">
      <c r="B3" s="9" t="s">
        <v>63</v>
      </c>
      <c r="C3" s="45" t="s">
        <v>4</v>
      </c>
      <c r="D3" s="45"/>
      <c r="E3" s="45" t="s">
        <v>5</v>
      </c>
      <c r="F3" s="45"/>
      <c r="G3" s="45" t="s">
        <v>6</v>
      </c>
      <c r="H3" s="45"/>
      <c r="I3" s="45" t="s">
        <v>7</v>
      </c>
      <c r="J3" s="45"/>
      <c r="L3" s="2" t="s">
        <v>16</v>
      </c>
      <c r="M3" s="8" t="s">
        <v>4</v>
      </c>
      <c r="N3" s="8" t="s">
        <v>5</v>
      </c>
      <c r="O3" s="8" t="s">
        <v>6</v>
      </c>
      <c r="P3" s="8" t="s">
        <v>7</v>
      </c>
      <c r="R3" s="1" t="s">
        <v>15</v>
      </c>
    </row>
    <row r="4" spans="1:18" x14ac:dyDescent="0.3">
      <c r="B4" s="2" t="s">
        <v>16</v>
      </c>
      <c r="C4" s="4" t="s">
        <v>8</v>
      </c>
      <c r="D4" s="4" t="s">
        <v>24</v>
      </c>
      <c r="E4" s="4" t="s">
        <v>8</v>
      </c>
      <c r="F4" s="4" t="s">
        <v>24</v>
      </c>
      <c r="G4" s="4" t="s">
        <v>8</v>
      </c>
      <c r="H4" s="4" t="s">
        <v>24</v>
      </c>
      <c r="I4" s="4" t="s">
        <v>8</v>
      </c>
      <c r="J4" s="4" t="s">
        <v>24</v>
      </c>
      <c r="L4" s="3" t="s">
        <v>0</v>
      </c>
      <c r="M4" s="2">
        <f>C5</f>
        <v>1.8</v>
      </c>
      <c r="N4" s="2">
        <f>E5</f>
        <v>5.9</v>
      </c>
      <c r="O4" s="2">
        <f>G5</f>
        <v>6.2</v>
      </c>
      <c r="P4" s="2">
        <f>I5</f>
        <v>8.6</v>
      </c>
      <c r="R4" s="1" t="s">
        <v>14</v>
      </c>
    </row>
    <row r="5" spans="1:18" x14ac:dyDescent="0.3">
      <c r="B5" s="8" t="s">
        <v>0</v>
      </c>
      <c r="C5" s="2">
        <v>1.8</v>
      </c>
      <c r="D5" s="2" t="s">
        <v>31</v>
      </c>
      <c r="E5" s="2">
        <v>5.9</v>
      </c>
      <c r="F5" s="2" t="s">
        <v>31</v>
      </c>
      <c r="G5" s="2">
        <v>6.2</v>
      </c>
      <c r="H5" s="2" t="s">
        <v>31</v>
      </c>
      <c r="I5" s="11">
        <v>8.6</v>
      </c>
      <c r="J5" s="2" t="s">
        <v>28</v>
      </c>
      <c r="L5" s="3" t="s">
        <v>1</v>
      </c>
      <c r="M5" s="2">
        <f>C6</f>
        <v>52</v>
      </c>
      <c r="N5" s="2">
        <f>E6</f>
        <v>52.5</v>
      </c>
      <c r="O5" s="2">
        <f>G6</f>
        <v>54.4</v>
      </c>
      <c r="P5" s="2">
        <f>I6</f>
        <v>48.6</v>
      </c>
      <c r="R5" s="1">
        <v>400</v>
      </c>
    </row>
    <row r="6" spans="1:18" x14ac:dyDescent="0.3">
      <c r="B6" s="8" t="s">
        <v>1</v>
      </c>
      <c r="C6" s="11">
        <v>52</v>
      </c>
      <c r="D6" s="2" t="s">
        <v>28</v>
      </c>
      <c r="E6" s="11">
        <v>52.5</v>
      </c>
      <c r="F6" s="2" t="s">
        <v>28</v>
      </c>
      <c r="G6" s="16">
        <v>54.4</v>
      </c>
      <c r="H6" s="2" t="s">
        <v>28</v>
      </c>
      <c r="I6" s="2">
        <v>48.6</v>
      </c>
      <c r="J6" s="2" t="s">
        <v>30</v>
      </c>
      <c r="L6" s="3" t="s">
        <v>2</v>
      </c>
      <c r="M6" s="2">
        <f>C7</f>
        <v>-31.19</v>
      </c>
      <c r="N6" s="2">
        <f>E7</f>
        <v>-26.73</v>
      </c>
      <c r="O6" s="2">
        <f>G7</f>
        <v>-28.14</v>
      </c>
      <c r="P6" s="2">
        <f>I7</f>
        <v>-26.5</v>
      </c>
      <c r="R6" s="1">
        <v>500</v>
      </c>
    </row>
    <row r="7" spans="1:18" x14ac:dyDescent="0.3">
      <c r="B7" s="8" t="s">
        <v>2</v>
      </c>
      <c r="C7" s="2">
        <v>-31.19</v>
      </c>
      <c r="D7" s="2" t="s">
        <v>29</v>
      </c>
      <c r="E7" s="2">
        <v>-26.73</v>
      </c>
      <c r="F7" s="2" t="s">
        <v>29</v>
      </c>
      <c r="G7" s="2">
        <v>-28.14</v>
      </c>
      <c r="H7" s="2" t="s">
        <v>29</v>
      </c>
      <c r="I7" s="2">
        <v>-26.5</v>
      </c>
      <c r="J7" s="2" t="s">
        <v>29</v>
      </c>
      <c r="L7" s="3" t="s">
        <v>3</v>
      </c>
      <c r="M7" s="2">
        <f>C8</f>
        <v>29.78</v>
      </c>
      <c r="N7" s="2">
        <f>E8</f>
        <v>37.79</v>
      </c>
      <c r="O7" s="2">
        <f>G8</f>
        <v>41.07</v>
      </c>
      <c r="P7" s="2">
        <f>I8</f>
        <v>36.61</v>
      </c>
      <c r="Q7" s="9" t="s">
        <v>72</v>
      </c>
      <c r="R7" s="1">
        <v>600</v>
      </c>
    </row>
    <row r="8" spans="1:18" x14ac:dyDescent="0.3">
      <c r="B8" s="8" t="s">
        <v>3</v>
      </c>
      <c r="C8" s="2">
        <v>29.78</v>
      </c>
      <c r="D8" s="2" t="s">
        <v>30</v>
      </c>
      <c r="E8" s="2">
        <v>37.79</v>
      </c>
      <c r="F8" s="2" t="s">
        <v>30</v>
      </c>
      <c r="G8" s="2">
        <v>41.07</v>
      </c>
      <c r="H8" s="2" t="s">
        <v>30</v>
      </c>
      <c r="I8" s="2">
        <v>36.61</v>
      </c>
      <c r="J8" s="2" t="s">
        <v>30</v>
      </c>
      <c r="L8" s="7" t="s">
        <v>18</v>
      </c>
      <c r="M8" s="2">
        <f>AVERAGE(M4,M5)</f>
        <v>26.9</v>
      </c>
      <c r="N8" s="2">
        <f>AVERAGE(N4,N5)</f>
        <v>29.2</v>
      </c>
      <c r="O8" s="2">
        <f>AVERAGE(O4,O5)</f>
        <v>30.3</v>
      </c>
      <c r="P8" s="2">
        <f>AVERAGE(P4,P5)</f>
        <v>28.6</v>
      </c>
      <c r="Q8" s="10">
        <f>AVERAGE(M8:P8)</f>
        <v>28.75</v>
      </c>
      <c r="R8" s="1">
        <v>700</v>
      </c>
    </row>
    <row r="9" spans="1:18" x14ac:dyDescent="0.3">
      <c r="L9" s="7" t="s">
        <v>19</v>
      </c>
      <c r="M9" s="2">
        <f>M5-M4</f>
        <v>50.2</v>
      </c>
      <c r="N9" s="2">
        <f>N5-N4</f>
        <v>46.6</v>
      </c>
      <c r="O9" s="2">
        <f>O5-O4</f>
        <v>48.199999999999996</v>
      </c>
      <c r="P9" s="2">
        <f>P5-P4</f>
        <v>40</v>
      </c>
      <c r="Q9" s="10">
        <f>SUM(M9:P9)</f>
        <v>185</v>
      </c>
    </row>
    <row r="10" spans="1:18" x14ac:dyDescent="0.3">
      <c r="L10" s="7" t="s">
        <v>17</v>
      </c>
      <c r="M10" s="2">
        <f>AVERAGE(M6,M7)</f>
        <v>-0.70500000000000007</v>
      </c>
      <c r="N10" s="2">
        <f>AVERAGE(N6,N7)</f>
        <v>5.5299999999999994</v>
      </c>
      <c r="O10" s="2">
        <f>AVERAGE(O6,O7)</f>
        <v>6.4649999999999999</v>
      </c>
      <c r="P10" s="2">
        <f>AVERAGE(P6,P7)</f>
        <v>5.0549999999999997</v>
      </c>
      <c r="Q10" s="10">
        <f>AVERAGE(M10:P10)</f>
        <v>4.0862499999999997</v>
      </c>
    </row>
    <row r="11" spans="1:18" x14ac:dyDescent="0.3">
      <c r="L11" s="7" t="s">
        <v>21</v>
      </c>
      <c r="M11" s="2">
        <f>M7-M6</f>
        <v>60.97</v>
      </c>
      <c r="N11" s="2">
        <f>N7-N6</f>
        <v>64.52</v>
      </c>
      <c r="O11" s="2">
        <f>O7-O6</f>
        <v>69.210000000000008</v>
      </c>
      <c r="P11" s="2">
        <f>P7-P6</f>
        <v>63.11</v>
      </c>
      <c r="Q11" s="10">
        <f>SUM(M11:P11)</f>
        <v>257.81</v>
      </c>
    </row>
    <row r="13" spans="1:18" x14ac:dyDescent="0.3">
      <c r="O13" s="5"/>
    </row>
    <row r="14" spans="1:18" x14ac:dyDescent="0.3">
      <c r="O14" s="5"/>
      <c r="P14" s="6"/>
    </row>
    <row r="15" spans="1:18" x14ac:dyDescent="0.3">
      <c r="P15" s="6"/>
    </row>
    <row r="16" spans="1:18" x14ac:dyDescent="0.3">
      <c r="P16" s="6"/>
    </row>
  </sheetData>
  <mergeCells count="4">
    <mergeCell ref="C3:D3"/>
    <mergeCell ref="E3:F3"/>
    <mergeCell ref="G3:H3"/>
    <mergeCell ref="I3:J3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9E756-36A8-4B74-B461-2F7242D5EAC5}">
  <dimension ref="B2:P50"/>
  <sheetViews>
    <sheetView zoomScale="70" zoomScaleNormal="70" workbookViewId="0">
      <selection activeCell="D34" sqref="D34"/>
    </sheetView>
  </sheetViews>
  <sheetFormatPr defaultColWidth="9" defaultRowHeight="14.4" x14ac:dyDescent="0.3"/>
  <cols>
    <col min="1" max="1" width="9" style="43"/>
    <col min="2" max="2" width="11.125" style="43" bestFit="1" customWidth="1"/>
    <col min="3" max="3" width="19.375" style="43" bestFit="1" customWidth="1"/>
    <col min="4" max="4" width="11.375" style="43" bestFit="1" customWidth="1"/>
    <col min="5" max="7" width="9.375" style="43" bestFit="1" customWidth="1"/>
    <col min="8" max="9" width="15" style="43" bestFit="1" customWidth="1"/>
    <col min="10" max="10" width="11.125" style="43" bestFit="1" customWidth="1"/>
    <col min="11" max="11" width="19.5" style="43" bestFit="1" customWidth="1"/>
    <col min="12" max="15" width="9" style="43"/>
    <col min="16" max="16" width="15" style="43" bestFit="1" customWidth="1"/>
    <col min="17" max="16384" width="9" style="43"/>
  </cols>
  <sheetData>
    <row r="2" spans="2:16" x14ac:dyDescent="0.3">
      <c r="B2" s="1" t="s">
        <v>32</v>
      </c>
      <c r="C2" s="9" t="s">
        <v>70</v>
      </c>
      <c r="D2" s="1"/>
      <c r="E2" s="1"/>
      <c r="F2" s="1"/>
      <c r="G2" s="1"/>
      <c r="H2" s="1"/>
      <c r="J2" s="1" t="s">
        <v>32</v>
      </c>
      <c r="K2" s="9" t="s">
        <v>70</v>
      </c>
      <c r="L2" s="1"/>
      <c r="M2" s="1"/>
      <c r="N2" s="1"/>
      <c r="O2" s="1"/>
      <c r="P2" s="1"/>
    </row>
    <row r="3" spans="2:16" x14ac:dyDescent="0.3">
      <c r="B3" s="1" t="s">
        <v>44</v>
      </c>
      <c r="C3" s="2" t="s">
        <v>33</v>
      </c>
      <c r="D3" s="8" t="s">
        <v>34</v>
      </c>
      <c r="E3" s="8" t="s">
        <v>35</v>
      </c>
      <c r="F3" s="8" t="s">
        <v>11</v>
      </c>
      <c r="G3" s="8" t="s">
        <v>12</v>
      </c>
      <c r="H3" s="1"/>
      <c r="J3" s="1" t="s">
        <v>45</v>
      </c>
      <c r="K3" s="2" t="s">
        <v>33</v>
      </c>
      <c r="L3" s="8" t="s">
        <v>34</v>
      </c>
      <c r="M3" s="8" t="s">
        <v>35</v>
      </c>
      <c r="N3" s="8" t="s">
        <v>11</v>
      </c>
      <c r="O3" s="8" t="s">
        <v>12</v>
      </c>
      <c r="P3" s="1"/>
    </row>
    <row r="4" spans="2:16" x14ac:dyDescent="0.3">
      <c r="B4" s="1"/>
      <c r="C4" s="3" t="s">
        <v>36</v>
      </c>
      <c r="D4" s="2">
        <v>16.5</v>
      </c>
      <c r="E4" s="2">
        <v>14.7</v>
      </c>
      <c r="F4" s="2">
        <v>11.3</v>
      </c>
      <c r="G4" s="2">
        <v>13.2</v>
      </c>
      <c r="H4" s="1"/>
      <c r="J4" s="1"/>
      <c r="K4" s="3" t="s">
        <v>36</v>
      </c>
      <c r="L4" s="2">
        <v>13.5</v>
      </c>
      <c r="M4" s="2">
        <v>10.7</v>
      </c>
      <c r="N4" s="2">
        <v>11.7</v>
      </c>
      <c r="O4" s="2">
        <v>12.2</v>
      </c>
      <c r="P4" s="1"/>
    </row>
    <row r="5" spans="2:16" x14ac:dyDescent="0.3">
      <c r="B5" s="1"/>
      <c r="C5" s="3" t="s">
        <v>37</v>
      </c>
      <c r="D5" s="2">
        <v>42.5</v>
      </c>
      <c r="E5" s="15">
        <v>52</v>
      </c>
      <c r="F5" s="2">
        <v>56.9</v>
      </c>
      <c r="G5" s="2">
        <v>48.4</v>
      </c>
      <c r="H5" s="1"/>
      <c r="J5" s="1"/>
      <c r="K5" s="3" t="s">
        <v>37</v>
      </c>
      <c r="L5" s="2">
        <v>51.1</v>
      </c>
      <c r="M5" s="15">
        <v>54.3</v>
      </c>
      <c r="N5" s="2">
        <v>58.1</v>
      </c>
      <c r="O5" s="2">
        <v>57.7</v>
      </c>
      <c r="P5" s="1"/>
    </row>
    <row r="6" spans="2:16" x14ac:dyDescent="0.3">
      <c r="B6" s="1"/>
      <c r="C6" s="3" t="s">
        <v>38</v>
      </c>
      <c r="D6" s="2">
        <v>-29.8</v>
      </c>
      <c r="E6" s="2">
        <v>-38.5</v>
      </c>
      <c r="F6" s="2">
        <v>-23.7</v>
      </c>
      <c r="G6" s="2">
        <v>-22.7</v>
      </c>
      <c r="H6" s="1"/>
      <c r="J6" s="1"/>
      <c r="K6" s="3" t="s">
        <v>38</v>
      </c>
      <c r="L6" s="2">
        <v>-42.8</v>
      </c>
      <c r="M6" s="2">
        <v>-44.5</v>
      </c>
      <c r="N6" s="2">
        <v>-41.2</v>
      </c>
      <c r="O6" s="2">
        <v>-39.6</v>
      </c>
      <c r="P6" s="1"/>
    </row>
    <row r="7" spans="2:16" x14ac:dyDescent="0.3">
      <c r="B7" s="1"/>
      <c r="C7" s="3" t="s">
        <v>39</v>
      </c>
      <c r="D7" s="2">
        <v>22.8</v>
      </c>
      <c r="E7" s="2">
        <v>26.4</v>
      </c>
      <c r="F7" s="2">
        <v>28.6</v>
      </c>
      <c r="G7" s="2">
        <v>26.1</v>
      </c>
      <c r="H7" s="9" t="s">
        <v>72</v>
      </c>
      <c r="J7" s="1"/>
      <c r="K7" s="3" t="s">
        <v>39</v>
      </c>
      <c r="L7" s="2">
        <v>30.6</v>
      </c>
      <c r="M7" s="2">
        <v>31.6</v>
      </c>
      <c r="N7" s="2">
        <v>33.6</v>
      </c>
      <c r="O7" s="2">
        <v>36.9</v>
      </c>
      <c r="P7" s="9" t="s">
        <v>75</v>
      </c>
    </row>
    <row r="8" spans="2:16" x14ac:dyDescent="0.3">
      <c r="B8" s="1"/>
      <c r="C8" s="7" t="s">
        <v>40</v>
      </c>
      <c r="D8" s="2">
        <v>29.5</v>
      </c>
      <c r="E8" s="2">
        <v>33.35</v>
      </c>
      <c r="F8" s="2">
        <v>34.1</v>
      </c>
      <c r="G8" s="2">
        <v>30.799999999999997</v>
      </c>
      <c r="H8" s="10">
        <v>31.9375</v>
      </c>
      <c r="J8" s="1"/>
      <c r="K8" s="7" t="s">
        <v>40</v>
      </c>
      <c r="L8" s="2">
        <v>32.299999999999997</v>
      </c>
      <c r="M8" s="2">
        <v>32.5</v>
      </c>
      <c r="N8" s="2">
        <v>34.9</v>
      </c>
      <c r="O8" s="2">
        <v>34.950000000000003</v>
      </c>
      <c r="P8" s="10">
        <v>33.662499999999994</v>
      </c>
    </row>
    <row r="9" spans="2:16" x14ac:dyDescent="0.3">
      <c r="B9" s="1"/>
      <c r="C9" s="7" t="s">
        <v>41</v>
      </c>
      <c r="D9" s="2">
        <v>26</v>
      </c>
      <c r="E9" s="2">
        <v>37.299999999999997</v>
      </c>
      <c r="F9" s="2">
        <v>45.599999999999994</v>
      </c>
      <c r="G9" s="2">
        <v>35.200000000000003</v>
      </c>
      <c r="H9" s="10">
        <v>144.1</v>
      </c>
      <c r="J9" s="1"/>
      <c r="K9" s="7" t="s">
        <v>41</v>
      </c>
      <c r="L9" s="2">
        <v>37.6</v>
      </c>
      <c r="M9" s="2">
        <v>43.599999999999994</v>
      </c>
      <c r="N9" s="2">
        <v>46.400000000000006</v>
      </c>
      <c r="O9" s="2">
        <v>45.5</v>
      </c>
      <c r="P9" s="10">
        <v>173.1</v>
      </c>
    </row>
    <row r="10" spans="2:16" x14ac:dyDescent="0.3">
      <c r="B10" s="1"/>
      <c r="C10" s="7" t="s">
        <v>42</v>
      </c>
      <c r="D10" s="2">
        <v>-3.5</v>
      </c>
      <c r="E10" s="2">
        <v>-6.0500000000000007</v>
      </c>
      <c r="F10" s="2">
        <v>2.4500000000000011</v>
      </c>
      <c r="G10" s="2">
        <v>1.7000000000000011</v>
      </c>
      <c r="H10" s="10">
        <v>-1.3499999999999996</v>
      </c>
      <c r="J10" s="1"/>
      <c r="K10" s="7" t="s">
        <v>42</v>
      </c>
      <c r="L10" s="2">
        <v>-6.0999999999999979</v>
      </c>
      <c r="M10" s="2">
        <v>-6.4499999999999993</v>
      </c>
      <c r="N10" s="2">
        <v>-3.8000000000000007</v>
      </c>
      <c r="O10" s="2">
        <v>-1.3500000000000014</v>
      </c>
      <c r="P10" s="10">
        <v>-4.4249999999999998</v>
      </c>
    </row>
    <row r="11" spans="2:16" x14ac:dyDescent="0.3">
      <c r="B11" s="1"/>
      <c r="C11" s="7" t="s">
        <v>43</v>
      </c>
      <c r="D11" s="2">
        <v>52.6</v>
      </c>
      <c r="E11" s="2">
        <v>64.900000000000006</v>
      </c>
      <c r="F11" s="2">
        <v>52.3</v>
      </c>
      <c r="G11" s="2">
        <v>48.8</v>
      </c>
      <c r="H11" s="10">
        <v>218.60000000000002</v>
      </c>
      <c r="J11" s="1"/>
      <c r="K11" s="7" t="s">
        <v>43</v>
      </c>
      <c r="L11" s="2">
        <v>73.400000000000006</v>
      </c>
      <c r="M11" s="2">
        <v>76.099999999999994</v>
      </c>
      <c r="N11" s="2">
        <v>74.800000000000011</v>
      </c>
      <c r="O11" s="2">
        <v>76.5</v>
      </c>
      <c r="P11" s="10">
        <v>300.8</v>
      </c>
    </row>
    <row r="17" spans="3:16" x14ac:dyDescent="0.3">
      <c r="C17" s="2" t="s">
        <v>33</v>
      </c>
      <c r="D17" s="8" t="s">
        <v>34</v>
      </c>
      <c r="E17" s="8" t="s">
        <v>35</v>
      </c>
      <c r="F17" s="8" t="s">
        <v>11</v>
      </c>
      <c r="G17" s="8" t="s">
        <v>12</v>
      </c>
      <c r="K17" s="2" t="s">
        <v>33</v>
      </c>
      <c r="L17" s="8" t="s">
        <v>34</v>
      </c>
      <c r="M17" s="8" t="s">
        <v>35</v>
      </c>
      <c r="N17" s="8" t="s">
        <v>11</v>
      </c>
      <c r="O17" s="8" t="s">
        <v>12</v>
      </c>
    </row>
    <row r="18" spans="3:16" x14ac:dyDescent="0.3">
      <c r="C18" s="3" t="s">
        <v>36</v>
      </c>
      <c r="D18" s="2">
        <f>_xlfn.CEILING.MATH(D4)</f>
        <v>17</v>
      </c>
      <c r="E18" s="2">
        <f t="shared" ref="E18:G20" si="0">_xlfn.CEILING.MATH(E4)</f>
        <v>15</v>
      </c>
      <c r="F18" s="2">
        <f t="shared" si="0"/>
        <v>12</v>
      </c>
      <c r="G18" s="2">
        <f t="shared" si="0"/>
        <v>14</v>
      </c>
      <c r="K18" s="3" t="s">
        <v>36</v>
      </c>
      <c r="L18" s="2">
        <f>_xlfn.CEILING.MATH(L4)</f>
        <v>14</v>
      </c>
      <c r="M18" s="2">
        <f t="shared" ref="M18:O18" si="1">_xlfn.CEILING.MATH(M4)</f>
        <v>11</v>
      </c>
      <c r="N18" s="2">
        <f t="shared" si="1"/>
        <v>12</v>
      </c>
      <c r="O18" s="2">
        <f t="shared" si="1"/>
        <v>13</v>
      </c>
    </row>
    <row r="19" spans="3:16" x14ac:dyDescent="0.3">
      <c r="C19" s="3" t="s">
        <v>37</v>
      </c>
      <c r="D19" s="2">
        <f>_xlfn.FLOOR.MATH(D5)</f>
        <v>42</v>
      </c>
      <c r="E19" s="2">
        <f t="shared" ref="E19:G21" si="2">_xlfn.FLOOR.MATH(E5)</f>
        <v>52</v>
      </c>
      <c r="F19" s="2">
        <f t="shared" si="2"/>
        <v>56</v>
      </c>
      <c r="G19" s="2">
        <f t="shared" si="2"/>
        <v>48</v>
      </c>
      <c r="K19" s="3" t="s">
        <v>37</v>
      </c>
      <c r="L19" s="2">
        <f>_xlfn.FLOOR.MATH(L5)</f>
        <v>51</v>
      </c>
      <c r="M19" s="2">
        <f t="shared" ref="M19:O19" si="3">_xlfn.FLOOR.MATH(M5)</f>
        <v>54</v>
      </c>
      <c r="N19" s="2">
        <f t="shared" si="3"/>
        <v>58</v>
      </c>
      <c r="O19" s="2">
        <f t="shared" si="3"/>
        <v>57</v>
      </c>
    </row>
    <row r="20" spans="3:16" x14ac:dyDescent="0.3">
      <c r="C20" s="3" t="s">
        <v>38</v>
      </c>
      <c r="D20" s="2">
        <f>_xlfn.CEILING.MATH(D6)</f>
        <v>-29</v>
      </c>
      <c r="E20" s="2">
        <f t="shared" si="0"/>
        <v>-38</v>
      </c>
      <c r="F20" s="2">
        <f t="shared" si="0"/>
        <v>-23</v>
      </c>
      <c r="G20" s="2">
        <f t="shared" si="0"/>
        <v>-22</v>
      </c>
      <c r="K20" s="3" t="s">
        <v>38</v>
      </c>
      <c r="L20" s="2">
        <f>_xlfn.CEILING.MATH(L6)</f>
        <v>-42</v>
      </c>
      <c r="M20" s="2">
        <f t="shared" ref="M20:O20" si="4">_xlfn.CEILING.MATH(M6)</f>
        <v>-44</v>
      </c>
      <c r="N20" s="2">
        <f t="shared" si="4"/>
        <v>-41</v>
      </c>
      <c r="O20" s="2">
        <f t="shared" si="4"/>
        <v>-39</v>
      </c>
    </row>
    <row r="21" spans="3:16" x14ac:dyDescent="0.3">
      <c r="C21" s="3" t="s">
        <v>39</v>
      </c>
      <c r="D21" s="2">
        <f>_xlfn.FLOOR.MATH(D7)</f>
        <v>22</v>
      </c>
      <c r="E21" s="2">
        <f t="shared" si="2"/>
        <v>26</v>
      </c>
      <c r="F21" s="2">
        <f t="shared" si="2"/>
        <v>28</v>
      </c>
      <c r="G21" s="2">
        <f t="shared" si="2"/>
        <v>26</v>
      </c>
      <c r="K21" s="3" t="s">
        <v>39</v>
      </c>
      <c r="L21" s="2">
        <f>_xlfn.FLOOR.MATH(L7)</f>
        <v>30</v>
      </c>
      <c r="M21" s="2">
        <f t="shared" ref="M21:O21" si="5">_xlfn.FLOOR.MATH(M7)</f>
        <v>31</v>
      </c>
      <c r="N21" s="2">
        <f t="shared" si="5"/>
        <v>33</v>
      </c>
      <c r="O21" s="2">
        <f t="shared" si="5"/>
        <v>36</v>
      </c>
    </row>
    <row r="27" spans="3:16" x14ac:dyDescent="0.3">
      <c r="C27" s="2" t="s">
        <v>33</v>
      </c>
      <c r="D27" s="8" t="s">
        <v>34</v>
      </c>
      <c r="E27" s="8" t="s">
        <v>35</v>
      </c>
      <c r="F27" s="8" t="s">
        <v>11</v>
      </c>
      <c r="G27" s="8" t="s">
        <v>12</v>
      </c>
      <c r="K27" s="2" t="s">
        <v>33</v>
      </c>
      <c r="L27" s="8" t="s">
        <v>34</v>
      </c>
      <c r="M27" s="8" t="s">
        <v>35</v>
      </c>
      <c r="N27" s="8" t="s">
        <v>11</v>
      </c>
      <c r="O27" s="8" t="s">
        <v>12</v>
      </c>
    </row>
    <row r="28" spans="3:16" x14ac:dyDescent="0.3">
      <c r="C28" s="3" t="s">
        <v>36</v>
      </c>
      <c r="D28" s="2">
        <v>741</v>
      </c>
      <c r="E28" s="2" t="s">
        <v>74</v>
      </c>
      <c r="F28" s="2" t="s">
        <v>74</v>
      </c>
      <c r="G28" s="2" t="s">
        <v>74</v>
      </c>
      <c r="K28" s="3" t="s">
        <v>36</v>
      </c>
      <c r="L28" s="2" t="s">
        <v>74</v>
      </c>
      <c r="M28" s="2" t="s">
        <v>74</v>
      </c>
      <c r="N28" s="2" t="s">
        <v>74</v>
      </c>
      <c r="O28" s="2" t="s">
        <v>74</v>
      </c>
    </row>
    <row r="29" spans="3:16" x14ac:dyDescent="0.3">
      <c r="C29" s="3" t="s">
        <v>37</v>
      </c>
      <c r="D29" s="2">
        <v>623</v>
      </c>
      <c r="E29" s="2">
        <v>707</v>
      </c>
      <c r="F29" s="2">
        <v>112417</v>
      </c>
      <c r="G29" s="2">
        <v>76734</v>
      </c>
      <c r="K29" s="3" t="s">
        <v>37</v>
      </c>
      <c r="L29" s="2">
        <v>88603</v>
      </c>
      <c r="M29" s="2">
        <v>2474</v>
      </c>
      <c r="N29" s="2">
        <v>255307</v>
      </c>
      <c r="O29" s="2">
        <v>685811</v>
      </c>
    </row>
    <row r="30" spans="3:16" x14ac:dyDescent="0.3">
      <c r="C30" s="3" t="s">
        <v>38</v>
      </c>
      <c r="D30" s="2">
        <v>5633</v>
      </c>
      <c r="E30" s="2">
        <v>221134</v>
      </c>
      <c r="F30" s="2">
        <v>2635</v>
      </c>
      <c r="G30" s="2">
        <v>20345</v>
      </c>
      <c r="K30" s="3" t="s">
        <v>38</v>
      </c>
      <c r="L30" s="2" t="s">
        <v>76</v>
      </c>
      <c r="M30" s="2" t="s">
        <v>76</v>
      </c>
      <c r="N30" s="2" t="s">
        <v>76</v>
      </c>
      <c r="O30" s="2">
        <v>651227</v>
      </c>
    </row>
    <row r="31" spans="3:16" x14ac:dyDescent="0.3">
      <c r="C31" s="3" t="s">
        <v>39</v>
      </c>
      <c r="D31" s="2">
        <v>12436</v>
      </c>
      <c r="E31" s="2" t="s">
        <v>74</v>
      </c>
      <c r="F31" s="2" t="s">
        <v>74</v>
      </c>
      <c r="G31" s="2">
        <v>41703</v>
      </c>
      <c r="H31" s="44" t="s">
        <v>66</v>
      </c>
      <c r="K31" s="3" t="s">
        <v>39</v>
      </c>
      <c r="L31" s="2" t="s">
        <v>74</v>
      </c>
      <c r="M31" s="2" t="s">
        <v>76</v>
      </c>
      <c r="N31" s="2" t="s">
        <v>76</v>
      </c>
      <c r="O31" s="2" t="s">
        <v>76</v>
      </c>
      <c r="P31" s="44" t="s">
        <v>66</v>
      </c>
    </row>
    <row r="33" spans="3:16" x14ac:dyDescent="0.3">
      <c r="C33" s="43" t="s">
        <v>68</v>
      </c>
      <c r="D33" s="43">
        <f>AVERAGE(D28:G31)</f>
        <v>45009.818181818184</v>
      </c>
      <c r="K33" s="43" t="s">
        <v>68</v>
      </c>
      <c r="L33" s="43">
        <f>AVERAGE(L28:O31)</f>
        <v>336684.4</v>
      </c>
    </row>
    <row r="34" spans="3:16" x14ac:dyDescent="0.3">
      <c r="C34" s="43" t="s">
        <v>69</v>
      </c>
      <c r="D34" s="43">
        <f>MEDIAN(D28:G31)</f>
        <v>12436</v>
      </c>
      <c r="K34" s="43" t="s">
        <v>69</v>
      </c>
      <c r="L34" s="43">
        <f>MEDIAN(L28:O31)</f>
        <v>255307</v>
      </c>
    </row>
    <row r="41" spans="3:16" x14ac:dyDescent="0.3">
      <c r="C41" s="9" t="s">
        <v>71</v>
      </c>
      <c r="D41" s="1"/>
      <c r="E41" s="1"/>
      <c r="F41" s="1"/>
      <c r="G41" s="1"/>
      <c r="H41" s="1"/>
      <c r="K41" s="9" t="s">
        <v>71</v>
      </c>
      <c r="L41" s="1"/>
      <c r="M41" s="1"/>
      <c r="N41" s="1"/>
      <c r="O41" s="1"/>
      <c r="P41" s="1"/>
    </row>
    <row r="42" spans="3:16" x14ac:dyDescent="0.3">
      <c r="C42" s="2" t="s">
        <v>33</v>
      </c>
      <c r="D42" s="8" t="s">
        <v>34</v>
      </c>
      <c r="E42" s="8" t="s">
        <v>35</v>
      </c>
      <c r="F42" s="8" t="s">
        <v>11</v>
      </c>
      <c r="G42" s="8" t="s">
        <v>12</v>
      </c>
      <c r="H42" s="1"/>
      <c r="K42" s="2" t="s">
        <v>33</v>
      </c>
      <c r="L42" s="8" t="s">
        <v>34</v>
      </c>
      <c r="M42" s="8" t="s">
        <v>35</v>
      </c>
      <c r="N42" s="8" t="s">
        <v>11</v>
      </c>
      <c r="O42" s="8" t="s">
        <v>12</v>
      </c>
      <c r="P42" s="1"/>
    </row>
    <row r="43" spans="3:16" x14ac:dyDescent="0.3">
      <c r="C43" s="3" t="s">
        <v>36</v>
      </c>
      <c r="D43" s="2">
        <v>17</v>
      </c>
      <c r="E43" s="2">
        <v>17</v>
      </c>
      <c r="F43" s="2">
        <v>18</v>
      </c>
      <c r="G43" s="2">
        <v>18</v>
      </c>
      <c r="H43" s="1"/>
      <c r="K43" s="3" t="s">
        <v>36</v>
      </c>
      <c r="L43" s="2">
        <v>17</v>
      </c>
      <c r="M43" s="2">
        <v>17</v>
      </c>
      <c r="N43" s="2">
        <v>18</v>
      </c>
      <c r="O43" s="2">
        <v>18</v>
      </c>
      <c r="P43" s="1"/>
    </row>
    <row r="44" spans="3:16" x14ac:dyDescent="0.3">
      <c r="C44" s="3" t="s">
        <v>37</v>
      </c>
      <c r="D44" s="2">
        <v>47</v>
      </c>
      <c r="E44" s="15">
        <v>55</v>
      </c>
      <c r="F44" s="2">
        <v>53</v>
      </c>
      <c r="G44" s="2">
        <v>46</v>
      </c>
      <c r="H44" s="1"/>
      <c r="K44" s="3" t="s">
        <v>37</v>
      </c>
      <c r="L44" s="2">
        <v>54</v>
      </c>
      <c r="M44" s="15">
        <v>60</v>
      </c>
      <c r="N44" s="2">
        <v>58</v>
      </c>
      <c r="O44" s="2">
        <v>50</v>
      </c>
      <c r="P44" s="1"/>
    </row>
    <row r="45" spans="3:16" x14ac:dyDescent="0.3">
      <c r="C45" s="3" t="s">
        <v>38</v>
      </c>
      <c r="D45" s="2">
        <v>-30</v>
      </c>
      <c r="E45" s="2">
        <v>-28</v>
      </c>
      <c r="F45" s="2">
        <v>-25</v>
      </c>
      <c r="G45" s="2">
        <v>-20</v>
      </c>
      <c r="H45" s="1"/>
      <c r="K45" s="3" t="s">
        <v>38</v>
      </c>
      <c r="L45" s="2">
        <v>-40</v>
      </c>
      <c r="M45" s="2">
        <v>-38</v>
      </c>
      <c r="N45" s="2">
        <v>-35</v>
      </c>
      <c r="O45" s="2">
        <v>-31</v>
      </c>
      <c r="P45" s="1"/>
    </row>
    <row r="46" spans="3:16" x14ac:dyDescent="0.3">
      <c r="C46" s="3" t="s">
        <v>39</v>
      </c>
      <c r="D46" s="2">
        <v>22</v>
      </c>
      <c r="E46" s="2">
        <v>25</v>
      </c>
      <c r="F46" s="2">
        <v>26</v>
      </c>
      <c r="G46" s="2">
        <v>23</v>
      </c>
      <c r="H46" s="9" t="s">
        <v>72</v>
      </c>
      <c r="K46" s="3" t="s">
        <v>39</v>
      </c>
      <c r="L46" s="2">
        <v>24</v>
      </c>
      <c r="M46" s="2">
        <v>25</v>
      </c>
      <c r="N46" s="2">
        <v>26</v>
      </c>
      <c r="O46" s="2">
        <v>27</v>
      </c>
      <c r="P46" s="9" t="s">
        <v>72</v>
      </c>
    </row>
    <row r="47" spans="3:16" x14ac:dyDescent="0.3">
      <c r="C47" s="7" t="s">
        <v>40</v>
      </c>
      <c r="D47" s="2">
        <f>AVERAGE(D43,D44)</f>
        <v>32</v>
      </c>
      <c r="E47" s="2">
        <f>AVERAGE(E43,E44)</f>
        <v>36</v>
      </c>
      <c r="F47" s="2">
        <f>AVERAGE(F43,F44)</f>
        <v>35.5</v>
      </c>
      <c r="G47" s="2">
        <f>AVERAGE(G43,G44)</f>
        <v>32</v>
      </c>
      <c r="H47" s="10">
        <f>AVERAGE(D47:G47)</f>
        <v>33.875</v>
      </c>
      <c r="K47" s="7" t="s">
        <v>40</v>
      </c>
      <c r="L47" s="2">
        <f>AVERAGE(L43,L44)</f>
        <v>35.5</v>
      </c>
      <c r="M47" s="2">
        <f>AVERAGE(M43,M44)</f>
        <v>38.5</v>
      </c>
      <c r="N47" s="2">
        <f>AVERAGE(N43,N44)</f>
        <v>38</v>
      </c>
      <c r="O47" s="2">
        <f>AVERAGE(O43,O44)</f>
        <v>34</v>
      </c>
      <c r="P47" s="10">
        <f>AVERAGE(L47:O47)</f>
        <v>36.5</v>
      </c>
    </row>
    <row r="48" spans="3:16" x14ac:dyDescent="0.3">
      <c r="C48" s="7" t="s">
        <v>41</v>
      </c>
      <c r="D48" s="2">
        <f>D44-D43</f>
        <v>30</v>
      </c>
      <c r="E48" s="2">
        <f>E44-E43</f>
        <v>38</v>
      </c>
      <c r="F48" s="2">
        <f>F44-F43</f>
        <v>35</v>
      </c>
      <c r="G48" s="2">
        <f>G44-G43</f>
        <v>28</v>
      </c>
      <c r="H48" s="10">
        <f>SUM(D48:G48)</f>
        <v>131</v>
      </c>
      <c r="K48" s="7" t="s">
        <v>41</v>
      </c>
      <c r="L48" s="2">
        <f>L44-L43</f>
        <v>37</v>
      </c>
      <c r="M48" s="2">
        <f>M44-M43</f>
        <v>43</v>
      </c>
      <c r="N48" s="2">
        <f>N44-N43</f>
        <v>40</v>
      </c>
      <c r="O48" s="2">
        <f>O44-O43</f>
        <v>32</v>
      </c>
      <c r="P48" s="10">
        <f>SUM(L48:O48)</f>
        <v>152</v>
      </c>
    </row>
    <row r="49" spans="3:16" x14ac:dyDescent="0.3">
      <c r="C49" s="7" t="s">
        <v>42</v>
      </c>
      <c r="D49" s="2">
        <f>AVERAGE(D45,D46)</f>
        <v>-4</v>
      </c>
      <c r="E49" s="2">
        <f>AVERAGE(E45,E46)</f>
        <v>-1.5</v>
      </c>
      <c r="F49" s="2">
        <f>AVERAGE(F45,F46)</f>
        <v>0.5</v>
      </c>
      <c r="G49" s="2">
        <f>AVERAGE(G45,G46)</f>
        <v>1.5</v>
      </c>
      <c r="H49" s="10">
        <f>AVERAGE(D49:G49)</f>
        <v>-0.875</v>
      </c>
      <c r="K49" s="7" t="s">
        <v>42</v>
      </c>
      <c r="L49" s="2">
        <f>AVERAGE(L45,L46)</f>
        <v>-8</v>
      </c>
      <c r="M49" s="2">
        <f>AVERAGE(M45,M46)</f>
        <v>-6.5</v>
      </c>
      <c r="N49" s="2">
        <f>AVERAGE(N45,N46)</f>
        <v>-4.5</v>
      </c>
      <c r="O49" s="2">
        <f>AVERAGE(O45,O46)</f>
        <v>-2</v>
      </c>
      <c r="P49" s="10">
        <f>AVERAGE(L49:O49)</f>
        <v>-5.25</v>
      </c>
    </row>
    <row r="50" spans="3:16" x14ac:dyDescent="0.3">
      <c r="C50" s="7" t="s">
        <v>43</v>
      </c>
      <c r="D50" s="2">
        <f>D46-D45</f>
        <v>52</v>
      </c>
      <c r="E50" s="2">
        <f>E46-E45</f>
        <v>53</v>
      </c>
      <c r="F50" s="2">
        <f>F46-F45</f>
        <v>51</v>
      </c>
      <c r="G50" s="2">
        <f>G46-G45</f>
        <v>43</v>
      </c>
      <c r="H50" s="10">
        <f>SUM(D50:G50)</f>
        <v>199</v>
      </c>
      <c r="K50" s="7" t="s">
        <v>43</v>
      </c>
      <c r="L50" s="2">
        <f>L46-L45</f>
        <v>64</v>
      </c>
      <c r="M50" s="2">
        <f>M46-M45</f>
        <v>63</v>
      </c>
      <c r="N50" s="2">
        <f>N46-N45</f>
        <v>61</v>
      </c>
      <c r="O50" s="2">
        <f>O46-O45</f>
        <v>58</v>
      </c>
      <c r="P50" s="10">
        <f>SUM(L50:O50)</f>
        <v>246</v>
      </c>
    </row>
  </sheetData>
  <phoneticPr fontId="1" type="noConversion"/>
  <pageMargins left="0.7" right="0.7" top="0.75" bottom="0.75" header="0.3" footer="0.3"/>
  <pageSetup paperSize="9" orientation="portrait" r:id="rId1"/>
  <ignoredErrors>
    <ignoredError sqref="D19 E19:G19 D20:G20 D48:H48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DCA877-5882-4D7B-9224-CC6C85417C19}">
  <dimension ref="A1:BU53"/>
  <sheetViews>
    <sheetView zoomScale="70" zoomScaleNormal="70" workbookViewId="0">
      <pane xSplit="1" topLeftCell="B1" activePane="topRight" state="frozen"/>
      <selection pane="topRight" activeCell="AF57" sqref="AF57"/>
    </sheetView>
  </sheetViews>
  <sheetFormatPr defaultColWidth="10.25" defaultRowHeight="14.4" x14ac:dyDescent="0.3"/>
  <cols>
    <col min="1" max="1" width="11.625" style="21" bestFit="1" customWidth="1"/>
    <col min="2" max="14" width="7.875" style="21" bestFit="1" customWidth="1"/>
    <col min="15" max="17" width="6.75" style="21" bestFit="1" customWidth="1"/>
    <col min="18" max="41" width="5.625" style="21" bestFit="1" customWidth="1"/>
    <col min="42" max="42" width="9" style="21" bestFit="1" customWidth="1"/>
    <col min="43" max="43" width="7.875" style="21" bestFit="1" customWidth="1"/>
    <col min="44" max="44" width="5.625" style="21" bestFit="1" customWidth="1"/>
    <col min="45" max="50" width="6.75" style="21" bestFit="1" customWidth="1"/>
    <col min="51" max="61" width="7.875" style="21" bestFit="1" customWidth="1"/>
    <col min="62" max="64" width="6.75" style="21" bestFit="1" customWidth="1"/>
    <col min="65" max="67" width="7.875" style="21" bestFit="1" customWidth="1"/>
    <col min="68" max="73" width="9.375" style="21" bestFit="1" customWidth="1"/>
    <col min="74" max="16384" width="10.25" style="21"/>
  </cols>
  <sheetData>
    <row r="1" spans="1:73" x14ac:dyDescent="0.3">
      <c r="A1" s="17" t="s">
        <v>65</v>
      </c>
      <c r="B1" s="18">
        <v>-40</v>
      </c>
      <c r="C1" s="18">
        <v>-39</v>
      </c>
      <c r="D1" s="18">
        <v>-38</v>
      </c>
      <c r="E1" s="18">
        <v>-37</v>
      </c>
      <c r="F1" s="18">
        <v>-36</v>
      </c>
      <c r="G1" s="18">
        <v>-35</v>
      </c>
      <c r="H1" s="18">
        <v>-34</v>
      </c>
      <c r="I1" s="18">
        <v>-33</v>
      </c>
      <c r="J1" s="18">
        <v>-32</v>
      </c>
      <c r="K1" s="18">
        <v>-31</v>
      </c>
      <c r="L1" s="18">
        <v>-30</v>
      </c>
      <c r="M1" s="18">
        <v>-29</v>
      </c>
      <c r="N1" s="18">
        <v>-28</v>
      </c>
      <c r="O1" s="18">
        <v>-27</v>
      </c>
      <c r="P1" s="18">
        <v>-26</v>
      </c>
      <c r="Q1" s="18">
        <v>-25</v>
      </c>
      <c r="R1" s="18">
        <v>-24</v>
      </c>
      <c r="S1" s="18">
        <v>-23</v>
      </c>
      <c r="T1" s="18">
        <v>-22</v>
      </c>
      <c r="U1" s="18">
        <v>-21</v>
      </c>
      <c r="V1" s="18">
        <v>-20</v>
      </c>
      <c r="W1" s="18">
        <v>-19</v>
      </c>
      <c r="X1" s="18">
        <v>-18</v>
      </c>
      <c r="Y1" s="18">
        <v>-17</v>
      </c>
      <c r="Z1" s="18">
        <v>-16</v>
      </c>
      <c r="AA1" s="18">
        <v>-15</v>
      </c>
      <c r="AB1" s="18">
        <v>-14</v>
      </c>
      <c r="AC1" s="18">
        <v>-13</v>
      </c>
      <c r="AD1" s="18">
        <v>-12</v>
      </c>
      <c r="AE1" s="18">
        <v>-11</v>
      </c>
      <c r="AF1" s="18">
        <v>-10</v>
      </c>
      <c r="AG1" s="18">
        <v>-9</v>
      </c>
      <c r="AH1" s="18">
        <v>-8</v>
      </c>
      <c r="AI1" s="18">
        <v>-7</v>
      </c>
      <c r="AJ1" s="18">
        <v>-6</v>
      </c>
      <c r="AK1" s="18">
        <v>-5</v>
      </c>
      <c r="AL1" s="18">
        <v>-4</v>
      </c>
      <c r="AM1" s="18">
        <v>-3</v>
      </c>
      <c r="AN1" s="18">
        <v>-2</v>
      </c>
      <c r="AO1" s="18">
        <v>-1</v>
      </c>
      <c r="AP1" s="19">
        <v>0</v>
      </c>
      <c r="AQ1" s="20">
        <v>0</v>
      </c>
      <c r="AR1" s="18">
        <v>1</v>
      </c>
      <c r="AS1" s="18">
        <v>2</v>
      </c>
      <c r="AT1" s="18">
        <v>3</v>
      </c>
      <c r="AU1" s="18">
        <v>4</v>
      </c>
      <c r="AV1" s="18">
        <v>5</v>
      </c>
      <c r="AW1" s="18">
        <v>6</v>
      </c>
      <c r="AX1" s="18">
        <v>7</v>
      </c>
      <c r="AY1" s="18">
        <v>8</v>
      </c>
      <c r="AZ1" s="18">
        <v>9</v>
      </c>
      <c r="BA1" s="18">
        <v>10</v>
      </c>
      <c r="BB1" s="18">
        <v>11</v>
      </c>
      <c r="BC1" s="18">
        <v>12</v>
      </c>
      <c r="BD1" s="18">
        <v>13</v>
      </c>
      <c r="BE1" s="18">
        <v>14</v>
      </c>
      <c r="BF1" s="18">
        <v>15</v>
      </c>
      <c r="BG1" s="18">
        <v>16</v>
      </c>
      <c r="BH1" s="18">
        <v>17</v>
      </c>
      <c r="BI1" s="18">
        <v>18</v>
      </c>
      <c r="BJ1" s="18">
        <v>19</v>
      </c>
      <c r="BK1" s="18">
        <v>20</v>
      </c>
      <c r="BL1" s="18">
        <v>21</v>
      </c>
      <c r="BM1" s="18">
        <v>22</v>
      </c>
      <c r="BN1" s="18">
        <v>23</v>
      </c>
      <c r="BO1" s="18">
        <v>24</v>
      </c>
      <c r="BP1" s="18">
        <v>25</v>
      </c>
      <c r="BQ1" s="18">
        <v>26</v>
      </c>
      <c r="BR1" s="18">
        <v>27</v>
      </c>
      <c r="BS1" s="18">
        <v>28</v>
      </c>
      <c r="BT1" s="18">
        <v>29</v>
      </c>
      <c r="BU1" s="18">
        <v>30</v>
      </c>
    </row>
    <row r="2" spans="1:73" x14ac:dyDescent="0.3">
      <c r="A2" s="22">
        <v>10</v>
      </c>
      <c r="AP2" s="23" t="s">
        <v>73</v>
      </c>
      <c r="AQ2" s="24" t="s">
        <v>67</v>
      </c>
    </row>
    <row r="3" spans="1:73" x14ac:dyDescent="0.3">
      <c r="A3" s="25">
        <v>11</v>
      </c>
      <c r="AP3" s="23" t="s">
        <v>73</v>
      </c>
      <c r="AQ3" s="24" t="s">
        <v>67</v>
      </c>
    </row>
    <row r="4" spans="1:73" x14ac:dyDescent="0.3">
      <c r="A4" s="25">
        <v>12</v>
      </c>
      <c r="AP4" s="23" t="s">
        <v>73</v>
      </c>
      <c r="AQ4" s="24" t="s">
        <v>67</v>
      </c>
    </row>
    <row r="5" spans="1:73" x14ac:dyDescent="0.3">
      <c r="A5" s="25">
        <v>13</v>
      </c>
      <c r="AP5" s="23" t="s">
        <v>73</v>
      </c>
      <c r="AQ5" s="24" t="s">
        <v>67</v>
      </c>
    </row>
    <row r="6" spans="1:73" x14ac:dyDescent="0.3">
      <c r="A6" s="25">
        <v>14</v>
      </c>
      <c r="AP6" s="23" t="s">
        <v>73</v>
      </c>
      <c r="AQ6" s="24" t="s">
        <v>67</v>
      </c>
    </row>
    <row r="7" spans="1:73" x14ac:dyDescent="0.3">
      <c r="A7" s="25">
        <v>15</v>
      </c>
      <c r="AP7" s="23" t="s">
        <v>73</v>
      </c>
      <c r="AQ7" s="24" t="s">
        <v>67</v>
      </c>
    </row>
    <row r="8" spans="1:73" x14ac:dyDescent="0.3">
      <c r="A8" s="25">
        <v>16</v>
      </c>
      <c r="AP8" s="23" t="s">
        <v>73</v>
      </c>
      <c r="AQ8" s="24" t="s">
        <v>67</v>
      </c>
    </row>
    <row r="9" spans="1:73" x14ac:dyDescent="0.3">
      <c r="A9" s="25">
        <v>17</v>
      </c>
      <c r="AP9" s="23">
        <v>0</v>
      </c>
      <c r="AQ9" s="24">
        <v>741</v>
      </c>
    </row>
    <row r="10" spans="1:73" x14ac:dyDescent="0.3">
      <c r="A10" s="25">
        <v>18</v>
      </c>
      <c r="AP10" s="23">
        <v>0</v>
      </c>
      <c r="AQ10" s="24">
        <v>678</v>
      </c>
    </row>
    <row r="11" spans="1:73" x14ac:dyDescent="0.3">
      <c r="A11" s="25">
        <v>19</v>
      </c>
      <c r="AP11" s="23">
        <v>0</v>
      </c>
      <c r="AQ11" s="24">
        <v>669</v>
      </c>
    </row>
    <row r="12" spans="1:73" x14ac:dyDescent="0.3">
      <c r="A12" s="25">
        <v>20</v>
      </c>
      <c r="AP12" s="23">
        <v>0</v>
      </c>
      <c r="AQ12" s="24">
        <v>737</v>
      </c>
    </row>
    <row r="13" spans="1:73" x14ac:dyDescent="0.3">
      <c r="A13" s="25">
        <v>21</v>
      </c>
      <c r="AP13" s="23">
        <v>0</v>
      </c>
      <c r="AQ13" s="24">
        <v>605</v>
      </c>
    </row>
    <row r="14" spans="1:73" x14ac:dyDescent="0.3">
      <c r="A14" s="25">
        <v>22</v>
      </c>
      <c r="AP14" s="23">
        <v>0</v>
      </c>
      <c r="AQ14" s="24">
        <v>675</v>
      </c>
    </row>
    <row r="15" spans="1:73" x14ac:dyDescent="0.3">
      <c r="A15" s="25">
        <v>23</v>
      </c>
      <c r="AP15" s="23">
        <v>0</v>
      </c>
      <c r="AQ15" s="24">
        <v>650</v>
      </c>
    </row>
    <row r="16" spans="1:73" x14ac:dyDescent="0.3">
      <c r="A16" s="25">
        <v>24</v>
      </c>
      <c r="AP16" s="23">
        <v>0</v>
      </c>
      <c r="AQ16" s="24">
        <v>657</v>
      </c>
    </row>
    <row r="17" spans="1:73" x14ac:dyDescent="0.3">
      <c r="A17" s="25">
        <v>25</v>
      </c>
      <c r="AP17" s="23">
        <v>0</v>
      </c>
      <c r="AQ17" s="24">
        <v>687</v>
      </c>
    </row>
    <row r="18" spans="1:73" x14ac:dyDescent="0.3">
      <c r="A18" s="25">
        <v>26</v>
      </c>
      <c r="AP18" s="23">
        <v>0</v>
      </c>
      <c r="AQ18" s="24">
        <v>673</v>
      </c>
    </row>
    <row r="19" spans="1:73" x14ac:dyDescent="0.3">
      <c r="A19" s="25">
        <v>27</v>
      </c>
      <c r="AP19" s="23">
        <v>0</v>
      </c>
      <c r="AQ19" s="24">
        <v>707</v>
      </c>
    </row>
    <row r="20" spans="1:73" x14ac:dyDescent="0.3">
      <c r="A20" s="25">
        <v>28</v>
      </c>
      <c r="AP20" s="23">
        <v>0</v>
      </c>
      <c r="AQ20" s="24">
        <v>667</v>
      </c>
    </row>
    <row r="21" spans="1:73" x14ac:dyDescent="0.3">
      <c r="A21" s="25">
        <v>29</v>
      </c>
      <c r="AP21" s="23">
        <v>0</v>
      </c>
      <c r="AQ21" s="24">
        <v>624</v>
      </c>
    </row>
    <row r="22" spans="1:73" x14ac:dyDescent="0.3">
      <c r="A22" s="26">
        <v>30</v>
      </c>
      <c r="B22" s="23">
        <v>205458</v>
      </c>
      <c r="C22" s="23">
        <v>169060</v>
      </c>
      <c r="D22" s="23">
        <v>136901</v>
      </c>
      <c r="E22" s="23">
        <v>108705</v>
      </c>
      <c r="F22" s="23">
        <v>84543</v>
      </c>
      <c r="G22" s="23">
        <v>64049</v>
      </c>
      <c r="H22" s="23">
        <v>47146</v>
      </c>
      <c r="I22" s="23">
        <v>33418</v>
      </c>
      <c r="J22" s="23">
        <v>22655</v>
      </c>
      <c r="K22" s="23">
        <v>14446</v>
      </c>
      <c r="L22" s="23">
        <v>8472</v>
      </c>
      <c r="M22" s="23">
        <v>4418</v>
      </c>
      <c r="N22" s="23">
        <v>1894</v>
      </c>
      <c r="O22" s="23">
        <v>586</v>
      </c>
      <c r="P22" s="27">
        <v>83</v>
      </c>
      <c r="Q22" s="23">
        <v>0</v>
      </c>
      <c r="R22" s="28">
        <v>0</v>
      </c>
      <c r="S22" s="29">
        <v>0</v>
      </c>
      <c r="T22" s="23">
        <v>0</v>
      </c>
      <c r="U22" s="23">
        <v>0</v>
      </c>
      <c r="V22" s="23">
        <v>0</v>
      </c>
      <c r="W22" s="23">
        <v>0</v>
      </c>
      <c r="X22" s="23">
        <v>0</v>
      </c>
      <c r="Y22" s="23">
        <v>0</v>
      </c>
      <c r="Z22" s="23">
        <v>0</v>
      </c>
      <c r="AA22" s="23">
        <v>0</v>
      </c>
      <c r="AB22" s="23">
        <v>0</v>
      </c>
      <c r="AC22" s="23">
        <v>0</v>
      </c>
      <c r="AD22" s="23">
        <v>0</v>
      </c>
      <c r="AE22" s="23">
        <v>0</v>
      </c>
      <c r="AF22" s="23">
        <v>0</v>
      </c>
      <c r="AG22" s="23">
        <v>0</v>
      </c>
      <c r="AH22" s="23">
        <v>0</v>
      </c>
      <c r="AI22" s="23">
        <v>0</v>
      </c>
      <c r="AJ22" s="23">
        <v>0</v>
      </c>
      <c r="AK22" s="23">
        <v>0</v>
      </c>
      <c r="AL22" s="23">
        <v>0</v>
      </c>
      <c r="AM22" s="23">
        <v>0</v>
      </c>
      <c r="AN22" s="23">
        <v>0</v>
      </c>
      <c r="AO22" s="23">
        <v>0</v>
      </c>
      <c r="AP22" s="30">
        <v>0</v>
      </c>
      <c r="AQ22" s="31">
        <v>594</v>
      </c>
      <c r="AR22" s="28">
        <v>0</v>
      </c>
      <c r="AS22" s="23">
        <v>0</v>
      </c>
      <c r="AT22" s="23">
        <v>0</v>
      </c>
      <c r="AU22" s="23">
        <v>0</v>
      </c>
      <c r="AV22" s="23">
        <v>0</v>
      </c>
      <c r="AW22" s="23">
        <v>0</v>
      </c>
      <c r="AX22" s="23">
        <v>0</v>
      </c>
      <c r="AY22" s="23">
        <v>0</v>
      </c>
      <c r="AZ22" s="23">
        <v>0</v>
      </c>
      <c r="BA22" s="23">
        <v>0</v>
      </c>
      <c r="BB22" s="23">
        <v>0</v>
      </c>
      <c r="BC22" s="23">
        <v>0</v>
      </c>
      <c r="BD22" s="23">
        <v>0</v>
      </c>
      <c r="BE22" s="23">
        <v>0</v>
      </c>
      <c r="BF22" s="29">
        <v>0</v>
      </c>
      <c r="BG22" s="23">
        <v>0</v>
      </c>
      <c r="BH22" s="27">
        <v>0</v>
      </c>
      <c r="BI22" s="23">
        <v>0</v>
      </c>
      <c r="BJ22" s="32">
        <v>0</v>
      </c>
      <c r="BK22" s="23">
        <v>0</v>
      </c>
      <c r="BL22" s="23">
        <v>32</v>
      </c>
      <c r="BM22" s="23">
        <v>533</v>
      </c>
      <c r="BN22" s="23">
        <v>1987</v>
      </c>
      <c r="BO22" s="23">
        <v>4720</v>
      </c>
      <c r="BP22" s="23" t="s">
        <v>73</v>
      </c>
      <c r="BQ22" s="23" t="s">
        <v>73</v>
      </c>
      <c r="BR22" s="23" t="s">
        <v>73</v>
      </c>
      <c r="BS22" s="23" t="s">
        <v>73</v>
      </c>
      <c r="BT22" s="23" t="s">
        <v>73</v>
      </c>
      <c r="BU22" s="23" t="s">
        <v>73</v>
      </c>
    </row>
    <row r="23" spans="1:73" x14ac:dyDescent="0.3">
      <c r="A23" s="33">
        <v>30</v>
      </c>
      <c r="B23" s="24">
        <v>206962</v>
      </c>
      <c r="C23" s="24">
        <v>170454</v>
      </c>
      <c r="D23" s="24">
        <v>138337</v>
      </c>
      <c r="E23" s="24">
        <v>110211</v>
      </c>
      <c r="F23" s="24">
        <v>86052</v>
      </c>
      <c r="G23" s="24">
        <v>65527</v>
      </c>
      <c r="H23" s="24">
        <v>48726</v>
      </c>
      <c r="I23" s="24">
        <v>34964</v>
      </c>
      <c r="J23" s="24">
        <v>24059</v>
      </c>
      <c r="K23" s="24">
        <v>15839</v>
      </c>
      <c r="L23" s="24">
        <v>9755</v>
      </c>
      <c r="M23" s="24">
        <v>5633</v>
      </c>
      <c r="N23" s="24">
        <v>2964</v>
      </c>
      <c r="O23" s="24">
        <v>1621</v>
      </c>
      <c r="P23" s="24">
        <v>930</v>
      </c>
      <c r="Q23" s="34">
        <v>620</v>
      </c>
      <c r="R23" s="24">
        <v>686</v>
      </c>
      <c r="S23" s="35">
        <v>610</v>
      </c>
      <c r="T23" s="35">
        <v>631</v>
      </c>
      <c r="U23" s="24">
        <v>651</v>
      </c>
      <c r="V23" s="24">
        <v>668</v>
      </c>
      <c r="W23" s="24">
        <v>616</v>
      </c>
      <c r="X23" s="24">
        <v>687</v>
      </c>
      <c r="Y23" s="24">
        <v>685</v>
      </c>
      <c r="Z23" s="24">
        <v>631</v>
      </c>
      <c r="AA23" s="24">
        <v>627</v>
      </c>
      <c r="AB23" s="24">
        <v>666</v>
      </c>
      <c r="AC23" s="24">
        <v>603</v>
      </c>
      <c r="AD23" s="24">
        <v>685</v>
      </c>
      <c r="AE23" s="24">
        <v>629</v>
      </c>
      <c r="AF23" s="24">
        <v>684</v>
      </c>
      <c r="AG23" s="24">
        <v>674</v>
      </c>
      <c r="AH23" s="24">
        <v>724</v>
      </c>
      <c r="AI23" s="24">
        <v>646</v>
      </c>
      <c r="AJ23" s="24">
        <v>641</v>
      </c>
      <c r="AK23" s="24">
        <v>654</v>
      </c>
      <c r="AL23" s="24">
        <v>659</v>
      </c>
      <c r="AM23" s="24">
        <v>675</v>
      </c>
      <c r="AN23" s="24">
        <v>618</v>
      </c>
      <c r="AO23" s="24">
        <v>659</v>
      </c>
      <c r="AP23" s="36">
        <v>0</v>
      </c>
      <c r="AQ23" s="37">
        <v>594</v>
      </c>
      <c r="AR23" s="24">
        <v>633</v>
      </c>
      <c r="AS23" s="35">
        <v>631</v>
      </c>
      <c r="AT23" s="24">
        <v>622</v>
      </c>
      <c r="AU23" s="24">
        <v>615</v>
      </c>
      <c r="AV23" s="24">
        <v>730</v>
      </c>
      <c r="AW23" s="24">
        <v>650</v>
      </c>
      <c r="AX23" s="24">
        <v>628</v>
      </c>
      <c r="AY23" s="24">
        <v>643</v>
      </c>
      <c r="AZ23" s="24">
        <v>655</v>
      </c>
      <c r="BA23" s="24">
        <v>670</v>
      </c>
      <c r="BB23" s="24">
        <v>657</v>
      </c>
      <c r="BC23" s="24">
        <v>670</v>
      </c>
      <c r="BD23" s="24">
        <v>647</v>
      </c>
      <c r="BE23" s="38">
        <v>673</v>
      </c>
      <c r="BF23" s="24">
        <v>742</v>
      </c>
      <c r="BG23" s="35">
        <v>669</v>
      </c>
      <c r="BH23" s="24">
        <v>720</v>
      </c>
      <c r="BI23" s="39">
        <v>1239</v>
      </c>
      <c r="BJ23" s="24">
        <v>2230</v>
      </c>
      <c r="BK23" s="24">
        <v>4214</v>
      </c>
      <c r="BL23" s="24">
        <v>7614</v>
      </c>
      <c r="BM23" s="24">
        <v>12436</v>
      </c>
      <c r="BN23" s="24">
        <v>17350</v>
      </c>
      <c r="BO23" s="24">
        <v>25164</v>
      </c>
      <c r="BP23" s="24" t="s">
        <v>67</v>
      </c>
      <c r="BQ23" s="24" t="s">
        <v>67</v>
      </c>
      <c r="BR23" s="24" t="s">
        <v>67</v>
      </c>
      <c r="BS23" s="24" t="s">
        <v>67</v>
      </c>
      <c r="BT23" s="24" t="s">
        <v>67</v>
      </c>
      <c r="BU23" s="24" t="s">
        <v>67</v>
      </c>
    </row>
    <row r="24" spans="1:73" x14ac:dyDescent="0.3">
      <c r="A24" s="25">
        <v>31</v>
      </c>
      <c r="AP24" s="40">
        <v>0</v>
      </c>
      <c r="AQ24" s="41">
        <v>664</v>
      </c>
    </row>
    <row r="25" spans="1:73" x14ac:dyDescent="0.3">
      <c r="A25" s="25">
        <v>32</v>
      </c>
      <c r="AP25" s="23">
        <v>0</v>
      </c>
      <c r="AQ25" s="24">
        <v>630</v>
      </c>
    </row>
    <row r="26" spans="1:73" x14ac:dyDescent="0.3">
      <c r="A26" s="25">
        <v>33</v>
      </c>
      <c r="AP26" s="23">
        <v>0</v>
      </c>
      <c r="AQ26" s="24">
        <v>740</v>
      </c>
    </row>
    <row r="27" spans="1:73" x14ac:dyDescent="0.3">
      <c r="A27" s="25">
        <v>34</v>
      </c>
      <c r="AP27" s="23">
        <v>0</v>
      </c>
      <c r="AQ27" s="24">
        <v>662</v>
      </c>
    </row>
    <row r="28" spans="1:73" x14ac:dyDescent="0.3">
      <c r="A28" s="25">
        <v>35</v>
      </c>
      <c r="AP28" s="23">
        <v>0</v>
      </c>
      <c r="AQ28" s="24">
        <v>663</v>
      </c>
    </row>
    <row r="29" spans="1:73" x14ac:dyDescent="0.3">
      <c r="A29" s="25">
        <v>36</v>
      </c>
      <c r="AP29" s="23">
        <v>0</v>
      </c>
      <c r="AQ29" s="24">
        <v>717</v>
      </c>
    </row>
    <row r="30" spans="1:73" x14ac:dyDescent="0.3">
      <c r="A30" s="25">
        <v>37</v>
      </c>
      <c r="AP30" s="23">
        <v>0</v>
      </c>
      <c r="AQ30" s="24">
        <v>665</v>
      </c>
    </row>
    <row r="31" spans="1:73" x14ac:dyDescent="0.3">
      <c r="A31" s="25">
        <v>38</v>
      </c>
      <c r="AP31" s="23">
        <v>0</v>
      </c>
      <c r="AQ31" s="24">
        <v>645</v>
      </c>
    </row>
    <row r="32" spans="1:73" x14ac:dyDescent="0.3">
      <c r="A32" s="25">
        <v>39</v>
      </c>
      <c r="AP32" s="23">
        <v>0</v>
      </c>
      <c r="AQ32" s="24">
        <v>674</v>
      </c>
    </row>
    <row r="33" spans="1:43" x14ac:dyDescent="0.3">
      <c r="A33" s="25">
        <v>40</v>
      </c>
      <c r="AP33" s="23">
        <v>0</v>
      </c>
      <c r="AQ33" s="24">
        <v>634</v>
      </c>
    </row>
    <row r="34" spans="1:43" x14ac:dyDescent="0.3">
      <c r="A34" s="25">
        <v>41</v>
      </c>
      <c r="AP34" s="23">
        <v>0</v>
      </c>
      <c r="AQ34" s="24">
        <v>654</v>
      </c>
    </row>
    <row r="35" spans="1:43" x14ac:dyDescent="0.3">
      <c r="A35" s="25">
        <v>42</v>
      </c>
      <c r="AP35" s="23">
        <v>0</v>
      </c>
      <c r="AQ35" s="24">
        <v>623</v>
      </c>
    </row>
    <row r="36" spans="1:43" x14ac:dyDescent="0.3">
      <c r="A36" s="25">
        <v>43</v>
      </c>
      <c r="AP36" s="23">
        <v>0</v>
      </c>
      <c r="AQ36" s="24">
        <v>696</v>
      </c>
    </row>
    <row r="37" spans="1:43" x14ac:dyDescent="0.3">
      <c r="A37" s="25">
        <v>44</v>
      </c>
      <c r="AP37" s="42">
        <v>0</v>
      </c>
      <c r="AQ37" s="39">
        <v>660</v>
      </c>
    </row>
    <row r="38" spans="1:43" x14ac:dyDescent="0.3">
      <c r="A38" s="25">
        <v>45</v>
      </c>
      <c r="AP38" s="23">
        <v>125</v>
      </c>
      <c r="AQ38" s="24">
        <v>760</v>
      </c>
    </row>
    <row r="39" spans="1:43" x14ac:dyDescent="0.3">
      <c r="A39" s="25">
        <v>46</v>
      </c>
      <c r="AP39" s="23">
        <v>1427</v>
      </c>
      <c r="AQ39" s="24">
        <v>2193</v>
      </c>
    </row>
    <row r="40" spans="1:43" x14ac:dyDescent="0.3">
      <c r="A40" s="25">
        <v>47</v>
      </c>
      <c r="AP40" s="23">
        <v>5135</v>
      </c>
      <c r="AQ40" s="24">
        <v>6276</v>
      </c>
    </row>
    <row r="41" spans="1:43" x14ac:dyDescent="0.3">
      <c r="A41" s="25">
        <v>48</v>
      </c>
      <c r="AP41" s="23">
        <v>14044</v>
      </c>
      <c r="AQ41" s="24">
        <v>16465</v>
      </c>
    </row>
    <row r="42" spans="1:43" x14ac:dyDescent="0.3">
      <c r="A42" s="25">
        <v>49</v>
      </c>
      <c r="AP42" s="23">
        <v>30735</v>
      </c>
      <c r="AQ42" s="24">
        <v>33651</v>
      </c>
    </row>
    <row r="43" spans="1:43" x14ac:dyDescent="0.3">
      <c r="A43" s="25">
        <v>50</v>
      </c>
      <c r="AP43" s="23">
        <v>54772</v>
      </c>
      <c r="AQ43" s="24">
        <v>57956</v>
      </c>
    </row>
    <row r="44" spans="1:43" x14ac:dyDescent="0.3">
      <c r="A44" s="25">
        <v>51</v>
      </c>
      <c r="AP44" s="23">
        <v>85487</v>
      </c>
      <c r="AQ44" s="24">
        <v>88603</v>
      </c>
    </row>
    <row r="45" spans="1:43" x14ac:dyDescent="0.3">
      <c r="A45" s="25">
        <v>52</v>
      </c>
      <c r="AP45" s="23">
        <v>122288</v>
      </c>
      <c r="AQ45" s="24">
        <v>125235</v>
      </c>
    </row>
    <row r="46" spans="1:43" x14ac:dyDescent="0.3">
      <c r="A46" s="25">
        <v>53</v>
      </c>
      <c r="AP46" s="23">
        <v>164777</v>
      </c>
      <c r="AQ46" s="24">
        <v>167863</v>
      </c>
    </row>
    <row r="47" spans="1:43" x14ac:dyDescent="0.3">
      <c r="A47" s="25">
        <v>54</v>
      </c>
      <c r="AP47" s="23">
        <v>212455</v>
      </c>
      <c r="AQ47" s="24">
        <v>215304</v>
      </c>
    </row>
    <row r="48" spans="1:43" x14ac:dyDescent="0.3">
      <c r="A48" s="25">
        <v>55</v>
      </c>
      <c r="AP48" s="23">
        <v>265176</v>
      </c>
      <c r="AQ48" s="24">
        <v>268082</v>
      </c>
    </row>
    <row r="49" spans="1:43" x14ac:dyDescent="0.3">
      <c r="A49" s="25">
        <v>56</v>
      </c>
      <c r="AP49" s="23">
        <v>322263</v>
      </c>
      <c r="AQ49" s="24">
        <v>324990</v>
      </c>
    </row>
    <row r="50" spans="1:43" x14ac:dyDescent="0.3">
      <c r="A50" s="25">
        <v>57</v>
      </c>
      <c r="AP50" s="23">
        <v>383653</v>
      </c>
      <c r="AQ50" s="24">
        <v>386148</v>
      </c>
    </row>
    <row r="51" spans="1:43" x14ac:dyDescent="0.3">
      <c r="A51" s="25">
        <v>58</v>
      </c>
      <c r="AP51" s="23">
        <v>448867</v>
      </c>
      <c r="AQ51" s="24">
        <v>451376</v>
      </c>
    </row>
    <row r="52" spans="1:43" x14ac:dyDescent="0.3">
      <c r="A52" s="25">
        <v>59</v>
      </c>
      <c r="AP52" s="23">
        <v>517751</v>
      </c>
      <c r="AQ52" s="24">
        <v>520096</v>
      </c>
    </row>
    <row r="53" spans="1:43" x14ac:dyDescent="0.3">
      <c r="A53" s="25">
        <v>60</v>
      </c>
      <c r="AP53" s="23">
        <v>589828</v>
      </c>
      <c r="AQ53" s="24">
        <v>592003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16C6E-B2C5-477A-B513-253819217826}">
  <dimension ref="A1:BU53"/>
  <sheetViews>
    <sheetView zoomScale="70" zoomScaleNormal="70" workbookViewId="0">
      <pane xSplit="1" topLeftCell="B1" activePane="topRight" state="frozen"/>
      <selection pane="topRight" activeCell="BO34" sqref="BO34"/>
    </sheetView>
  </sheetViews>
  <sheetFormatPr defaultColWidth="10.25" defaultRowHeight="14.4" x14ac:dyDescent="0.3"/>
  <cols>
    <col min="1" max="1" width="11.625" style="21" bestFit="1" customWidth="1"/>
    <col min="2" max="14" width="7.875" style="21" bestFit="1" customWidth="1"/>
    <col min="15" max="17" width="6.75" style="21" bestFit="1" customWidth="1"/>
    <col min="18" max="41" width="5.625" style="21" bestFit="1" customWidth="1"/>
    <col min="42" max="42" width="9" style="21" bestFit="1" customWidth="1"/>
    <col min="43" max="43" width="7.875" style="21" bestFit="1" customWidth="1"/>
    <col min="44" max="44" width="5.625" style="21" bestFit="1" customWidth="1"/>
    <col min="45" max="50" width="6.75" style="21" bestFit="1" customWidth="1"/>
    <col min="51" max="61" width="7.875" style="21" bestFit="1" customWidth="1"/>
    <col min="62" max="64" width="6.75" style="21" bestFit="1" customWidth="1"/>
    <col min="65" max="67" width="7.875" style="21" bestFit="1" customWidth="1"/>
    <col min="68" max="68" width="6.625" style="21" bestFit="1" customWidth="1"/>
    <col min="69" max="73" width="9.375" style="21" bestFit="1" customWidth="1"/>
    <col min="74" max="16384" width="10.25" style="21"/>
  </cols>
  <sheetData>
    <row r="1" spans="1:73" x14ac:dyDescent="0.3">
      <c r="A1" s="17" t="s">
        <v>65</v>
      </c>
      <c r="B1" s="18">
        <v>-40</v>
      </c>
      <c r="C1" s="18">
        <v>-39</v>
      </c>
      <c r="D1" s="18">
        <v>-38</v>
      </c>
      <c r="E1" s="18">
        <v>-37</v>
      </c>
      <c r="F1" s="18">
        <v>-36</v>
      </c>
      <c r="G1" s="18">
        <v>-35</v>
      </c>
      <c r="H1" s="18">
        <v>-34</v>
      </c>
      <c r="I1" s="18">
        <v>-33</v>
      </c>
      <c r="J1" s="18">
        <v>-32</v>
      </c>
      <c r="K1" s="18">
        <v>-31</v>
      </c>
      <c r="L1" s="18">
        <v>-30</v>
      </c>
      <c r="M1" s="18">
        <v>-29</v>
      </c>
      <c r="N1" s="18">
        <v>-28</v>
      </c>
      <c r="O1" s="18">
        <v>-27</v>
      </c>
      <c r="P1" s="18">
        <v>-26</v>
      </c>
      <c r="Q1" s="18">
        <v>-25</v>
      </c>
      <c r="R1" s="18">
        <v>-24</v>
      </c>
      <c r="S1" s="18">
        <v>-23</v>
      </c>
      <c r="T1" s="18">
        <v>-22</v>
      </c>
      <c r="U1" s="18">
        <v>-21</v>
      </c>
      <c r="V1" s="18">
        <v>-20</v>
      </c>
      <c r="W1" s="18">
        <v>-19</v>
      </c>
      <c r="X1" s="18">
        <v>-18</v>
      </c>
      <c r="Y1" s="18">
        <v>-17</v>
      </c>
      <c r="Z1" s="18">
        <v>-16</v>
      </c>
      <c r="AA1" s="18">
        <v>-15</v>
      </c>
      <c r="AB1" s="18">
        <v>-14</v>
      </c>
      <c r="AC1" s="18">
        <v>-13</v>
      </c>
      <c r="AD1" s="18">
        <v>-12</v>
      </c>
      <c r="AE1" s="18">
        <v>-11</v>
      </c>
      <c r="AF1" s="18">
        <v>-10</v>
      </c>
      <c r="AG1" s="18">
        <v>-9</v>
      </c>
      <c r="AH1" s="18">
        <v>-8</v>
      </c>
      <c r="AI1" s="18">
        <v>-7</v>
      </c>
      <c r="AJ1" s="18">
        <v>-6</v>
      </c>
      <c r="AK1" s="18">
        <v>-5</v>
      </c>
      <c r="AL1" s="18">
        <v>-4</v>
      </c>
      <c r="AM1" s="18">
        <v>-3</v>
      </c>
      <c r="AN1" s="18">
        <v>-2</v>
      </c>
      <c r="AO1" s="18">
        <v>-1</v>
      </c>
      <c r="AP1" s="19">
        <v>0</v>
      </c>
      <c r="AQ1" s="20">
        <v>0</v>
      </c>
      <c r="AR1" s="18">
        <v>1</v>
      </c>
      <c r="AS1" s="18">
        <v>2</v>
      </c>
      <c r="AT1" s="18">
        <v>3</v>
      </c>
      <c r="AU1" s="18">
        <v>4</v>
      </c>
      <c r="AV1" s="18">
        <v>5</v>
      </c>
      <c r="AW1" s="18">
        <v>6</v>
      </c>
      <c r="AX1" s="18">
        <v>7</v>
      </c>
      <c r="AY1" s="18">
        <v>8</v>
      </c>
      <c r="AZ1" s="18">
        <v>9</v>
      </c>
      <c r="BA1" s="18">
        <v>10</v>
      </c>
      <c r="BB1" s="18">
        <v>11</v>
      </c>
      <c r="BC1" s="18">
        <v>12</v>
      </c>
      <c r="BD1" s="18">
        <v>13</v>
      </c>
      <c r="BE1" s="18">
        <v>14</v>
      </c>
      <c r="BF1" s="18">
        <v>15</v>
      </c>
      <c r="BG1" s="18">
        <v>16</v>
      </c>
      <c r="BH1" s="18">
        <v>17</v>
      </c>
      <c r="BI1" s="18">
        <v>18</v>
      </c>
      <c r="BJ1" s="18">
        <v>19</v>
      </c>
      <c r="BK1" s="18">
        <v>20</v>
      </c>
      <c r="BL1" s="18">
        <v>21</v>
      </c>
      <c r="BM1" s="18">
        <v>22</v>
      </c>
      <c r="BN1" s="18">
        <v>23</v>
      </c>
      <c r="BO1" s="18">
        <v>24</v>
      </c>
      <c r="BP1" s="18">
        <v>25</v>
      </c>
      <c r="BQ1" s="18">
        <v>26</v>
      </c>
      <c r="BR1" s="18">
        <v>27</v>
      </c>
      <c r="BS1" s="18">
        <v>28</v>
      </c>
      <c r="BT1" s="18">
        <v>29</v>
      </c>
      <c r="BU1" s="18">
        <v>30</v>
      </c>
    </row>
    <row r="2" spans="1:73" x14ac:dyDescent="0.3">
      <c r="A2" s="22">
        <v>10</v>
      </c>
      <c r="AP2" s="23" t="s">
        <v>73</v>
      </c>
      <c r="AQ2" s="24" t="s">
        <v>67</v>
      </c>
    </row>
    <row r="3" spans="1:73" x14ac:dyDescent="0.3">
      <c r="A3" s="25">
        <v>11</v>
      </c>
      <c r="AP3" s="23" t="s">
        <v>73</v>
      </c>
      <c r="AQ3" s="24" t="s">
        <v>67</v>
      </c>
    </row>
    <row r="4" spans="1:73" x14ac:dyDescent="0.3">
      <c r="A4" s="25">
        <v>12</v>
      </c>
      <c r="AP4" s="23" t="s">
        <v>73</v>
      </c>
      <c r="AQ4" s="24" t="s">
        <v>67</v>
      </c>
    </row>
    <row r="5" spans="1:73" x14ac:dyDescent="0.3">
      <c r="A5" s="25">
        <v>13</v>
      </c>
      <c r="AP5" s="23" t="s">
        <v>73</v>
      </c>
      <c r="AQ5" s="24" t="s">
        <v>67</v>
      </c>
    </row>
    <row r="6" spans="1:73" x14ac:dyDescent="0.3">
      <c r="A6" s="25">
        <v>14</v>
      </c>
      <c r="AP6" s="23" t="s">
        <v>73</v>
      </c>
      <c r="AQ6" s="24" t="s">
        <v>67</v>
      </c>
    </row>
    <row r="7" spans="1:73" x14ac:dyDescent="0.3">
      <c r="A7" s="25">
        <v>15</v>
      </c>
      <c r="AP7" s="23" t="s">
        <v>73</v>
      </c>
      <c r="AQ7" s="24" t="s">
        <v>67</v>
      </c>
    </row>
    <row r="8" spans="1:73" x14ac:dyDescent="0.3">
      <c r="A8" s="25">
        <v>16</v>
      </c>
      <c r="AP8" s="23" t="s">
        <v>73</v>
      </c>
      <c r="AQ8" s="24" t="s">
        <v>67</v>
      </c>
    </row>
    <row r="9" spans="1:73" x14ac:dyDescent="0.3">
      <c r="A9" s="25">
        <v>17</v>
      </c>
      <c r="AP9" s="23">
        <v>0</v>
      </c>
      <c r="AQ9" s="24">
        <v>715</v>
      </c>
    </row>
    <row r="10" spans="1:73" x14ac:dyDescent="0.3">
      <c r="A10" s="25">
        <v>18</v>
      </c>
      <c r="AP10" s="23">
        <v>0</v>
      </c>
      <c r="AQ10" s="24">
        <v>628</v>
      </c>
    </row>
    <row r="11" spans="1:73" x14ac:dyDescent="0.3">
      <c r="A11" s="25">
        <v>19</v>
      </c>
      <c r="AP11" s="23">
        <v>0</v>
      </c>
      <c r="AQ11" s="24">
        <v>658</v>
      </c>
    </row>
    <row r="12" spans="1:73" x14ac:dyDescent="0.3">
      <c r="A12" s="25">
        <v>20</v>
      </c>
      <c r="AP12" s="23">
        <v>0</v>
      </c>
      <c r="AQ12" s="24">
        <v>663</v>
      </c>
    </row>
    <row r="13" spans="1:73" x14ac:dyDescent="0.3">
      <c r="A13" s="25">
        <v>21</v>
      </c>
      <c r="AP13" s="23">
        <v>0</v>
      </c>
      <c r="AQ13" s="24">
        <v>700</v>
      </c>
    </row>
    <row r="14" spans="1:73" x14ac:dyDescent="0.3">
      <c r="A14" s="25">
        <v>22</v>
      </c>
      <c r="AP14" s="23">
        <v>0</v>
      </c>
      <c r="AQ14" s="24">
        <v>671</v>
      </c>
    </row>
    <row r="15" spans="1:73" x14ac:dyDescent="0.3">
      <c r="A15" s="25">
        <v>23</v>
      </c>
      <c r="AP15" s="23">
        <v>0</v>
      </c>
      <c r="AQ15" s="24">
        <v>646</v>
      </c>
    </row>
    <row r="16" spans="1:73" x14ac:dyDescent="0.3">
      <c r="A16" s="25">
        <v>24</v>
      </c>
      <c r="AP16" s="23">
        <v>0</v>
      </c>
      <c r="AQ16" s="24">
        <v>665</v>
      </c>
    </row>
    <row r="17" spans="1:73" x14ac:dyDescent="0.3">
      <c r="A17" s="25">
        <v>25</v>
      </c>
      <c r="AP17" s="23">
        <v>0</v>
      </c>
      <c r="AQ17" s="24">
        <v>626</v>
      </c>
    </row>
    <row r="18" spans="1:73" x14ac:dyDescent="0.3">
      <c r="A18" s="25">
        <v>26</v>
      </c>
      <c r="AP18" s="23">
        <v>0</v>
      </c>
      <c r="AQ18" s="24">
        <v>617</v>
      </c>
    </row>
    <row r="19" spans="1:73" x14ac:dyDescent="0.3">
      <c r="A19" s="25">
        <v>27</v>
      </c>
      <c r="AP19" s="23">
        <v>0</v>
      </c>
      <c r="AQ19" s="24">
        <v>619</v>
      </c>
    </row>
    <row r="20" spans="1:73" x14ac:dyDescent="0.3">
      <c r="A20" s="25">
        <v>28</v>
      </c>
      <c r="AP20" s="23">
        <v>0</v>
      </c>
      <c r="AQ20" s="24">
        <v>706</v>
      </c>
    </row>
    <row r="21" spans="1:73" x14ac:dyDescent="0.3">
      <c r="A21" s="25">
        <v>29</v>
      </c>
      <c r="AP21" s="23">
        <v>0</v>
      </c>
      <c r="AQ21" s="24">
        <v>674</v>
      </c>
    </row>
    <row r="22" spans="1:73" x14ac:dyDescent="0.3">
      <c r="A22" s="26">
        <v>30</v>
      </c>
      <c r="B22" s="23">
        <v>309514</v>
      </c>
      <c r="C22" s="23">
        <v>262790</v>
      </c>
      <c r="D22" s="23">
        <v>220156</v>
      </c>
      <c r="E22" s="23">
        <v>181629</v>
      </c>
      <c r="F22" s="23">
        <v>147209</v>
      </c>
      <c r="G22" s="23">
        <v>116916</v>
      </c>
      <c r="H22" s="23">
        <v>90544</v>
      </c>
      <c r="I22" s="23">
        <v>68196</v>
      </c>
      <c r="J22" s="23">
        <v>49633</v>
      </c>
      <c r="K22" s="23">
        <v>34793</v>
      </c>
      <c r="L22" s="23">
        <v>23210</v>
      </c>
      <c r="M22" s="23">
        <v>14542</v>
      </c>
      <c r="N22" s="23">
        <v>8353</v>
      </c>
      <c r="O22" s="23">
        <v>4202</v>
      </c>
      <c r="P22" s="27">
        <v>1740</v>
      </c>
      <c r="Q22" s="23">
        <v>504</v>
      </c>
      <c r="R22" s="28">
        <v>51</v>
      </c>
      <c r="S22" s="29">
        <v>0</v>
      </c>
      <c r="T22" s="23">
        <v>0</v>
      </c>
      <c r="U22" s="23">
        <v>0</v>
      </c>
      <c r="V22" s="23">
        <v>0</v>
      </c>
      <c r="W22" s="23">
        <v>0</v>
      </c>
      <c r="X22" s="23">
        <v>0</v>
      </c>
      <c r="Y22" s="23">
        <v>0</v>
      </c>
      <c r="Z22" s="23">
        <v>0</v>
      </c>
      <c r="AA22" s="23">
        <v>0</v>
      </c>
      <c r="AB22" s="23">
        <v>0</v>
      </c>
      <c r="AC22" s="23">
        <v>0</v>
      </c>
      <c r="AD22" s="23">
        <v>0</v>
      </c>
      <c r="AE22" s="23">
        <v>0</v>
      </c>
      <c r="AF22" s="23">
        <v>0</v>
      </c>
      <c r="AG22" s="23">
        <v>0</v>
      </c>
      <c r="AH22" s="23">
        <v>0</v>
      </c>
      <c r="AI22" s="23">
        <v>0</v>
      </c>
      <c r="AJ22" s="23">
        <v>0</v>
      </c>
      <c r="AK22" s="23">
        <v>0</v>
      </c>
      <c r="AL22" s="23">
        <v>0</v>
      </c>
      <c r="AM22" s="23">
        <v>0</v>
      </c>
      <c r="AN22" s="23">
        <v>0</v>
      </c>
      <c r="AO22" s="23">
        <v>0</v>
      </c>
      <c r="AP22" s="30">
        <v>0</v>
      </c>
      <c r="AQ22" s="31">
        <v>617</v>
      </c>
      <c r="AR22" s="28">
        <v>0</v>
      </c>
      <c r="AS22" s="23">
        <v>0</v>
      </c>
      <c r="AT22" s="23">
        <v>0</v>
      </c>
      <c r="AU22" s="23">
        <v>0</v>
      </c>
      <c r="AV22" s="23">
        <v>0</v>
      </c>
      <c r="AW22" s="23">
        <v>0</v>
      </c>
      <c r="AX22" s="23">
        <v>0</v>
      </c>
      <c r="AY22" s="23">
        <v>0</v>
      </c>
      <c r="AZ22" s="23">
        <v>0</v>
      </c>
      <c r="BA22" s="23">
        <v>0</v>
      </c>
      <c r="BB22" s="23">
        <v>0</v>
      </c>
      <c r="BC22" s="23">
        <v>0</v>
      </c>
      <c r="BD22" s="23">
        <v>0</v>
      </c>
      <c r="BE22" s="23">
        <v>0</v>
      </c>
      <c r="BF22" s="29">
        <v>0</v>
      </c>
      <c r="BG22" s="23">
        <v>0</v>
      </c>
      <c r="BH22" s="27">
        <v>0</v>
      </c>
      <c r="BI22" s="23">
        <v>0</v>
      </c>
      <c r="BJ22" s="32">
        <v>0</v>
      </c>
      <c r="BK22" s="23">
        <v>0</v>
      </c>
      <c r="BL22" s="23">
        <v>0</v>
      </c>
      <c r="BM22" s="23">
        <v>0</v>
      </c>
      <c r="BN22" s="23">
        <v>0</v>
      </c>
      <c r="BO22" s="23">
        <v>0</v>
      </c>
      <c r="BP22" s="23">
        <v>0</v>
      </c>
      <c r="BQ22" s="23" t="s">
        <v>73</v>
      </c>
      <c r="BR22" s="23" t="s">
        <v>73</v>
      </c>
      <c r="BS22" s="23" t="s">
        <v>73</v>
      </c>
      <c r="BT22" s="23" t="s">
        <v>73</v>
      </c>
      <c r="BU22" s="23" t="s">
        <v>73</v>
      </c>
    </row>
    <row r="23" spans="1:73" x14ac:dyDescent="0.3">
      <c r="A23" s="33">
        <v>30</v>
      </c>
      <c r="B23" s="24">
        <v>310506</v>
      </c>
      <c r="C23" s="24">
        <v>263740</v>
      </c>
      <c r="D23" s="24">
        <v>221134</v>
      </c>
      <c r="E23" s="24">
        <v>182729</v>
      </c>
      <c r="F23" s="24">
        <v>148347</v>
      </c>
      <c r="G23" s="24">
        <v>118119</v>
      </c>
      <c r="H23" s="24">
        <v>91882</v>
      </c>
      <c r="I23" s="24">
        <v>69431</v>
      </c>
      <c r="J23" s="24">
        <v>50973</v>
      </c>
      <c r="K23" s="24">
        <v>36076</v>
      </c>
      <c r="L23" s="24">
        <v>24478</v>
      </c>
      <c r="M23" s="24">
        <v>15754</v>
      </c>
      <c r="N23" s="24">
        <v>9485</v>
      </c>
      <c r="O23" s="24">
        <v>5307</v>
      </c>
      <c r="P23" s="24">
        <v>2724</v>
      </c>
      <c r="Q23" s="34">
        <v>1337</v>
      </c>
      <c r="R23" s="24">
        <v>862</v>
      </c>
      <c r="S23" s="35">
        <v>636</v>
      </c>
      <c r="T23" s="35">
        <v>627</v>
      </c>
      <c r="U23" s="24">
        <v>653</v>
      </c>
      <c r="V23" s="24">
        <v>714</v>
      </c>
      <c r="W23" s="24">
        <v>689</v>
      </c>
      <c r="X23" s="24">
        <v>694</v>
      </c>
      <c r="Y23" s="24">
        <v>651</v>
      </c>
      <c r="Z23" s="24">
        <v>707</v>
      </c>
      <c r="AA23" s="24">
        <v>657</v>
      </c>
      <c r="AB23" s="24">
        <v>602</v>
      </c>
      <c r="AC23" s="24">
        <v>597</v>
      </c>
      <c r="AD23" s="24">
        <v>706</v>
      </c>
      <c r="AE23" s="24">
        <v>682</v>
      </c>
      <c r="AF23" s="24">
        <v>632</v>
      </c>
      <c r="AG23" s="24">
        <v>621</v>
      </c>
      <c r="AH23" s="24">
        <v>634</v>
      </c>
      <c r="AI23" s="24">
        <v>618</v>
      </c>
      <c r="AJ23" s="24">
        <v>701</v>
      </c>
      <c r="AK23" s="24">
        <v>660</v>
      </c>
      <c r="AL23" s="24">
        <v>701</v>
      </c>
      <c r="AM23" s="24">
        <v>627</v>
      </c>
      <c r="AN23" s="24">
        <v>647</v>
      </c>
      <c r="AO23" s="24">
        <v>660</v>
      </c>
      <c r="AP23" s="36">
        <v>0</v>
      </c>
      <c r="AQ23" s="37">
        <v>617</v>
      </c>
      <c r="AR23" s="24">
        <v>709</v>
      </c>
      <c r="AS23" s="35">
        <v>684</v>
      </c>
      <c r="AT23" s="24">
        <v>704</v>
      </c>
      <c r="AU23" s="24">
        <v>700</v>
      </c>
      <c r="AV23" s="24">
        <v>612</v>
      </c>
      <c r="AW23" s="24">
        <v>651</v>
      </c>
      <c r="AX23" s="24">
        <v>713</v>
      </c>
      <c r="AY23" s="24">
        <v>684</v>
      </c>
      <c r="AZ23" s="24">
        <v>688</v>
      </c>
      <c r="BA23" s="24">
        <v>651</v>
      </c>
      <c r="BB23" s="24">
        <v>599</v>
      </c>
      <c r="BC23" s="24">
        <v>684</v>
      </c>
      <c r="BD23" s="24">
        <v>661</v>
      </c>
      <c r="BE23" s="38">
        <v>747</v>
      </c>
      <c r="BF23" s="24">
        <v>661</v>
      </c>
      <c r="BG23" s="35">
        <v>629</v>
      </c>
      <c r="BH23" s="24">
        <v>586</v>
      </c>
      <c r="BI23" s="39">
        <v>613</v>
      </c>
      <c r="BJ23" s="24">
        <v>711</v>
      </c>
      <c r="BK23" s="24">
        <v>714</v>
      </c>
      <c r="BL23" s="24">
        <v>683</v>
      </c>
      <c r="BM23" s="24">
        <v>650</v>
      </c>
      <c r="BN23" s="24">
        <v>632</v>
      </c>
      <c r="BO23" s="24">
        <v>647</v>
      </c>
      <c r="BP23" s="24">
        <v>697</v>
      </c>
      <c r="BQ23" s="24" t="s">
        <v>67</v>
      </c>
      <c r="BR23" s="24" t="s">
        <v>67</v>
      </c>
      <c r="BS23" s="24" t="s">
        <v>67</v>
      </c>
      <c r="BT23" s="24" t="s">
        <v>67</v>
      </c>
      <c r="BU23" s="24" t="s">
        <v>67</v>
      </c>
    </row>
    <row r="24" spans="1:73" x14ac:dyDescent="0.3">
      <c r="A24" s="25">
        <v>31</v>
      </c>
      <c r="AP24" s="40">
        <v>0</v>
      </c>
      <c r="AQ24" s="41">
        <v>659</v>
      </c>
    </row>
    <row r="25" spans="1:73" x14ac:dyDescent="0.3">
      <c r="A25" s="25">
        <v>32</v>
      </c>
      <c r="AP25" s="23">
        <v>0</v>
      </c>
      <c r="AQ25" s="24">
        <v>644</v>
      </c>
    </row>
    <row r="26" spans="1:73" x14ac:dyDescent="0.3">
      <c r="A26" s="25">
        <v>33</v>
      </c>
      <c r="AP26" s="23">
        <v>0</v>
      </c>
      <c r="AQ26" s="24">
        <v>665</v>
      </c>
    </row>
    <row r="27" spans="1:73" x14ac:dyDescent="0.3">
      <c r="A27" s="25">
        <v>34</v>
      </c>
      <c r="AP27" s="23">
        <v>0</v>
      </c>
      <c r="AQ27" s="24">
        <v>707</v>
      </c>
    </row>
    <row r="28" spans="1:73" x14ac:dyDescent="0.3">
      <c r="A28" s="25">
        <v>35</v>
      </c>
      <c r="AP28" s="23">
        <v>0</v>
      </c>
      <c r="AQ28" s="24">
        <v>634</v>
      </c>
    </row>
    <row r="29" spans="1:73" x14ac:dyDescent="0.3">
      <c r="A29" s="25">
        <v>36</v>
      </c>
      <c r="AP29" s="23">
        <v>0</v>
      </c>
      <c r="AQ29" s="24">
        <v>644</v>
      </c>
    </row>
    <row r="30" spans="1:73" x14ac:dyDescent="0.3">
      <c r="A30" s="25">
        <v>37</v>
      </c>
      <c r="AP30" s="23">
        <v>0</v>
      </c>
      <c r="AQ30" s="24">
        <v>593</v>
      </c>
    </row>
    <row r="31" spans="1:73" x14ac:dyDescent="0.3">
      <c r="A31" s="25">
        <v>38</v>
      </c>
      <c r="AP31" s="23">
        <v>0</v>
      </c>
      <c r="AQ31" s="24">
        <v>660</v>
      </c>
    </row>
    <row r="32" spans="1:73" x14ac:dyDescent="0.3">
      <c r="A32" s="25">
        <v>39</v>
      </c>
      <c r="AP32" s="23">
        <v>0</v>
      </c>
      <c r="AQ32" s="24">
        <v>677</v>
      </c>
    </row>
    <row r="33" spans="1:43" x14ac:dyDescent="0.3">
      <c r="A33" s="25">
        <v>40</v>
      </c>
      <c r="AP33" s="23">
        <v>0</v>
      </c>
      <c r="AQ33" s="24">
        <v>673</v>
      </c>
    </row>
    <row r="34" spans="1:43" x14ac:dyDescent="0.3">
      <c r="A34" s="25">
        <v>41</v>
      </c>
      <c r="AP34" s="23">
        <v>0</v>
      </c>
      <c r="AQ34" s="24">
        <v>631</v>
      </c>
    </row>
    <row r="35" spans="1:43" x14ac:dyDescent="0.3">
      <c r="A35" s="25">
        <v>42</v>
      </c>
      <c r="AP35" s="23">
        <v>0</v>
      </c>
      <c r="AQ35" s="24">
        <v>641</v>
      </c>
    </row>
    <row r="36" spans="1:43" x14ac:dyDescent="0.3">
      <c r="A36" s="25">
        <v>43</v>
      </c>
      <c r="AP36" s="23">
        <v>0</v>
      </c>
      <c r="AQ36" s="24">
        <v>694</v>
      </c>
    </row>
    <row r="37" spans="1:43" x14ac:dyDescent="0.3">
      <c r="A37" s="25">
        <v>44</v>
      </c>
      <c r="AP37" s="42">
        <v>0</v>
      </c>
      <c r="AQ37" s="39">
        <v>683</v>
      </c>
    </row>
    <row r="38" spans="1:43" x14ac:dyDescent="0.3">
      <c r="A38" s="25">
        <v>45</v>
      </c>
      <c r="AP38" s="23">
        <v>0</v>
      </c>
      <c r="AQ38" s="24">
        <v>697</v>
      </c>
    </row>
    <row r="39" spans="1:43" x14ac:dyDescent="0.3">
      <c r="A39" s="25">
        <v>46</v>
      </c>
      <c r="AP39" s="23">
        <v>0</v>
      </c>
      <c r="AQ39" s="24">
        <v>687</v>
      </c>
    </row>
    <row r="40" spans="1:43" x14ac:dyDescent="0.3">
      <c r="A40" s="25">
        <v>47</v>
      </c>
      <c r="AP40" s="23">
        <v>0</v>
      </c>
      <c r="AQ40" s="24">
        <v>701</v>
      </c>
    </row>
    <row r="41" spans="1:43" x14ac:dyDescent="0.3">
      <c r="A41" s="25">
        <v>48</v>
      </c>
      <c r="AP41" s="23">
        <v>0</v>
      </c>
      <c r="AQ41" s="24">
        <v>676</v>
      </c>
    </row>
    <row r="42" spans="1:43" x14ac:dyDescent="0.3">
      <c r="A42" s="25">
        <v>49</v>
      </c>
      <c r="AP42" s="23">
        <v>0</v>
      </c>
      <c r="AQ42" s="24">
        <v>673</v>
      </c>
    </row>
    <row r="43" spans="1:43" x14ac:dyDescent="0.3">
      <c r="A43" s="25">
        <v>50</v>
      </c>
      <c r="AP43" s="23">
        <v>0</v>
      </c>
      <c r="AQ43" s="24">
        <v>642</v>
      </c>
    </row>
    <row r="44" spans="1:43" x14ac:dyDescent="0.3">
      <c r="A44" s="25">
        <v>51</v>
      </c>
      <c r="AP44" s="23">
        <v>0</v>
      </c>
      <c r="AQ44" s="24">
        <v>688</v>
      </c>
    </row>
    <row r="45" spans="1:43" x14ac:dyDescent="0.3">
      <c r="A45" s="25">
        <v>52</v>
      </c>
      <c r="AP45" s="23">
        <v>0</v>
      </c>
      <c r="AQ45" s="24">
        <v>707</v>
      </c>
    </row>
    <row r="46" spans="1:43" x14ac:dyDescent="0.3">
      <c r="A46" s="25">
        <v>53</v>
      </c>
      <c r="AP46" s="23">
        <v>181</v>
      </c>
      <c r="AQ46" s="24">
        <v>812</v>
      </c>
    </row>
    <row r="47" spans="1:43" x14ac:dyDescent="0.3">
      <c r="A47" s="25">
        <v>54</v>
      </c>
      <c r="AP47" s="23">
        <v>1697</v>
      </c>
      <c r="AQ47" s="24">
        <v>2474</v>
      </c>
    </row>
    <row r="48" spans="1:43" x14ac:dyDescent="0.3">
      <c r="A48" s="25">
        <v>55</v>
      </c>
      <c r="AP48" s="23">
        <v>7445</v>
      </c>
      <c r="AQ48" s="24">
        <v>8726</v>
      </c>
    </row>
    <row r="49" spans="1:43" x14ac:dyDescent="0.3">
      <c r="A49" s="25">
        <v>56</v>
      </c>
      <c r="AP49" s="23">
        <v>20387</v>
      </c>
      <c r="AQ49" s="24">
        <v>21819</v>
      </c>
    </row>
    <row r="50" spans="1:43" x14ac:dyDescent="0.3">
      <c r="A50" s="25">
        <v>57</v>
      </c>
      <c r="AP50" s="23">
        <v>40233</v>
      </c>
      <c r="AQ50" s="24">
        <v>41834</v>
      </c>
    </row>
    <row r="51" spans="1:43" x14ac:dyDescent="0.3">
      <c r="A51" s="25">
        <v>58</v>
      </c>
      <c r="AP51" s="23">
        <v>66571</v>
      </c>
      <c r="AQ51" s="24">
        <v>68146</v>
      </c>
    </row>
    <row r="52" spans="1:43" x14ac:dyDescent="0.3">
      <c r="A52" s="25">
        <v>59</v>
      </c>
      <c r="AP52" s="23">
        <v>98749</v>
      </c>
      <c r="AQ52" s="24">
        <v>100728</v>
      </c>
    </row>
    <row r="53" spans="1:43" x14ac:dyDescent="0.3">
      <c r="A53" s="25">
        <v>60</v>
      </c>
      <c r="AP53" s="23">
        <v>137878</v>
      </c>
      <c r="AQ53" s="24">
        <v>140104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40526-1601-45BA-90C1-DFC496B2E961}">
  <dimension ref="A1:BU53"/>
  <sheetViews>
    <sheetView zoomScale="70" zoomScaleNormal="70" workbookViewId="0">
      <pane xSplit="1" topLeftCell="B1" activePane="topRight" state="frozen"/>
      <selection pane="topRight" activeCell="AQ46" sqref="AQ46"/>
    </sheetView>
  </sheetViews>
  <sheetFormatPr defaultColWidth="10.25" defaultRowHeight="14.4" x14ac:dyDescent="0.3"/>
  <cols>
    <col min="1" max="1" width="11.625" style="21" bestFit="1" customWidth="1"/>
    <col min="2" max="14" width="7.875" style="21" bestFit="1" customWidth="1"/>
    <col min="15" max="17" width="6.75" style="21" bestFit="1" customWidth="1"/>
    <col min="18" max="41" width="5.625" style="21" bestFit="1" customWidth="1"/>
    <col min="42" max="42" width="9" style="21" bestFit="1" customWidth="1"/>
    <col min="43" max="43" width="7.875" style="21" bestFit="1" customWidth="1"/>
    <col min="44" max="44" width="5.625" style="21" bestFit="1" customWidth="1"/>
    <col min="45" max="50" width="6.75" style="21" bestFit="1" customWidth="1"/>
    <col min="51" max="61" width="7.875" style="21" bestFit="1" customWidth="1"/>
    <col min="62" max="64" width="6.75" style="21" bestFit="1" customWidth="1"/>
    <col min="65" max="67" width="7.875" style="21" bestFit="1" customWidth="1"/>
    <col min="68" max="69" width="6.625" style="21" bestFit="1" customWidth="1"/>
    <col min="70" max="73" width="9.375" style="21" bestFit="1" customWidth="1"/>
    <col min="74" max="16384" width="10.25" style="21"/>
  </cols>
  <sheetData>
    <row r="1" spans="1:73" x14ac:dyDescent="0.3">
      <c r="A1" s="17" t="s">
        <v>65</v>
      </c>
      <c r="B1" s="18">
        <v>-40</v>
      </c>
      <c r="C1" s="18">
        <v>-39</v>
      </c>
      <c r="D1" s="18">
        <v>-38</v>
      </c>
      <c r="E1" s="18">
        <v>-37</v>
      </c>
      <c r="F1" s="18">
        <v>-36</v>
      </c>
      <c r="G1" s="18">
        <v>-35</v>
      </c>
      <c r="H1" s="18">
        <v>-34</v>
      </c>
      <c r="I1" s="18">
        <v>-33</v>
      </c>
      <c r="J1" s="18">
        <v>-32</v>
      </c>
      <c r="K1" s="18">
        <v>-31</v>
      </c>
      <c r="L1" s="18">
        <v>-30</v>
      </c>
      <c r="M1" s="18">
        <v>-29</v>
      </c>
      <c r="N1" s="18">
        <v>-28</v>
      </c>
      <c r="O1" s="18">
        <v>-27</v>
      </c>
      <c r="P1" s="18">
        <v>-26</v>
      </c>
      <c r="Q1" s="18">
        <v>-25</v>
      </c>
      <c r="R1" s="18">
        <v>-24</v>
      </c>
      <c r="S1" s="18">
        <v>-23</v>
      </c>
      <c r="T1" s="18">
        <v>-22</v>
      </c>
      <c r="U1" s="18">
        <v>-21</v>
      </c>
      <c r="V1" s="18">
        <v>-20</v>
      </c>
      <c r="W1" s="18">
        <v>-19</v>
      </c>
      <c r="X1" s="18">
        <v>-18</v>
      </c>
      <c r="Y1" s="18">
        <v>-17</v>
      </c>
      <c r="Z1" s="18">
        <v>-16</v>
      </c>
      <c r="AA1" s="18">
        <v>-15</v>
      </c>
      <c r="AB1" s="18">
        <v>-14</v>
      </c>
      <c r="AC1" s="18">
        <v>-13</v>
      </c>
      <c r="AD1" s="18">
        <v>-12</v>
      </c>
      <c r="AE1" s="18">
        <v>-11</v>
      </c>
      <c r="AF1" s="18">
        <v>-10</v>
      </c>
      <c r="AG1" s="18">
        <v>-9</v>
      </c>
      <c r="AH1" s="18">
        <v>-8</v>
      </c>
      <c r="AI1" s="18">
        <v>-7</v>
      </c>
      <c r="AJ1" s="18">
        <v>-6</v>
      </c>
      <c r="AK1" s="18">
        <v>-5</v>
      </c>
      <c r="AL1" s="18">
        <v>-4</v>
      </c>
      <c r="AM1" s="18">
        <v>-3</v>
      </c>
      <c r="AN1" s="18">
        <v>-2</v>
      </c>
      <c r="AO1" s="18">
        <v>-1</v>
      </c>
      <c r="AP1" s="19">
        <v>0</v>
      </c>
      <c r="AQ1" s="20">
        <v>0</v>
      </c>
      <c r="AR1" s="18">
        <v>1</v>
      </c>
      <c r="AS1" s="18">
        <v>2</v>
      </c>
      <c r="AT1" s="18">
        <v>3</v>
      </c>
      <c r="AU1" s="18">
        <v>4</v>
      </c>
      <c r="AV1" s="18">
        <v>5</v>
      </c>
      <c r="AW1" s="18">
        <v>6</v>
      </c>
      <c r="AX1" s="18">
        <v>7</v>
      </c>
      <c r="AY1" s="18">
        <v>8</v>
      </c>
      <c r="AZ1" s="18">
        <v>9</v>
      </c>
      <c r="BA1" s="18">
        <v>10</v>
      </c>
      <c r="BB1" s="18">
        <v>11</v>
      </c>
      <c r="BC1" s="18">
        <v>12</v>
      </c>
      <c r="BD1" s="18">
        <v>13</v>
      </c>
      <c r="BE1" s="18">
        <v>14</v>
      </c>
      <c r="BF1" s="18">
        <v>15</v>
      </c>
      <c r="BG1" s="18">
        <v>16</v>
      </c>
      <c r="BH1" s="18">
        <v>17</v>
      </c>
      <c r="BI1" s="18">
        <v>18</v>
      </c>
      <c r="BJ1" s="18">
        <v>19</v>
      </c>
      <c r="BK1" s="18">
        <v>20</v>
      </c>
      <c r="BL1" s="18">
        <v>21</v>
      </c>
      <c r="BM1" s="18">
        <v>22</v>
      </c>
      <c r="BN1" s="18">
        <v>23</v>
      </c>
      <c r="BO1" s="18">
        <v>24</v>
      </c>
      <c r="BP1" s="18">
        <v>25</v>
      </c>
      <c r="BQ1" s="18">
        <v>26</v>
      </c>
      <c r="BR1" s="18">
        <v>27</v>
      </c>
      <c r="BS1" s="18">
        <v>28</v>
      </c>
      <c r="BT1" s="18">
        <v>29</v>
      </c>
      <c r="BU1" s="18">
        <v>30</v>
      </c>
    </row>
    <row r="2" spans="1:73" x14ac:dyDescent="0.3">
      <c r="A2" s="22">
        <v>10</v>
      </c>
      <c r="AP2" s="23" t="s">
        <v>73</v>
      </c>
      <c r="AQ2" s="24" t="s">
        <v>67</v>
      </c>
    </row>
    <row r="3" spans="1:73" x14ac:dyDescent="0.3">
      <c r="A3" s="25">
        <v>11</v>
      </c>
      <c r="AP3" s="23" t="s">
        <v>73</v>
      </c>
      <c r="AQ3" s="24" t="s">
        <v>67</v>
      </c>
    </row>
    <row r="4" spans="1:73" x14ac:dyDescent="0.3">
      <c r="A4" s="25">
        <v>12</v>
      </c>
      <c r="AP4" s="23" t="s">
        <v>73</v>
      </c>
      <c r="AQ4" s="24" t="s">
        <v>67</v>
      </c>
    </row>
    <row r="5" spans="1:73" x14ac:dyDescent="0.3">
      <c r="A5" s="25">
        <v>13</v>
      </c>
      <c r="AP5" s="23" t="s">
        <v>73</v>
      </c>
      <c r="AQ5" s="24" t="s">
        <v>67</v>
      </c>
    </row>
    <row r="6" spans="1:73" x14ac:dyDescent="0.3">
      <c r="A6" s="25">
        <v>14</v>
      </c>
      <c r="AP6" s="23" t="s">
        <v>73</v>
      </c>
      <c r="AQ6" s="24" t="s">
        <v>67</v>
      </c>
    </row>
    <row r="7" spans="1:73" x14ac:dyDescent="0.3">
      <c r="A7" s="25">
        <v>15</v>
      </c>
      <c r="AP7" s="23" t="s">
        <v>73</v>
      </c>
      <c r="AQ7" s="24" t="s">
        <v>67</v>
      </c>
    </row>
    <row r="8" spans="1:73" x14ac:dyDescent="0.3">
      <c r="A8" s="25">
        <v>16</v>
      </c>
      <c r="AP8" s="23" t="s">
        <v>73</v>
      </c>
      <c r="AQ8" s="24" t="s">
        <v>67</v>
      </c>
    </row>
    <row r="9" spans="1:73" x14ac:dyDescent="0.3">
      <c r="A9" s="25">
        <v>17</v>
      </c>
      <c r="AP9" s="23" t="s">
        <v>73</v>
      </c>
      <c r="AQ9" s="24" t="s">
        <v>67</v>
      </c>
    </row>
    <row r="10" spans="1:73" x14ac:dyDescent="0.3">
      <c r="A10" s="25">
        <v>18</v>
      </c>
      <c r="AP10" s="23">
        <v>0</v>
      </c>
      <c r="AQ10" s="24">
        <v>605</v>
      </c>
    </row>
    <row r="11" spans="1:73" x14ac:dyDescent="0.3">
      <c r="A11" s="25">
        <v>19</v>
      </c>
      <c r="AP11" s="23">
        <v>0</v>
      </c>
      <c r="AQ11" s="24">
        <v>749</v>
      </c>
    </row>
    <row r="12" spans="1:73" x14ac:dyDescent="0.3">
      <c r="A12" s="25">
        <v>20</v>
      </c>
      <c r="AP12" s="23">
        <v>0</v>
      </c>
      <c r="AQ12" s="24">
        <v>660</v>
      </c>
    </row>
    <row r="13" spans="1:73" x14ac:dyDescent="0.3">
      <c r="A13" s="25">
        <v>21</v>
      </c>
      <c r="AP13" s="23">
        <v>0</v>
      </c>
      <c r="AQ13" s="24">
        <v>698</v>
      </c>
    </row>
    <row r="14" spans="1:73" x14ac:dyDescent="0.3">
      <c r="A14" s="25">
        <v>22</v>
      </c>
      <c r="AP14" s="23">
        <v>0</v>
      </c>
      <c r="AQ14" s="24">
        <v>694</v>
      </c>
    </row>
    <row r="15" spans="1:73" x14ac:dyDescent="0.3">
      <c r="A15" s="25">
        <v>23</v>
      </c>
      <c r="AP15" s="23">
        <v>0</v>
      </c>
      <c r="AQ15" s="24">
        <v>727</v>
      </c>
    </row>
    <row r="16" spans="1:73" x14ac:dyDescent="0.3">
      <c r="A16" s="25">
        <v>24</v>
      </c>
      <c r="AP16" s="23">
        <v>0</v>
      </c>
      <c r="AQ16" s="24">
        <v>638</v>
      </c>
    </row>
    <row r="17" spans="1:73" x14ac:dyDescent="0.3">
      <c r="A17" s="25">
        <v>25</v>
      </c>
      <c r="AP17" s="23">
        <v>0</v>
      </c>
      <c r="AQ17" s="24">
        <v>682</v>
      </c>
    </row>
    <row r="18" spans="1:73" x14ac:dyDescent="0.3">
      <c r="A18" s="25">
        <v>26</v>
      </c>
      <c r="AP18" s="23">
        <v>0</v>
      </c>
      <c r="AQ18" s="24">
        <v>723</v>
      </c>
    </row>
    <row r="19" spans="1:73" x14ac:dyDescent="0.3">
      <c r="A19" s="25">
        <v>27</v>
      </c>
      <c r="AP19" s="23">
        <v>0</v>
      </c>
      <c r="AQ19" s="24">
        <v>727</v>
      </c>
    </row>
    <row r="20" spans="1:73" x14ac:dyDescent="0.3">
      <c r="A20" s="25">
        <v>28</v>
      </c>
      <c r="AP20" s="23">
        <v>0</v>
      </c>
      <c r="AQ20" s="24">
        <v>631</v>
      </c>
    </row>
    <row r="21" spans="1:73" x14ac:dyDescent="0.3">
      <c r="A21" s="25">
        <v>29</v>
      </c>
      <c r="AP21" s="23">
        <v>0</v>
      </c>
      <c r="AQ21" s="24">
        <v>678</v>
      </c>
    </row>
    <row r="22" spans="1:73" x14ac:dyDescent="0.3">
      <c r="A22" s="26">
        <v>30</v>
      </c>
      <c r="B22" s="23">
        <v>461292</v>
      </c>
      <c r="C22" s="23">
        <v>404848</v>
      </c>
      <c r="D22" s="23">
        <v>352373</v>
      </c>
      <c r="E22" s="23">
        <v>303613</v>
      </c>
      <c r="F22" s="23">
        <v>258567</v>
      </c>
      <c r="G22" s="23">
        <v>216961</v>
      </c>
      <c r="H22" s="23">
        <v>179107</v>
      </c>
      <c r="I22" s="23">
        <v>145033</v>
      </c>
      <c r="J22" s="23">
        <v>114830</v>
      </c>
      <c r="K22" s="23">
        <v>88553</v>
      </c>
      <c r="L22" s="23">
        <v>66236</v>
      </c>
      <c r="M22" s="23">
        <v>47726</v>
      </c>
      <c r="N22" s="23">
        <v>33107</v>
      </c>
      <c r="O22" s="23">
        <v>21910</v>
      </c>
      <c r="P22" s="27">
        <v>13589</v>
      </c>
      <c r="Q22" s="23">
        <v>7713</v>
      </c>
      <c r="R22" s="28">
        <v>3845</v>
      </c>
      <c r="S22" s="29">
        <v>1529</v>
      </c>
      <c r="T22" s="23">
        <v>430</v>
      </c>
      <c r="U22" s="23">
        <v>45</v>
      </c>
      <c r="V22" s="23">
        <v>0</v>
      </c>
      <c r="W22" s="23">
        <v>0</v>
      </c>
      <c r="X22" s="23">
        <v>0</v>
      </c>
      <c r="Y22" s="23">
        <v>0</v>
      </c>
      <c r="Z22" s="23">
        <v>0</v>
      </c>
      <c r="AA22" s="23">
        <v>0</v>
      </c>
      <c r="AB22" s="23">
        <v>0</v>
      </c>
      <c r="AC22" s="23">
        <v>0</v>
      </c>
      <c r="AD22" s="23">
        <v>0</v>
      </c>
      <c r="AE22" s="23">
        <v>0</v>
      </c>
      <c r="AF22" s="23">
        <v>0</v>
      </c>
      <c r="AG22" s="23">
        <v>0</v>
      </c>
      <c r="AH22" s="23">
        <v>0</v>
      </c>
      <c r="AI22" s="23">
        <v>0</v>
      </c>
      <c r="AJ22" s="23">
        <v>0</v>
      </c>
      <c r="AK22" s="23">
        <v>0</v>
      </c>
      <c r="AL22" s="23">
        <v>0</v>
      </c>
      <c r="AM22" s="23">
        <v>0</v>
      </c>
      <c r="AN22" s="23">
        <v>0</v>
      </c>
      <c r="AO22" s="23">
        <v>0</v>
      </c>
      <c r="AP22" s="30">
        <v>0</v>
      </c>
      <c r="AQ22" s="31">
        <v>693</v>
      </c>
      <c r="AR22" s="28">
        <v>0</v>
      </c>
      <c r="AS22" s="23">
        <v>0</v>
      </c>
      <c r="AT22" s="23">
        <v>0</v>
      </c>
      <c r="AU22" s="23">
        <v>0</v>
      </c>
      <c r="AV22" s="23">
        <v>0</v>
      </c>
      <c r="AW22" s="23">
        <v>0</v>
      </c>
      <c r="AX22" s="23">
        <v>0</v>
      </c>
      <c r="AY22" s="23">
        <v>0</v>
      </c>
      <c r="AZ22" s="23">
        <v>0</v>
      </c>
      <c r="BA22" s="23">
        <v>0</v>
      </c>
      <c r="BB22" s="23">
        <v>0</v>
      </c>
      <c r="BC22" s="23">
        <v>0</v>
      </c>
      <c r="BD22" s="23">
        <v>0</v>
      </c>
      <c r="BE22" s="23">
        <v>0</v>
      </c>
      <c r="BF22" s="29">
        <v>0</v>
      </c>
      <c r="BG22" s="23">
        <v>0</v>
      </c>
      <c r="BH22" s="27">
        <v>0</v>
      </c>
      <c r="BI22" s="23">
        <v>0</v>
      </c>
      <c r="BJ22" s="32">
        <v>0</v>
      </c>
      <c r="BK22" s="23">
        <v>0</v>
      </c>
      <c r="BL22" s="23">
        <v>0</v>
      </c>
      <c r="BM22" s="23">
        <v>0</v>
      </c>
      <c r="BN22" s="23">
        <v>0</v>
      </c>
      <c r="BO22" s="23">
        <v>0</v>
      </c>
      <c r="BP22" s="23">
        <v>0</v>
      </c>
      <c r="BQ22" s="23">
        <v>0</v>
      </c>
      <c r="BR22" s="23" t="s">
        <v>73</v>
      </c>
      <c r="BS22" s="23" t="s">
        <v>73</v>
      </c>
      <c r="BT22" s="23" t="s">
        <v>73</v>
      </c>
      <c r="BU22" s="23" t="s">
        <v>73</v>
      </c>
    </row>
    <row r="23" spans="1:73" x14ac:dyDescent="0.3">
      <c r="A23" s="33">
        <v>30</v>
      </c>
      <c r="B23" s="24">
        <v>462168</v>
      </c>
      <c r="C23" s="24">
        <v>405752</v>
      </c>
      <c r="D23" s="24">
        <v>353254</v>
      </c>
      <c r="E23" s="24">
        <v>304504</v>
      </c>
      <c r="F23" s="24">
        <v>259516</v>
      </c>
      <c r="G23" s="24">
        <v>217994</v>
      </c>
      <c r="H23" s="24">
        <v>180202</v>
      </c>
      <c r="I23" s="24">
        <v>146240</v>
      </c>
      <c r="J23" s="24">
        <v>116137</v>
      </c>
      <c r="K23" s="24">
        <v>89850</v>
      </c>
      <c r="L23" s="24">
        <v>67716</v>
      </c>
      <c r="M23" s="24">
        <v>49153</v>
      </c>
      <c r="N23" s="24">
        <v>34623</v>
      </c>
      <c r="O23" s="24">
        <v>23394</v>
      </c>
      <c r="P23" s="24">
        <v>15002</v>
      </c>
      <c r="Q23" s="34">
        <v>9038</v>
      </c>
      <c r="R23" s="24">
        <v>5023</v>
      </c>
      <c r="S23" s="35">
        <v>2635</v>
      </c>
      <c r="T23" s="35">
        <v>1349</v>
      </c>
      <c r="U23" s="24">
        <v>833</v>
      </c>
      <c r="V23" s="24">
        <v>718</v>
      </c>
      <c r="W23" s="24">
        <v>695</v>
      </c>
      <c r="X23" s="24">
        <v>616</v>
      </c>
      <c r="Y23" s="24">
        <v>671</v>
      </c>
      <c r="Z23" s="24">
        <v>793</v>
      </c>
      <c r="AA23" s="24">
        <v>620</v>
      </c>
      <c r="AB23" s="24">
        <v>659</v>
      </c>
      <c r="AC23" s="24">
        <v>792</v>
      </c>
      <c r="AD23" s="24">
        <v>617</v>
      </c>
      <c r="AE23" s="24">
        <v>755</v>
      </c>
      <c r="AF23" s="24">
        <v>601</v>
      </c>
      <c r="AG23" s="24">
        <v>713</v>
      </c>
      <c r="AH23" s="24">
        <v>622</v>
      </c>
      <c r="AI23" s="24">
        <v>612</v>
      </c>
      <c r="AJ23" s="24">
        <v>638</v>
      </c>
      <c r="AK23" s="24">
        <v>644</v>
      </c>
      <c r="AL23" s="24">
        <v>667</v>
      </c>
      <c r="AM23" s="24">
        <v>638</v>
      </c>
      <c r="AN23" s="24">
        <v>686</v>
      </c>
      <c r="AO23" s="24">
        <v>633</v>
      </c>
      <c r="AP23" s="36">
        <v>0</v>
      </c>
      <c r="AQ23" s="37">
        <v>693</v>
      </c>
      <c r="AR23" s="24">
        <v>622</v>
      </c>
      <c r="AS23" s="35">
        <v>700</v>
      </c>
      <c r="AT23" s="24">
        <v>650</v>
      </c>
      <c r="AU23" s="24">
        <v>670</v>
      </c>
      <c r="AV23" s="24">
        <v>668</v>
      </c>
      <c r="AW23" s="24">
        <v>763</v>
      </c>
      <c r="AX23" s="24">
        <v>667</v>
      </c>
      <c r="AY23" s="24">
        <v>642</v>
      </c>
      <c r="AZ23" s="24">
        <v>654</v>
      </c>
      <c r="BA23" s="24">
        <v>690</v>
      </c>
      <c r="BB23" s="24">
        <v>745</v>
      </c>
      <c r="BC23" s="24">
        <v>636</v>
      </c>
      <c r="BD23" s="24">
        <v>624</v>
      </c>
      <c r="BE23" s="38">
        <v>652</v>
      </c>
      <c r="BF23" s="24">
        <v>667</v>
      </c>
      <c r="BG23" s="35">
        <v>687</v>
      </c>
      <c r="BH23" s="24">
        <v>668</v>
      </c>
      <c r="BI23" s="39">
        <v>632</v>
      </c>
      <c r="BJ23" s="24">
        <v>712</v>
      </c>
      <c r="BK23" s="24">
        <v>657</v>
      </c>
      <c r="BL23" s="24">
        <v>650</v>
      </c>
      <c r="BM23" s="24">
        <v>739</v>
      </c>
      <c r="BN23" s="24">
        <v>661</v>
      </c>
      <c r="BO23" s="24">
        <v>617</v>
      </c>
      <c r="BP23" s="24">
        <v>673</v>
      </c>
      <c r="BQ23" s="24">
        <v>1140</v>
      </c>
      <c r="BR23" s="24" t="s">
        <v>67</v>
      </c>
      <c r="BS23" s="24" t="s">
        <v>67</v>
      </c>
      <c r="BT23" s="24" t="s">
        <v>67</v>
      </c>
      <c r="BU23" s="24" t="s">
        <v>67</v>
      </c>
    </row>
    <row r="24" spans="1:73" x14ac:dyDescent="0.3">
      <c r="A24" s="25">
        <v>31</v>
      </c>
      <c r="AP24" s="40">
        <v>0</v>
      </c>
      <c r="AQ24" s="41">
        <v>609</v>
      </c>
    </row>
    <row r="25" spans="1:73" x14ac:dyDescent="0.3">
      <c r="A25" s="25">
        <v>32</v>
      </c>
      <c r="AP25" s="23">
        <v>0</v>
      </c>
      <c r="AQ25" s="24">
        <v>659</v>
      </c>
    </row>
    <row r="26" spans="1:73" x14ac:dyDescent="0.3">
      <c r="A26" s="25">
        <v>33</v>
      </c>
      <c r="AP26" s="23">
        <v>0</v>
      </c>
      <c r="AQ26" s="24">
        <v>692</v>
      </c>
    </row>
    <row r="27" spans="1:73" x14ac:dyDescent="0.3">
      <c r="A27" s="25">
        <v>34</v>
      </c>
      <c r="AP27" s="23">
        <v>0</v>
      </c>
      <c r="AQ27" s="24">
        <v>614</v>
      </c>
    </row>
    <row r="28" spans="1:73" x14ac:dyDescent="0.3">
      <c r="A28" s="25">
        <v>35</v>
      </c>
      <c r="AP28" s="23">
        <v>0</v>
      </c>
      <c r="AQ28" s="24">
        <v>696</v>
      </c>
    </row>
    <row r="29" spans="1:73" x14ac:dyDescent="0.3">
      <c r="A29" s="25">
        <v>36</v>
      </c>
      <c r="AP29" s="23">
        <v>0</v>
      </c>
      <c r="AQ29" s="24">
        <v>716</v>
      </c>
    </row>
    <row r="30" spans="1:73" x14ac:dyDescent="0.3">
      <c r="A30" s="25">
        <v>37</v>
      </c>
      <c r="AP30" s="23">
        <v>0</v>
      </c>
      <c r="AQ30" s="24">
        <v>662</v>
      </c>
    </row>
    <row r="31" spans="1:73" x14ac:dyDescent="0.3">
      <c r="A31" s="25">
        <v>38</v>
      </c>
      <c r="AP31" s="23">
        <v>0</v>
      </c>
      <c r="AQ31" s="24">
        <v>638</v>
      </c>
    </row>
    <row r="32" spans="1:73" x14ac:dyDescent="0.3">
      <c r="A32" s="25">
        <v>39</v>
      </c>
      <c r="AP32" s="23">
        <v>0</v>
      </c>
      <c r="AQ32" s="24">
        <v>703</v>
      </c>
    </row>
    <row r="33" spans="1:43" x14ac:dyDescent="0.3">
      <c r="A33" s="25">
        <v>40</v>
      </c>
      <c r="AP33" s="23">
        <v>0</v>
      </c>
      <c r="AQ33" s="24">
        <v>617</v>
      </c>
    </row>
    <row r="34" spans="1:43" x14ac:dyDescent="0.3">
      <c r="A34" s="25">
        <v>41</v>
      </c>
      <c r="AP34" s="23">
        <v>0</v>
      </c>
      <c r="AQ34" s="24">
        <v>568</v>
      </c>
    </row>
    <row r="35" spans="1:43" x14ac:dyDescent="0.3">
      <c r="A35" s="25">
        <v>42</v>
      </c>
      <c r="AP35" s="23">
        <v>0</v>
      </c>
      <c r="AQ35" s="24">
        <v>702</v>
      </c>
    </row>
    <row r="36" spans="1:43" x14ac:dyDescent="0.3">
      <c r="A36" s="25">
        <v>43</v>
      </c>
      <c r="AP36" s="23">
        <v>0</v>
      </c>
      <c r="AQ36" s="24">
        <v>651</v>
      </c>
    </row>
    <row r="37" spans="1:43" x14ac:dyDescent="0.3">
      <c r="A37" s="25">
        <v>44</v>
      </c>
      <c r="AP37" s="42">
        <v>0</v>
      </c>
      <c r="AQ37" s="39">
        <v>706</v>
      </c>
    </row>
    <row r="38" spans="1:43" x14ac:dyDescent="0.3">
      <c r="A38" s="25">
        <v>45</v>
      </c>
      <c r="AP38" s="23">
        <v>0</v>
      </c>
      <c r="AQ38" s="24">
        <v>650</v>
      </c>
    </row>
    <row r="39" spans="1:43" x14ac:dyDescent="0.3">
      <c r="A39" s="25">
        <v>46</v>
      </c>
      <c r="AP39" s="23">
        <v>0</v>
      </c>
      <c r="AQ39" s="24">
        <v>684</v>
      </c>
    </row>
    <row r="40" spans="1:43" x14ac:dyDescent="0.3">
      <c r="A40" s="25">
        <v>47</v>
      </c>
      <c r="AP40" s="23">
        <v>0</v>
      </c>
      <c r="AQ40" s="24">
        <v>604</v>
      </c>
    </row>
    <row r="41" spans="1:43" x14ac:dyDescent="0.3">
      <c r="A41" s="25">
        <v>48</v>
      </c>
      <c r="AP41" s="23">
        <v>0</v>
      </c>
      <c r="AQ41" s="24">
        <v>660</v>
      </c>
    </row>
    <row r="42" spans="1:43" x14ac:dyDescent="0.3">
      <c r="A42" s="25">
        <v>49</v>
      </c>
      <c r="AP42" s="23">
        <v>0</v>
      </c>
      <c r="AQ42" s="24">
        <v>643</v>
      </c>
    </row>
    <row r="43" spans="1:43" x14ac:dyDescent="0.3">
      <c r="A43" s="25">
        <v>50</v>
      </c>
      <c r="AP43" s="23">
        <v>0</v>
      </c>
      <c r="AQ43" s="24">
        <v>656</v>
      </c>
    </row>
    <row r="44" spans="1:43" x14ac:dyDescent="0.3">
      <c r="A44" s="25">
        <v>51</v>
      </c>
      <c r="AP44" s="23">
        <v>0</v>
      </c>
      <c r="AQ44" s="24">
        <v>701</v>
      </c>
    </row>
    <row r="45" spans="1:43" x14ac:dyDescent="0.3">
      <c r="A45" s="25">
        <v>52</v>
      </c>
      <c r="AP45" s="23">
        <v>286</v>
      </c>
      <c r="AQ45" s="24">
        <v>1232</v>
      </c>
    </row>
    <row r="46" spans="1:43" x14ac:dyDescent="0.3">
      <c r="A46" s="25">
        <v>53</v>
      </c>
      <c r="AP46" s="23">
        <v>3208</v>
      </c>
      <c r="AQ46" s="24">
        <v>4393</v>
      </c>
    </row>
    <row r="47" spans="1:43" x14ac:dyDescent="0.3">
      <c r="A47" s="25">
        <v>54</v>
      </c>
      <c r="AP47" s="23">
        <v>14110</v>
      </c>
      <c r="AQ47" s="24">
        <v>15424</v>
      </c>
    </row>
    <row r="48" spans="1:43" x14ac:dyDescent="0.3">
      <c r="A48" s="25">
        <v>55</v>
      </c>
      <c r="AP48" s="23">
        <v>48338</v>
      </c>
      <c r="AQ48" s="24">
        <v>49122</v>
      </c>
    </row>
    <row r="49" spans="1:43" x14ac:dyDescent="0.3">
      <c r="A49" s="25">
        <v>56</v>
      </c>
      <c r="AP49" s="23">
        <v>112040</v>
      </c>
      <c r="AQ49" s="24">
        <v>112417</v>
      </c>
    </row>
    <row r="50" spans="1:43" x14ac:dyDescent="0.3">
      <c r="A50" s="25">
        <v>57</v>
      </c>
      <c r="AP50" s="23">
        <v>181822</v>
      </c>
      <c r="AQ50" s="24">
        <v>182205</v>
      </c>
    </row>
    <row r="51" spans="1:43" x14ac:dyDescent="0.3">
      <c r="A51" s="25">
        <v>58</v>
      </c>
      <c r="AP51" s="23">
        <v>254897</v>
      </c>
      <c r="AQ51" s="24">
        <v>255307</v>
      </c>
    </row>
    <row r="52" spans="1:43" x14ac:dyDescent="0.3">
      <c r="A52" s="25">
        <v>59</v>
      </c>
      <c r="AP52" s="23">
        <v>331735</v>
      </c>
      <c r="AQ52" s="24">
        <v>332299</v>
      </c>
    </row>
    <row r="53" spans="1:43" x14ac:dyDescent="0.3">
      <c r="A53" s="25">
        <v>60</v>
      </c>
      <c r="AP53" s="23">
        <v>414815</v>
      </c>
      <c r="AQ53" s="24">
        <v>415452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8EC19-F9A0-4AE4-A62F-E154440090CE}">
  <dimension ref="A1:BU53"/>
  <sheetViews>
    <sheetView zoomScale="70" zoomScaleNormal="70" workbookViewId="0">
      <pane xSplit="1" topLeftCell="B1" activePane="topRight" state="frozen"/>
      <selection pane="topRight" activeCell="BC29" sqref="BC29"/>
    </sheetView>
  </sheetViews>
  <sheetFormatPr defaultColWidth="10.25" defaultRowHeight="14.4" x14ac:dyDescent="0.3"/>
  <cols>
    <col min="1" max="1" width="11.625" style="21" bestFit="1" customWidth="1"/>
    <col min="2" max="14" width="7.875" style="21" bestFit="1" customWidth="1"/>
    <col min="15" max="17" width="6.75" style="21" bestFit="1" customWidth="1"/>
    <col min="18" max="41" width="5.625" style="21" bestFit="1" customWidth="1"/>
    <col min="42" max="42" width="9" style="21" bestFit="1" customWidth="1"/>
    <col min="43" max="43" width="7.875" style="21" bestFit="1" customWidth="1"/>
    <col min="44" max="44" width="5.625" style="21" bestFit="1" customWidth="1"/>
    <col min="45" max="50" width="6.75" style="21" bestFit="1" customWidth="1"/>
    <col min="51" max="61" width="7.875" style="21" bestFit="1" customWidth="1"/>
    <col min="62" max="64" width="6.75" style="21" bestFit="1" customWidth="1"/>
    <col min="65" max="67" width="7.875" style="21" bestFit="1" customWidth="1"/>
    <col min="68" max="70" width="8.125" style="21" bestFit="1" customWidth="1"/>
    <col min="71" max="73" width="9.375" style="21" bestFit="1" customWidth="1"/>
    <col min="74" max="16384" width="10.25" style="21"/>
  </cols>
  <sheetData>
    <row r="1" spans="1:73" x14ac:dyDescent="0.3">
      <c r="A1" s="17" t="s">
        <v>65</v>
      </c>
      <c r="B1" s="18">
        <v>-40</v>
      </c>
      <c r="C1" s="18">
        <v>-39</v>
      </c>
      <c r="D1" s="18">
        <v>-38</v>
      </c>
      <c r="E1" s="18">
        <v>-37</v>
      </c>
      <c r="F1" s="18">
        <v>-36</v>
      </c>
      <c r="G1" s="18">
        <v>-35</v>
      </c>
      <c r="H1" s="18">
        <v>-34</v>
      </c>
      <c r="I1" s="18">
        <v>-33</v>
      </c>
      <c r="J1" s="18">
        <v>-32</v>
      </c>
      <c r="K1" s="18">
        <v>-31</v>
      </c>
      <c r="L1" s="18">
        <v>-30</v>
      </c>
      <c r="M1" s="18">
        <v>-29</v>
      </c>
      <c r="N1" s="18">
        <v>-28</v>
      </c>
      <c r="O1" s="18">
        <v>-27</v>
      </c>
      <c r="P1" s="18">
        <v>-26</v>
      </c>
      <c r="Q1" s="18">
        <v>-25</v>
      </c>
      <c r="R1" s="18">
        <v>-24</v>
      </c>
      <c r="S1" s="18">
        <v>-23</v>
      </c>
      <c r="T1" s="18">
        <v>-22</v>
      </c>
      <c r="U1" s="18">
        <v>-21</v>
      </c>
      <c r="V1" s="18">
        <v>-20</v>
      </c>
      <c r="W1" s="18">
        <v>-19</v>
      </c>
      <c r="X1" s="18">
        <v>-18</v>
      </c>
      <c r="Y1" s="18">
        <v>-17</v>
      </c>
      <c r="Z1" s="18">
        <v>-16</v>
      </c>
      <c r="AA1" s="18">
        <v>-15</v>
      </c>
      <c r="AB1" s="18">
        <v>-14</v>
      </c>
      <c r="AC1" s="18">
        <v>-13</v>
      </c>
      <c r="AD1" s="18">
        <v>-12</v>
      </c>
      <c r="AE1" s="18">
        <v>-11</v>
      </c>
      <c r="AF1" s="18">
        <v>-10</v>
      </c>
      <c r="AG1" s="18">
        <v>-9</v>
      </c>
      <c r="AH1" s="18">
        <v>-8</v>
      </c>
      <c r="AI1" s="18">
        <v>-7</v>
      </c>
      <c r="AJ1" s="18">
        <v>-6</v>
      </c>
      <c r="AK1" s="18">
        <v>-5</v>
      </c>
      <c r="AL1" s="18">
        <v>-4</v>
      </c>
      <c r="AM1" s="18">
        <v>-3</v>
      </c>
      <c r="AN1" s="18">
        <v>-2</v>
      </c>
      <c r="AO1" s="18">
        <v>-1</v>
      </c>
      <c r="AP1" s="19">
        <v>0</v>
      </c>
      <c r="AQ1" s="20">
        <v>0</v>
      </c>
      <c r="AR1" s="18">
        <v>1</v>
      </c>
      <c r="AS1" s="18">
        <v>2</v>
      </c>
      <c r="AT1" s="18">
        <v>3</v>
      </c>
      <c r="AU1" s="18">
        <v>4</v>
      </c>
      <c r="AV1" s="18">
        <v>5</v>
      </c>
      <c r="AW1" s="18">
        <v>6</v>
      </c>
      <c r="AX1" s="18">
        <v>7</v>
      </c>
      <c r="AY1" s="18">
        <v>8</v>
      </c>
      <c r="AZ1" s="18">
        <v>9</v>
      </c>
      <c r="BA1" s="18">
        <v>10</v>
      </c>
      <c r="BB1" s="18">
        <v>11</v>
      </c>
      <c r="BC1" s="18">
        <v>12</v>
      </c>
      <c r="BD1" s="18">
        <v>13</v>
      </c>
      <c r="BE1" s="18">
        <v>14</v>
      </c>
      <c r="BF1" s="18">
        <v>15</v>
      </c>
      <c r="BG1" s="18">
        <v>16</v>
      </c>
      <c r="BH1" s="18">
        <v>17</v>
      </c>
      <c r="BI1" s="18">
        <v>18</v>
      </c>
      <c r="BJ1" s="18">
        <v>19</v>
      </c>
      <c r="BK1" s="18">
        <v>20</v>
      </c>
      <c r="BL1" s="18">
        <v>21</v>
      </c>
      <c r="BM1" s="18">
        <v>22</v>
      </c>
      <c r="BN1" s="18">
        <v>23</v>
      </c>
      <c r="BO1" s="18">
        <v>24</v>
      </c>
      <c r="BP1" s="18">
        <v>25</v>
      </c>
      <c r="BQ1" s="18">
        <v>26</v>
      </c>
      <c r="BR1" s="18">
        <v>27</v>
      </c>
      <c r="BS1" s="18">
        <v>28</v>
      </c>
      <c r="BT1" s="18">
        <v>29</v>
      </c>
      <c r="BU1" s="18">
        <v>30</v>
      </c>
    </row>
    <row r="2" spans="1:73" x14ac:dyDescent="0.3">
      <c r="A2" s="22">
        <v>10</v>
      </c>
      <c r="AP2" s="23" t="s">
        <v>73</v>
      </c>
      <c r="AQ2" s="24" t="s">
        <v>67</v>
      </c>
    </row>
    <row r="3" spans="1:73" x14ac:dyDescent="0.3">
      <c r="A3" s="25">
        <v>11</v>
      </c>
      <c r="AP3" s="23" t="s">
        <v>73</v>
      </c>
      <c r="AQ3" s="24" t="s">
        <v>67</v>
      </c>
    </row>
    <row r="4" spans="1:73" x14ac:dyDescent="0.3">
      <c r="A4" s="25">
        <v>12</v>
      </c>
      <c r="AP4" s="23" t="s">
        <v>73</v>
      </c>
      <c r="AQ4" s="24" t="s">
        <v>67</v>
      </c>
    </row>
    <row r="5" spans="1:73" x14ac:dyDescent="0.3">
      <c r="A5" s="25">
        <v>13</v>
      </c>
      <c r="AP5" s="23" t="s">
        <v>73</v>
      </c>
      <c r="AQ5" s="24" t="s">
        <v>67</v>
      </c>
    </row>
    <row r="6" spans="1:73" x14ac:dyDescent="0.3">
      <c r="A6" s="25">
        <v>14</v>
      </c>
      <c r="AP6" s="23" t="s">
        <v>73</v>
      </c>
      <c r="AQ6" s="24" t="s">
        <v>67</v>
      </c>
    </row>
    <row r="7" spans="1:73" x14ac:dyDescent="0.3">
      <c r="A7" s="25">
        <v>15</v>
      </c>
      <c r="AP7" s="23" t="s">
        <v>73</v>
      </c>
      <c r="AQ7" s="24" t="s">
        <v>67</v>
      </c>
    </row>
    <row r="8" spans="1:73" x14ac:dyDescent="0.3">
      <c r="A8" s="25">
        <v>16</v>
      </c>
      <c r="AP8" s="23" t="s">
        <v>73</v>
      </c>
      <c r="AQ8" s="24" t="s">
        <v>67</v>
      </c>
    </row>
    <row r="9" spans="1:73" x14ac:dyDescent="0.3">
      <c r="A9" s="25">
        <v>17</v>
      </c>
      <c r="AP9" s="23" t="s">
        <v>73</v>
      </c>
      <c r="AQ9" s="24" t="s">
        <v>67</v>
      </c>
    </row>
    <row r="10" spans="1:73" x14ac:dyDescent="0.3">
      <c r="A10" s="25">
        <v>18</v>
      </c>
      <c r="AP10" s="23">
        <v>0</v>
      </c>
      <c r="AQ10" s="24">
        <v>661</v>
      </c>
    </row>
    <row r="11" spans="1:73" x14ac:dyDescent="0.3">
      <c r="A11" s="25">
        <v>19</v>
      </c>
      <c r="AP11" s="23">
        <v>0</v>
      </c>
      <c r="AQ11" s="24">
        <v>660</v>
      </c>
    </row>
    <row r="12" spans="1:73" x14ac:dyDescent="0.3">
      <c r="A12" s="25">
        <v>20</v>
      </c>
      <c r="AP12" s="23">
        <v>0</v>
      </c>
      <c r="AQ12" s="24">
        <v>651</v>
      </c>
    </row>
    <row r="13" spans="1:73" x14ac:dyDescent="0.3">
      <c r="A13" s="25">
        <v>21</v>
      </c>
      <c r="AP13" s="23">
        <v>0</v>
      </c>
      <c r="AQ13" s="24">
        <v>647</v>
      </c>
    </row>
    <row r="14" spans="1:73" x14ac:dyDescent="0.3">
      <c r="A14" s="25">
        <v>22</v>
      </c>
      <c r="AP14" s="23">
        <v>0</v>
      </c>
      <c r="AQ14" s="24">
        <v>735</v>
      </c>
    </row>
    <row r="15" spans="1:73" x14ac:dyDescent="0.3">
      <c r="A15" s="25">
        <v>23</v>
      </c>
      <c r="AP15" s="23">
        <v>0</v>
      </c>
      <c r="AQ15" s="24">
        <v>662</v>
      </c>
    </row>
    <row r="16" spans="1:73" x14ac:dyDescent="0.3">
      <c r="A16" s="25">
        <v>24</v>
      </c>
      <c r="AP16" s="23">
        <v>0</v>
      </c>
      <c r="AQ16" s="24">
        <v>650</v>
      </c>
    </row>
    <row r="17" spans="1:73" x14ac:dyDescent="0.3">
      <c r="A17" s="25">
        <v>25</v>
      </c>
      <c r="AP17" s="23">
        <v>0</v>
      </c>
      <c r="AQ17" s="24">
        <v>687</v>
      </c>
    </row>
    <row r="18" spans="1:73" x14ac:dyDescent="0.3">
      <c r="A18" s="25">
        <v>26</v>
      </c>
      <c r="AP18" s="23">
        <v>0</v>
      </c>
      <c r="AQ18" s="24">
        <v>631</v>
      </c>
    </row>
    <row r="19" spans="1:73" x14ac:dyDescent="0.3">
      <c r="A19" s="25">
        <v>27</v>
      </c>
      <c r="AP19" s="23">
        <v>0</v>
      </c>
      <c r="AQ19" s="24">
        <v>659</v>
      </c>
    </row>
    <row r="20" spans="1:73" x14ac:dyDescent="0.3">
      <c r="A20" s="25">
        <v>28</v>
      </c>
      <c r="AP20" s="23">
        <v>0</v>
      </c>
      <c r="AQ20" s="24">
        <v>604</v>
      </c>
    </row>
    <row r="21" spans="1:73" x14ac:dyDescent="0.3">
      <c r="A21" s="25">
        <v>29</v>
      </c>
      <c r="AP21" s="23">
        <v>0</v>
      </c>
      <c r="AQ21" s="24">
        <v>683</v>
      </c>
    </row>
    <row r="22" spans="1:73" x14ac:dyDescent="0.3">
      <c r="A22" s="26">
        <v>30</v>
      </c>
      <c r="B22" s="23">
        <v>713774</v>
      </c>
      <c r="C22" s="23">
        <v>650874</v>
      </c>
      <c r="D22" s="23">
        <v>589448</v>
      </c>
      <c r="E22" s="23">
        <v>529479</v>
      </c>
      <c r="F22" s="23">
        <v>472244</v>
      </c>
      <c r="G22" s="23">
        <v>418142</v>
      </c>
      <c r="H22" s="23">
        <v>367416</v>
      </c>
      <c r="I22" s="23">
        <v>320246</v>
      </c>
      <c r="J22" s="23">
        <v>276311</v>
      </c>
      <c r="K22" s="23">
        <v>235774</v>
      </c>
      <c r="L22" s="23">
        <v>198202</v>
      </c>
      <c r="M22" s="23">
        <v>163569</v>
      </c>
      <c r="N22" s="23">
        <v>132105</v>
      </c>
      <c r="O22" s="23">
        <v>103995</v>
      </c>
      <c r="P22" s="27">
        <v>79610</v>
      </c>
      <c r="Q22" s="23">
        <v>59023</v>
      </c>
      <c r="R22" s="28">
        <v>42314</v>
      </c>
      <c r="S22" s="29">
        <v>29434</v>
      </c>
      <c r="T22" s="23">
        <v>19453</v>
      </c>
      <c r="U22" s="23">
        <v>12158</v>
      </c>
      <c r="V22" s="23">
        <v>6967</v>
      </c>
      <c r="W22" s="23">
        <v>3505</v>
      </c>
      <c r="X22" s="23">
        <v>1462</v>
      </c>
      <c r="Y22" s="23">
        <v>410</v>
      </c>
      <c r="Z22" s="23">
        <v>39</v>
      </c>
      <c r="AA22" s="23">
        <v>0</v>
      </c>
      <c r="AB22" s="23">
        <v>0</v>
      </c>
      <c r="AC22" s="23">
        <v>0</v>
      </c>
      <c r="AD22" s="23">
        <v>0</v>
      </c>
      <c r="AE22" s="23">
        <v>0</v>
      </c>
      <c r="AF22" s="23">
        <v>0</v>
      </c>
      <c r="AG22" s="23">
        <v>0</v>
      </c>
      <c r="AH22" s="23">
        <v>0</v>
      </c>
      <c r="AI22" s="23">
        <v>0</v>
      </c>
      <c r="AJ22" s="23">
        <v>0</v>
      </c>
      <c r="AK22" s="23">
        <v>0</v>
      </c>
      <c r="AL22" s="23">
        <v>0</v>
      </c>
      <c r="AM22" s="23">
        <v>0</v>
      </c>
      <c r="AN22" s="23">
        <v>0</v>
      </c>
      <c r="AO22" s="23">
        <v>0</v>
      </c>
      <c r="AP22" s="30">
        <v>0</v>
      </c>
      <c r="AQ22" s="31">
        <v>666</v>
      </c>
      <c r="AR22" s="28">
        <v>0</v>
      </c>
      <c r="AS22" s="23">
        <v>0</v>
      </c>
      <c r="AT22" s="23">
        <v>0</v>
      </c>
      <c r="AU22" s="23">
        <v>0</v>
      </c>
      <c r="AV22" s="23">
        <v>0</v>
      </c>
      <c r="AW22" s="23">
        <v>0</v>
      </c>
      <c r="AX22" s="23">
        <v>0</v>
      </c>
      <c r="AY22" s="23">
        <v>0</v>
      </c>
      <c r="AZ22" s="23">
        <v>0</v>
      </c>
      <c r="BA22" s="23">
        <v>0</v>
      </c>
      <c r="BB22" s="23">
        <v>0</v>
      </c>
      <c r="BC22" s="23">
        <v>0</v>
      </c>
      <c r="BD22" s="23">
        <v>0</v>
      </c>
      <c r="BE22" s="23">
        <v>0</v>
      </c>
      <c r="BF22" s="29">
        <v>0</v>
      </c>
      <c r="BG22" s="23">
        <v>0</v>
      </c>
      <c r="BH22" s="27">
        <v>0</v>
      </c>
      <c r="BI22" s="23">
        <v>0</v>
      </c>
      <c r="BJ22" s="32">
        <v>0</v>
      </c>
      <c r="BK22" s="23">
        <v>67</v>
      </c>
      <c r="BL22" s="23">
        <v>997</v>
      </c>
      <c r="BM22" s="23">
        <v>3914</v>
      </c>
      <c r="BN22" s="23">
        <v>9104</v>
      </c>
      <c r="BO22" s="23">
        <v>16827</v>
      </c>
      <c r="BP22" s="23">
        <v>27111</v>
      </c>
      <c r="BQ22" s="23">
        <v>40113</v>
      </c>
      <c r="BR22" s="23">
        <v>56146</v>
      </c>
      <c r="BS22" s="23" t="s">
        <v>73</v>
      </c>
      <c r="BT22" s="23" t="s">
        <v>73</v>
      </c>
      <c r="BU22" s="23" t="s">
        <v>73</v>
      </c>
    </row>
    <row r="23" spans="1:73" x14ac:dyDescent="0.3">
      <c r="A23" s="33">
        <v>30</v>
      </c>
      <c r="B23" s="24">
        <v>714114</v>
      </c>
      <c r="C23" s="24">
        <v>651227</v>
      </c>
      <c r="D23" s="24">
        <v>589747</v>
      </c>
      <c r="E23" s="24">
        <v>529861</v>
      </c>
      <c r="F23" s="24">
        <v>472657</v>
      </c>
      <c r="G23" s="24">
        <v>418686</v>
      </c>
      <c r="H23" s="24">
        <v>367926</v>
      </c>
      <c r="I23" s="24">
        <v>320768</v>
      </c>
      <c r="J23" s="24">
        <v>276890</v>
      </c>
      <c r="K23" s="24">
        <v>236421</v>
      </c>
      <c r="L23" s="24">
        <v>198834</v>
      </c>
      <c r="M23" s="24">
        <v>164194</v>
      </c>
      <c r="N23" s="24">
        <v>132870</v>
      </c>
      <c r="O23" s="24">
        <v>104748</v>
      </c>
      <c r="P23" s="24">
        <v>80384</v>
      </c>
      <c r="Q23" s="34">
        <v>59899</v>
      </c>
      <c r="R23" s="24">
        <v>43213</v>
      </c>
      <c r="S23" s="35">
        <v>30380</v>
      </c>
      <c r="T23" s="35">
        <v>20345</v>
      </c>
      <c r="U23" s="24">
        <v>13103</v>
      </c>
      <c r="V23" s="24">
        <v>7838</v>
      </c>
      <c r="W23" s="24">
        <v>4374</v>
      </c>
      <c r="X23" s="24">
        <v>2316</v>
      </c>
      <c r="Y23" s="24">
        <v>1165</v>
      </c>
      <c r="Z23" s="24">
        <v>789</v>
      </c>
      <c r="AA23" s="24">
        <v>735</v>
      </c>
      <c r="AB23" s="24">
        <v>697</v>
      </c>
      <c r="AC23" s="24">
        <v>639</v>
      </c>
      <c r="AD23" s="24">
        <v>616</v>
      </c>
      <c r="AE23" s="24">
        <v>631</v>
      </c>
      <c r="AF23" s="24">
        <v>699</v>
      </c>
      <c r="AG23" s="24">
        <v>645</v>
      </c>
      <c r="AH23" s="24">
        <v>598</v>
      </c>
      <c r="AI23" s="24">
        <v>680</v>
      </c>
      <c r="AJ23" s="24">
        <v>704</v>
      </c>
      <c r="AK23" s="24">
        <v>622</v>
      </c>
      <c r="AL23" s="24">
        <v>671</v>
      </c>
      <c r="AM23" s="24">
        <v>702</v>
      </c>
      <c r="AN23" s="24">
        <v>671</v>
      </c>
      <c r="AO23" s="24">
        <v>677</v>
      </c>
      <c r="AP23" s="36">
        <v>0</v>
      </c>
      <c r="AQ23" s="37">
        <v>666</v>
      </c>
      <c r="AR23" s="24">
        <v>692</v>
      </c>
      <c r="AS23" s="35">
        <v>706</v>
      </c>
      <c r="AT23" s="24">
        <v>650</v>
      </c>
      <c r="AU23" s="24">
        <v>643</v>
      </c>
      <c r="AV23" s="24">
        <v>636</v>
      </c>
      <c r="AW23" s="24">
        <v>629</v>
      </c>
      <c r="AX23" s="24">
        <v>664</v>
      </c>
      <c r="AY23" s="24">
        <v>651</v>
      </c>
      <c r="AZ23" s="24">
        <v>646</v>
      </c>
      <c r="BA23" s="24">
        <v>670</v>
      </c>
      <c r="BB23" s="24">
        <v>649</v>
      </c>
      <c r="BC23" s="24">
        <v>685</v>
      </c>
      <c r="BD23" s="24">
        <v>665</v>
      </c>
      <c r="BE23" s="38">
        <v>613</v>
      </c>
      <c r="BF23" s="24">
        <v>665</v>
      </c>
      <c r="BG23" s="35">
        <v>630</v>
      </c>
      <c r="BH23" s="24">
        <v>651</v>
      </c>
      <c r="BI23" s="39">
        <v>626</v>
      </c>
      <c r="BJ23" s="24">
        <v>668</v>
      </c>
      <c r="BK23" s="24">
        <v>1058</v>
      </c>
      <c r="BL23" s="24">
        <v>2525</v>
      </c>
      <c r="BM23" s="24">
        <v>5512</v>
      </c>
      <c r="BN23" s="24">
        <v>10697</v>
      </c>
      <c r="BO23" s="24">
        <v>18474</v>
      </c>
      <c r="BP23" s="24">
        <v>28678</v>
      </c>
      <c r="BQ23" s="24">
        <v>41703</v>
      </c>
      <c r="BR23" s="24">
        <v>57693</v>
      </c>
      <c r="BS23" s="24" t="s">
        <v>67</v>
      </c>
      <c r="BT23" s="24" t="s">
        <v>67</v>
      </c>
      <c r="BU23" s="24" t="s">
        <v>67</v>
      </c>
    </row>
    <row r="24" spans="1:73" x14ac:dyDescent="0.3">
      <c r="A24" s="25">
        <v>31</v>
      </c>
      <c r="AP24" s="40">
        <v>0</v>
      </c>
      <c r="AQ24" s="41">
        <v>719</v>
      </c>
    </row>
    <row r="25" spans="1:73" x14ac:dyDescent="0.3">
      <c r="A25" s="25">
        <v>32</v>
      </c>
      <c r="AP25" s="23">
        <v>0</v>
      </c>
      <c r="AQ25" s="24">
        <v>683</v>
      </c>
    </row>
    <row r="26" spans="1:73" x14ac:dyDescent="0.3">
      <c r="A26" s="25">
        <v>33</v>
      </c>
      <c r="AP26" s="23">
        <v>0</v>
      </c>
      <c r="AQ26" s="24">
        <v>635</v>
      </c>
    </row>
    <row r="27" spans="1:73" x14ac:dyDescent="0.3">
      <c r="A27" s="25">
        <v>34</v>
      </c>
      <c r="AP27" s="23">
        <v>0</v>
      </c>
      <c r="AQ27" s="24">
        <v>675</v>
      </c>
    </row>
    <row r="28" spans="1:73" x14ac:dyDescent="0.3">
      <c r="A28" s="25">
        <v>35</v>
      </c>
      <c r="AP28" s="23">
        <v>0</v>
      </c>
      <c r="AQ28" s="24">
        <v>621</v>
      </c>
    </row>
    <row r="29" spans="1:73" x14ac:dyDescent="0.3">
      <c r="A29" s="25">
        <v>36</v>
      </c>
      <c r="AP29" s="23">
        <v>0</v>
      </c>
      <c r="AQ29" s="24">
        <v>637</v>
      </c>
    </row>
    <row r="30" spans="1:73" x14ac:dyDescent="0.3">
      <c r="A30" s="25">
        <v>37</v>
      </c>
      <c r="AP30" s="23">
        <v>0</v>
      </c>
      <c r="AQ30" s="24">
        <v>597</v>
      </c>
    </row>
    <row r="31" spans="1:73" x14ac:dyDescent="0.3">
      <c r="A31" s="25">
        <v>38</v>
      </c>
      <c r="AP31" s="23">
        <v>0</v>
      </c>
      <c r="AQ31" s="24">
        <v>641</v>
      </c>
    </row>
    <row r="32" spans="1:73" x14ac:dyDescent="0.3">
      <c r="A32" s="25">
        <v>39</v>
      </c>
      <c r="AP32" s="23">
        <v>0</v>
      </c>
      <c r="AQ32" s="24">
        <v>674</v>
      </c>
    </row>
    <row r="33" spans="1:43" x14ac:dyDescent="0.3">
      <c r="A33" s="25">
        <v>40</v>
      </c>
      <c r="AP33" s="23">
        <v>0</v>
      </c>
      <c r="AQ33" s="24">
        <v>664</v>
      </c>
    </row>
    <row r="34" spans="1:43" x14ac:dyDescent="0.3">
      <c r="A34" s="25">
        <v>41</v>
      </c>
      <c r="AP34" s="23">
        <v>0</v>
      </c>
      <c r="AQ34" s="24">
        <v>585</v>
      </c>
    </row>
    <row r="35" spans="1:43" x14ac:dyDescent="0.3">
      <c r="A35" s="25">
        <v>42</v>
      </c>
      <c r="AP35" s="23">
        <v>0</v>
      </c>
      <c r="AQ35" s="24">
        <v>711</v>
      </c>
    </row>
    <row r="36" spans="1:43" x14ac:dyDescent="0.3">
      <c r="A36" s="25">
        <v>43</v>
      </c>
      <c r="AP36" s="23">
        <v>0</v>
      </c>
      <c r="AQ36" s="24">
        <v>703</v>
      </c>
    </row>
    <row r="37" spans="1:43" x14ac:dyDescent="0.3">
      <c r="A37" s="25">
        <v>44</v>
      </c>
      <c r="AP37" s="42">
        <v>13</v>
      </c>
      <c r="AQ37" s="39">
        <v>729</v>
      </c>
    </row>
    <row r="38" spans="1:43" x14ac:dyDescent="0.3">
      <c r="A38" s="25">
        <v>45</v>
      </c>
      <c r="AP38" s="23">
        <v>1292</v>
      </c>
      <c r="AQ38" s="24">
        <v>2077</v>
      </c>
    </row>
    <row r="39" spans="1:43" x14ac:dyDescent="0.3">
      <c r="A39" s="25">
        <v>46</v>
      </c>
      <c r="AP39" s="23">
        <v>7978</v>
      </c>
      <c r="AQ39" s="24">
        <v>8814</v>
      </c>
    </row>
    <row r="40" spans="1:43" x14ac:dyDescent="0.3">
      <c r="A40" s="25">
        <v>47</v>
      </c>
      <c r="AP40" s="23">
        <v>28236</v>
      </c>
      <c r="AQ40" s="24">
        <v>29084</v>
      </c>
    </row>
    <row r="41" spans="1:43" x14ac:dyDescent="0.3">
      <c r="A41" s="25">
        <v>48</v>
      </c>
      <c r="AP41" s="23">
        <v>76271</v>
      </c>
      <c r="AQ41" s="24">
        <v>76734</v>
      </c>
    </row>
    <row r="42" spans="1:43" x14ac:dyDescent="0.3">
      <c r="A42" s="25">
        <v>49</v>
      </c>
      <c r="AP42" s="23">
        <v>133442</v>
      </c>
      <c r="AQ42" s="24">
        <v>133816</v>
      </c>
    </row>
    <row r="43" spans="1:43" x14ac:dyDescent="0.3">
      <c r="A43" s="25">
        <v>50</v>
      </c>
      <c r="AP43" s="23">
        <v>195695</v>
      </c>
      <c r="AQ43" s="24">
        <v>196045</v>
      </c>
    </row>
    <row r="44" spans="1:43" x14ac:dyDescent="0.3">
      <c r="A44" s="25">
        <v>51</v>
      </c>
      <c r="AP44" s="23">
        <v>261387</v>
      </c>
      <c r="AQ44" s="24">
        <v>261719</v>
      </c>
    </row>
    <row r="45" spans="1:43" x14ac:dyDescent="0.3">
      <c r="A45" s="25">
        <v>52</v>
      </c>
      <c r="AP45" s="23">
        <v>329007</v>
      </c>
      <c r="AQ45" s="24">
        <v>329304</v>
      </c>
    </row>
    <row r="46" spans="1:43" x14ac:dyDescent="0.3">
      <c r="A46" s="25">
        <v>53</v>
      </c>
      <c r="AP46" s="23">
        <v>398010</v>
      </c>
      <c r="AQ46" s="24">
        <v>398331</v>
      </c>
    </row>
    <row r="47" spans="1:43" x14ac:dyDescent="0.3">
      <c r="A47" s="25">
        <v>54</v>
      </c>
      <c r="AP47" s="23">
        <v>468194</v>
      </c>
      <c r="AQ47" s="24">
        <v>468550</v>
      </c>
    </row>
    <row r="48" spans="1:43" x14ac:dyDescent="0.3">
      <c r="A48" s="25">
        <v>55</v>
      </c>
      <c r="AP48" s="23">
        <v>539606</v>
      </c>
      <c r="AQ48" s="24">
        <v>539950</v>
      </c>
    </row>
    <row r="49" spans="1:43" x14ac:dyDescent="0.3">
      <c r="A49" s="25">
        <v>56</v>
      </c>
      <c r="AP49" s="23">
        <v>612140</v>
      </c>
      <c r="AQ49" s="24">
        <v>612515</v>
      </c>
    </row>
    <row r="50" spans="1:43" x14ac:dyDescent="0.3">
      <c r="A50" s="25">
        <v>57</v>
      </c>
      <c r="AP50" s="23">
        <v>685525</v>
      </c>
      <c r="AQ50" s="24">
        <v>685811</v>
      </c>
    </row>
    <row r="51" spans="1:43" x14ac:dyDescent="0.3">
      <c r="A51" s="25">
        <v>58</v>
      </c>
      <c r="AP51" s="23">
        <v>759867</v>
      </c>
      <c r="AQ51" s="24">
        <v>760189</v>
      </c>
    </row>
    <row r="52" spans="1:43" x14ac:dyDescent="0.3">
      <c r="A52" s="25">
        <v>59</v>
      </c>
      <c r="AP52" s="23">
        <v>834815</v>
      </c>
      <c r="AQ52" s="24">
        <v>835161</v>
      </c>
    </row>
    <row r="53" spans="1:43" x14ac:dyDescent="0.3">
      <c r="A53" s="25">
        <v>60</v>
      </c>
      <c r="AP53" s="23">
        <v>910971</v>
      </c>
      <c r="AQ53" s="24">
        <v>911299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AB615-8A20-45E9-BD4F-A1F6F221722A}">
  <dimension ref="A2:H44"/>
  <sheetViews>
    <sheetView zoomScale="85" zoomScaleNormal="85" workbookViewId="0">
      <selection activeCell="J15" sqref="J15"/>
    </sheetView>
  </sheetViews>
  <sheetFormatPr defaultColWidth="9" defaultRowHeight="14.4" x14ac:dyDescent="0.3"/>
  <cols>
    <col min="1" max="1" width="9" style="1"/>
    <col min="2" max="2" width="19.375" style="1" bestFit="1" customWidth="1"/>
    <col min="3" max="3" width="14.375" style="1" bestFit="1" customWidth="1"/>
    <col min="4" max="5" width="10" style="1" bestFit="1" customWidth="1"/>
    <col min="6" max="7" width="9.625" style="1" bestFit="1" customWidth="1"/>
    <col min="8" max="8" width="15.125" style="1" bestFit="1" customWidth="1"/>
    <col min="9" max="9" width="9" style="1"/>
    <col min="10" max="10" width="10.875" style="1" bestFit="1" customWidth="1"/>
    <col min="11" max="11" width="14.125" style="1" bestFit="1" customWidth="1"/>
    <col min="12" max="13" width="10" style="1" bestFit="1" customWidth="1"/>
    <col min="14" max="14" width="9.625" style="1" bestFit="1" customWidth="1"/>
    <col min="15" max="15" width="9.125" style="1" bestFit="1" customWidth="1"/>
    <col min="16" max="16" width="11.125" style="1" bestFit="1" customWidth="1"/>
    <col min="17" max="18" width="9" style="1"/>
    <col min="19" max="19" width="14.125" style="1" bestFit="1" customWidth="1"/>
    <col min="20" max="22" width="9.625" style="1" bestFit="1" customWidth="1"/>
    <col min="23" max="23" width="9.125" style="1" bestFit="1" customWidth="1"/>
    <col min="24" max="24" width="10" style="1" bestFit="1" customWidth="1"/>
    <col min="25" max="25" width="9" style="1"/>
    <col min="26" max="26" width="9.625" style="1" bestFit="1" customWidth="1"/>
    <col min="27" max="27" width="14.625" style="1" bestFit="1" customWidth="1"/>
    <col min="28" max="29" width="10" style="1" bestFit="1" customWidth="1"/>
    <col min="30" max="30" width="9.625" style="1" bestFit="1" customWidth="1"/>
    <col min="31" max="31" width="9.25" style="1" bestFit="1" customWidth="1"/>
    <col min="32" max="32" width="11.125" style="1" bestFit="1" customWidth="1"/>
    <col min="33" max="16384" width="9" style="1"/>
  </cols>
  <sheetData>
    <row r="2" spans="1:8" x14ac:dyDescent="0.3">
      <c r="B2" s="1" t="s">
        <v>32</v>
      </c>
    </row>
    <row r="3" spans="1:8" x14ac:dyDescent="0.3">
      <c r="A3" s="1" t="s">
        <v>15</v>
      </c>
      <c r="B3" s="1" t="s">
        <v>60</v>
      </c>
      <c r="C3" s="2" t="s">
        <v>33</v>
      </c>
      <c r="D3" s="8" t="s">
        <v>34</v>
      </c>
      <c r="E3" s="8" t="s">
        <v>35</v>
      </c>
      <c r="F3" s="8" t="s">
        <v>11</v>
      </c>
      <c r="G3" s="8" t="s">
        <v>12</v>
      </c>
    </row>
    <row r="4" spans="1:8" x14ac:dyDescent="0.3">
      <c r="A4" s="1" t="s">
        <v>14</v>
      </c>
      <c r="C4" s="3" t="s">
        <v>36</v>
      </c>
      <c r="D4" s="2">
        <v>16.5</v>
      </c>
      <c r="E4" s="2">
        <v>14.7</v>
      </c>
      <c r="F4" s="2">
        <v>11.3</v>
      </c>
      <c r="G4" s="2">
        <v>13.2</v>
      </c>
    </row>
    <row r="5" spans="1:8" x14ac:dyDescent="0.3">
      <c r="A5" s="1">
        <v>400</v>
      </c>
      <c r="C5" s="3" t="s">
        <v>37</v>
      </c>
      <c r="D5" s="2">
        <v>42.5</v>
      </c>
      <c r="E5" s="13">
        <v>52</v>
      </c>
      <c r="F5" s="2">
        <v>56.9</v>
      </c>
      <c r="G5" s="2">
        <v>48.4</v>
      </c>
    </row>
    <row r="6" spans="1:8" x14ac:dyDescent="0.3">
      <c r="A6" s="1">
        <v>500</v>
      </c>
      <c r="C6" s="3" t="s">
        <v>38</v>
      </c>
      <c r="D6" s="2">
        <v>-29.8</v>
      </c>
      <c r="E6" s="2">
        <v>-38.5</v>
      </c>
      <c r="F6" s="2">
        <v>-23.7</v>
      </c>
      <c r="G6" s="2">
        <v>-22.7</v>
      </c>
    </row>
    <row r="7" spans="1:8" x14ac:dyDescent="0.3">
      <c r="A7" s="1">
        <v>600</v>
      </c>
      <c r="C7" s="3" t="s">
        <v>39</v>
      </c>
      <c r="D7" s="2">
        <v>22.8</v>
      </c>
      <c r="E7" s="2">
        <v>26.4</v>
      </c>
      <c r="F7" s="2">
        <v>28.6</v>
      </c>
      <c r="G7" s="2">
        <v>26.1</v>
      </c>
      <c r="H7" s="9" t="s">
        <v>72</v>
      </c>
    </row>
    <row r="8" spans="1:8" x14ac:dyDescent="0.3">
      <c r="A8" s="1">
        <v>700</v>
      </c>
      <c r="C8" s="7" t="s">
        <v>40</v>
      </c>
      <c r="D8" s="2">
        <v>29.5</v>
      </c>
      <c r="E8" s="2">
        <v>33.35</v>
      </c>
      <c r="F8" s="2">
        <v>34.1</v>
      </c>
      <c r="G8" s="2">
        <v>30.799999999999997</v>
      </c>
      <c r="H8" s="10">
        <v>31.9375</v>
      </c>
    </row>
    <row r="9" spans="1:8" x14ac:dyDescent="0.3">
      <c r="C9" s="7" t="s">
        <v>41</v>
      </c>
      <c r="D9" s="2">
        <v>26</v>
      </c>
      <c r="E9" s="2">
        <v>37.299999999999997</v>
      </c>
      <c r="F9" s="2">
        <v>45.599999999999994</v>
      </c>
      <c r="G9" s="2">
        <v>35.200000000000003</v>
      </c>
      <c r="H9" s="10">
        <v>144.1</v>
      </c>
    </row>
    <row r="10" spans="1:8" x14ac:dyDescent="0.3">
      <c r="C10" s="7" t="s">
        <v>42</v>
      </c>
      <c r="D10" s="2">
        <v>-3.5</v>
      </c>
      <c r="E10" s="2">
        <v>-6.0500000000000007</v>
      </c>
      <c r="F10" s="2">
        <v>2.4500000000000011</v>
      </c>
      <c r="G10" s="2">
        <v>1.7000000000000011</v>
      </c>
      <c r="H10" s="10">
        <v>-1.3499999999999996</v>
      </c>
    </row>
    <row r="11" spans="1:8" x14ac:dyDescent="0.3">
      <c r="C11" s="7" t="s">
        <v>43</v>
      </c>
      <c r="D11" s="2">
        <v>52.6</v>
      </c>
      <c r="E11" s="2">
        <v>64.900000000000006</v>
      </c>
      <c r="F11" s="2">
        <v>52.3</v>
      </c>
      <c r="G11" s="2">
        <v>48.8</v>
      </c>
      <c r="H11" s="10">
        <v>218.60000000000002</v>
      </c>
    </row>
    <row r="13" spans="1:8" x14ac:dyDescent="0.3">
      <c r="B13" s="1" t="s">
        <v>32</v>
      </c>
    </row>
    <row r="14" spans="1:8" x14ac:dyDescent="0.3">
      <c r="B14" s="1" t="s">
        <v>61</v>
      </c>
      <c r="C14" s="2" t="s">
        <v>16</v>
      </c>
      <c r="D14" s="8" t="s">
        <v>4</v>
      </c>
      <c r="E14" s="8" t="s">
        <v>5</v>
      </c>
      <c r="F14" s="8" t="s">
        <v>6</v>
      </c>
      <c r="G14" s="8" t="s">
        <v>7</v>
      </c>
    </row>
    <row r="15" spans="1:8" x14ac:dyDescent="0.3">
      <c r="C15" s="3" t="s">
        <v>0</v>
      </c>
      <c r="D15" s="2">
        <v>13.5</v>
      </c>
      <c r="E15" s="2">
        <v>10.7</v>
      </c>
      <c r="F15" s="12">
        <v>11.7</v>
      </c>
      <c r="G15" s="12">
        <v>12.2</v>
      </c>
    </row>
    <row r="16" spans="1:8" x14ac:dyDescent="0.3">
      <c r="C16" s="3" t="s">
        <v>1</v>
      </c>
      <c r="D16" s="15">
        <v>51.1</v>
      </c>
      <c r="E16" s="11">
        <v>54.3</v>
      </c>
      <c r="F16" s="11">
        <v>58.1</v>
      </c>
      <c r="G16" s="11">
        <v>57.7</v>
      </c>
    </row>
    <row r="17" spans="2:8" x14ac:dyDescent="0.3">
      <c r="C17" s="3" t="s">
        <v>2</v>
      </c>
      <c r="D17" s="11">
        <v>-42.8</v>
      </c>
      <c r="E17" s="2">
        <v>-44.5</v>
      </c>
      <c r="F17" s="2">
        <v>-41.2</v>
      </c>
      <c r="G17" s="2">
        <v>-39.6</v>
      </c>
    </row>
    <row r="18" spans="2:8" x14ac:dyDescent="0.3">
      <c r="C18" s="3" t="s">
        <v>3</v>
      </c>
      <c r="D18" s="2">
        <v>30.6</v>
      </c>
      <c r="E18" s="2">
        <v>31.6</v>
      </c>
      <c r="F18" s="2">
        <v>33.6</v>
      </c>
      <c r="G18" s="2">
        <v>36.9</v>
      </c>
      <c r="H18" s="9" t="s">
        <v>72</v>
      </c>
    </row>
    <row r="19" spans="2:8" x14ac:dyDescent="0.3">
      <c r="C19" s="7" t="s">
        <v>18</v>
      </c>
      <c r="D19" s="2">
        <f>AVERAGE(D15,D16)</f>
        <v>32.299999999999997</v>
      </c>
      <c r="E19" s="2">
        <f>AVERAGE(E15,E16)</f>
        <v>32.5</v>
      </c>
      <c r="F19" s="2">
        <f>AVERAGE(F15,F16)</f>
        <v>34.9</v>
      </c>
      <c r="G19" s="2">
        <f>AVERAGE(G15,G16)</f>
        <v>34.950000000000003</v>
      </c>
      <c r="H19" s="10">
        <f>AVERAGE(D19:G19)</f>
        <v>33.662499999999994</v>
      </c>
    </row>
    <row r="20" spans="2:8" x14ac:dyDescent="0.3">
      <c r="C20" s="7" t="s">
        <v>19</v>
      </c>
      <c r="D20" s="2">
        <f>D16-D15</f>
        <v>37.6</v>
      </c>
      <c r="E20" s="2">
        <f>E16-E15</f>
        <v>43.599999999999994</v>
      </c>
      <c r="F20" s="2">
        <f>F16-F15</f>
        <v>46.400000000000006</v>
      </c>
      <c r="G20" s="2">
        <f>G16-G15</f>
        <v>45.5</v>
      </c>
      <c r="H20" s="10">
        <f>SUM(D20:G20)</f>
        <v>173.1</v>
      </c>
    </row>
    <row r="21" spans="2:8" x14ac:dyDescent="0.3">
      <c r="C21" s="7" t="s">
        <v>17</v>
      </c>
      <c r="D21" s="2">
        <f>AVERAGE(D17,D18)</f>
        <v>-6.0999999999999979</v>
      </c>
      <c r="E21" s="2">
        <f>AVERAGE(E17,E18)</f>
        <v>-6.4499999999999993</v>
      </c>
      <c r="F21" s="2">
        <f>AVERAGE(F17,F18)</f>
        <v>-3.8000000000000007</v>
      </c>
      <c r="G21" s="2">
        <f>AVERAGE(G17,G18)</f>
        <v>-1.3500000000000014</v>
      </c>
      <c r="H21" s="10">
        <f>AVERAGE(D21:G21)</f>
        <v>-4.4249999999999998</v>
      </c>
    </row>
    <row r="22" spans="2:8" x14ac:dyDescent="0.3">
      <c r="C22" s="7" t="s">
        <v>21</v>
      </c>
      <c r="D22" s="2">
        <f>D18-D17</f>
        <v>73.400000000000006</v>
      </c>
      <c r="E22" s="2">
        <f>E18-E17</f>
        <v>76.099999999999994</v>
      </c>
      <c r="F22" s="2">
        <f>F18-F17</f>
        <v>74.800000000000011</v>
      </c>
      <c r="G22" s="2">
        <f>G18-G17</f>
        <v>76.5</v>
      </c>
      <c r="H22" s="10">
        <f>SUM(D22:G22)</f>
        <v>300.8</v>
      </c>
    </row>
    <row r="24" spans="2:8" x14ac:dyDescent="0.3">
      <c r="B24" s="1" t="s">
        <v>32</v>
      </c>
    </row>
    <row r="25" spans="2:8" x14ac:dyDescent="0.3">
      <c r="B25" s="1" t="s">
        <v>59</v>
      </c>
      <c r="C25" s="2" t="s">
        <v>33</v>
      </c>
      <c r="D25" s="8" t="s">
        <v>34</v>
      </c>
      <c r="E25" s="8" t="s">
        <v>35</v>
      </c>
      <c r="F25" s="8" t="s">
        <v>11</v>
      </c>
      <c r="G25" s="8" t="s">
        <v>12</v>
      </c>
    </row>
    <row r="26" spans="2:8" x14ac:dyDescent="0.3">
      <c r="C26" s="3" t="s">
        <v>36</v>
      </c>
      <c r="D26" s="2">
        <v>12.55</v>
      </c>
      <c r="E26" s="2">
        <v>11.23</v>
      </c>
      <c r="F26" s="2">
        <v>15.12</v>
      </c>
      <c r="G26" s="2">
        <v>18.28</v>
      </c>
    </row>
    <row r="27" spans="2:8" x14ac:dyDescent="0.3">
      <c r="C27" s="3" t="s">
        <v>37</v>
      </c>
      <c r="D27" s="2">
        <v>48.44</v>
      </c>
      <c r="E27" s="13">
        <v>55</v>
      </c>
      <c r="F27" s="2">
        <v>45.9</v>
      </c>
      <c r="G27" s="2">
        <v>41.8</v>
      </c>
    </row>
    <row r="28" spans="2:8" x14ac:dyDescent="0.3">
      <c r="C28" s="3" t="s">
        <v>38</v>
      </c>
      <c r="D28" s="2">
        <v>-26.58</v>
      </c>
      <c r="E28" s="2">
        <v>-24</v>
      </c>
      <c r="F28" s="2">
        <v>-22.26</v>
      </c>
      <c r="G28" s="2">
        <v>-12.91</v>
      </c>
    </row>
    <row r="29" spans="2:8" x14ac:dyDescent="0.3">
      <c r="C29" s="3" t="s">
        <v>39</v>
      </c>
      <c r="D29" s="2">
        <v>21.3</v>
      </c>
      <c r="E29" s="2">
        <v>29.32</v>
      </c>
      <c r="F29" s="2">
        <v>27.84</v>
      </c>
      <c r="G29" s="2">
        <v>22.73</v>
      </c>
      <c r="H29" s="9" t="s">
        <v>72</v>
      </c>
    </row>
    <row r="30" spans="2:8" x14ac:dyDescent="0.3">
      <c r="C30" s="7" t="s">
        <v>40</v>
      </c>
      <c r="D30" s="2">
        <v>30.494999999999997</v>
      </c>
      <c r="E30" s="2">
        <v>33.115000000000002</v>
      </c>
      <c r="F30" s="2">
        <v>30.509999999999998</v>
      </c>
      <c r="G30" s="2">
        <v>30.04</v>
      </c>
      <c r="H30" s="10">
        <v>31.04</v>
      </c>
    </row>
    <row r="31" spans="2:8" x14ac:dyDescent="0.3">
      <c r="C31" s="7" t="s">
        <v>41</v>
      </c>
      <c r="D31" s="2">
        <v>35.89</v>
      </c>
      <c r="E31" s="2">
        <v>43.769999999999996</v>
      </c>
      <c r="F31" s="2">
        <v>30.78</v>
      </c>
      <c r="G31" s="2">
        <v>23.519999999999996</v>
      </c>
      <c r="H31" s="10">
        <v>133.95999999999998</v>
      </c>
    </row>
    <row r="32" spans="2:8" x14ac:dyDescent="0.3">
      <c r="C32" s="7" t="s">
        <v>42</v>
      </c>
      <c r="D32" s="2">
        <v>-2.6399999999999988</v>
      </c>
      <c r="E32" s="2">
        <v>2.66</v>
      </c>
      <c r="F32" s="2">
        <v>2.7899999999999991</v>
      </c>
      <c r="G32" s="2">
        <v>4.91</v>
      </c>
      <c r="H32" s="10">
        <v>1.9300000000000002</v>
      </c>
    </row>
    <row r="33" spans="2:8" x14ac:dyDescent="0.3">
      <c r="C33" s="7" t="s">
        <v>43</v>
      </c>
      <c r="D33" s="2">
        <v>47.879999999999995</v>
      </c>
      <c r="E33" s="2">
        <v>53.32</v>
      </c>
      <c r="F33" s="2">
        <v>50.1</v>
      </c>
      <c r="G33" s="2">
        <v>35.64</v>
      </c>
      <c r="H33" s="10">
        <v>186.94</v>
      </c>
    </row>
    <row r="35" spans="2:8" x14ac:dyDescent="0.3">
      <c r="B35" s="1" t="s">
        <v>32</v>
      </c>
    </row>
    <row r="36" spans="2:8" x14ac:dyDescent="0.3">
      <c r="B36" s="1" t="s">
        <v>62</v>
      </c>
      <c r="C36" s="2" t="s">
        <v>16</v>
      </c>
      <c r="D36" s="8" t="s">
        <v>4</v>
      </c>
      <c r="E36" s="8" t="s">
        <v>5</v>
      </c>
      <c r="F36" s="8" t="s">
        <v>6</v>
      </c>
      <c r="G36" s="8" t="s">
        <v>7</v>
      </c>
    </row>
    <row r="37" spans="2:8" x14ac:dyDescent="0.3">
      <c r="C37" s="3" t="s">
        <v>0</v>
      </c>
      <c r="D37" s="2">
        <v>10.91</v>
      </c>
      <c r="E37" s="2">
        <v>10.27</v>
      </c>
      <c r="F37" s="2">
        <v>11.9</v>
      </c>
      <c r="G37" s="12">
        <v>12.5</v>
      </c>
    </row>
    <row r="38" spans="2:8" x14ac:dyDescent="0.3">
      <c r="C38" s="3" t="s">
        <v>1</v>
      </c>
      <c r="D38" s="11">
        <v>52.5</v>
      </c>
      <c r="E38" s="11">
        <v>53</v>
      </c>
      <c r="F38" s="11">
        <v>56</v>
      </c>
      <c r="G38" s="11">
        <v>57</v>
      </c>
    </row>
    <row r="39" spans="2:8" x14ac:dyDescent="0.3">
      <c r="C39" s="3" t="s">
        <v>2</v>
      </c>
      <c r="D39" s="2">
        <v>-37</v>
      </c>
      <c r="E39" s="2">
        <v>-37.6</v>
      </c>
      <c r="F39" s="2">
        <v>-35.44</v>
      </c>
      <c r="G39" s="2">
        <v>-38.5</v>
      </c>
    </row>
    <row r="40" spans="2:8" x14ac:dyDescent="0.3">
      <c r="C40" s="3" t="s">
        <v>3</v>
      </c>
      <c r="D40" s="2">
        <v>29.6</v>
      </c>
      <c r="E40" s="2">
        <v>34</v>
      </c>
      <c r="F40" s="2">
        <v>35</v>
      </c>
      <c r="G40" s="2">
        <v>37.4</v>
      </c>
      <c r="H40" s="9" t="s">
        <v>72</v>
      </c>
    </row>
    <row r="41" spans="2:8" x14ac:dyDescent="0.3">
      <c r="C41" s="7" t="s">
        <v>18</v>
      </c>
      <c r="D41" s="2">
        <f>AVERAGE(D37,D38)</f>
        <v>31.704999999999998</v>
      </c>
      <c r="E41" s="2">
        <f>AVERAGE(E37,E38)</f>
        <v>31.634999999999998</v>
      </c>
      <c r="F41" s="2">
        <f>AVERAGE(F37,F38)</f>
        <v>33.950000000000003</v>
      </c>
      <c r="G41" s="2">
        <f>AVERAGE(G37,G38)</f>
        <v>34.75</v>
      </c>
      <c r="H41" s="10">
        <f>AVERAGE(D41:G41)</f>
        <v>33.01</v>
      </c>
    </row>
    <row r="42" spans="2:8" x14ac:dyDescent="0.3">
      <c r="C42" s="7" t="s">
        <v>19</v>
      </c>
      <c r="D42" s="2">
        <f>D38-D37</f>
        <v>41.59</v>
      </c>
      <c r="E42" s="2">
        <f>E38-E37</f>
        <v>42.730000000000004</v>
      </c>
      <c r="F42" s="2">
        <f>F38-F37</f>
        <v>44.1</v>
      </c>
      <c r="G42" s="2">
        <f>G38-G37</f>
        <v>44.5</v>
      </c>
      <c r="H42" s="10">
        <f>SUM(D42:G42)</f>
        <v>172.92000000000002</v>
      </c>
    </row>
    <row r="43" spans="2:8" x14ac:dyDescent="0.3">
      <c r="C43" s="7" t="s">
        <v>17</v>
      </c>
      <c r="D43" s="2">
        <f>AVERAGE(D39,D40)</f>
        <v>-3.6999999999999993</v>
      </c>
      <c r="E43" s="2">
        <f>AVERAGE(E39,E40)</f>
        <v>-1.8000000000000007</v>
      </c>
      <c r="F43" s="2">
        <f>AVERAGE(F39,F40)</f>
        <v>-0.21999999999999886</v>
      </c>
      <c r="G43" s="2">
        <f>AVERAGE(G39,G40)</f>
        <v>-0.55000000000000071</v>
      </c>
      <c r="H43" s="10">
        <f>AVERAGE(D43:G43)</f>
        <v>-1.5674999999999999</v>
      </c>
    </row>
    <row r="44" spans="2:8" x14ac:dyDescent="0.3">
      <c r="C44" s="7" t="s">
        <v>21</v>
      </c>
      <c r="D44" s="2">
        <f>D40-D39</f>
        <v>66.599999999999994</v>
      </c>
      <c r="E44" s="2">
        <f>E40-E39</f>
        <v>71.599999999999994</v>
      </c>
      <c r="F44" s="2">
        <f>F40-F39</f>
        <v>70.44</v>
      </c>
      <c r="G44" s="2">
        <f>G40-G39</f>
        <v>75.900000000000006</v>
      </c>
      <c r="H44" s="10">
        <f>SUM(D44:G44)</f>
        <v>284.53999999999996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D2E0D-EF23-448C-A1A2-84C963519A9D}">
  <dimension ref="A2:R16"/>
  <sheetViews>
    <sheetView tabSelected="1" zoomScaleNormal="100" workbookViewId="0">
      <selection activeCell="M4" sqref="M4:Q11"/>
    </sheetView>
  </sheetViews>
  <sheetFormatPr defaultColWidth="9" defaultRowHeight="14.4" x14ac:dyDescent="0.3"/>
  <cols>
    <col min="1" max="2" width="10.875" style="1" bestFit="1" customWidth="1"/>
    <col min="3" max="3" width="9.375" style="1" bestFit="1" customWidth="1"/>
    <col min="4" max="4" width="11.25" style="1" bestFit="1" customWidth="1"/>
    <col min="5" max="5" width="9.375" style="1" bestFit="1" customWidth="1"/>
    <col min="6" max="6" width="11.875" style="1" bestFit="1" customWidth="1"/>
    <col min="7" max="7" width="9.375" style="1" bestFit="1" customWidth="1"/>
    <col min="8" max="8" width="11.25" style="1" bestFit="1" customWidth="1"/>
    <col min="9" max="9" width="9.375" style="1" bestFit="1" customWidth="1"/>
    <col min="10" max="10" width="11.25" style="1" bestFit="1" customWidth="1"/>
    <col min="11" max="11" width="9.375" style="1" customWidth="1"/>
    <col min="12" max="12" width="14.625" style="1" bestFit="1" customWidth="1"/>
    <col min="13" max="15" width="9.625" style="1" bestFit="1" customWidth="1"/>
    <col min="16" max="16" width="9.25" style="1" bestFit="1" customWidth="1"/>
    <col min="17" max="17" width="15.125" style="1" bestFit="1" customWidth="1"/>
    <col min="18" max="18" width="6.375" style="1" bestFit="1" customWidth="1"/>
    <col min="19" max="19" width="9.75" style="1" bestFit="1" customWidth="1"/>
    <col min="20" max="20" width="6.25" style="1" bestFit="1" customWidth="1"/>
    <col min="21" max="22" width="9.375" style="1" bestFit="1" customWidth="1"/>
    <col min="23" max="23" width="13.25" style="1" bestFit="1" customWidth="1"/>
    <col min="24" max="24" width="9.375" style="1" bestFit="1" customWidth="1"/>
    <col min="25" max="25" width="6.375" style="1" bestFit="1" customWidth="1"/>
    <col min="26" max="26" width="6.625" style="1" bestFit="1" customWidth="1"/>
    <col min="27" max="27" width="11.75" style="1" bestFit="1" customWidth="1"/>
    <col min="28" max="28" width="5" style="1" bestFit="1" customWidth="1"/>
    <col min="29" max="29" width="6.375" style="1" bestFit="1" customWidth="1"/>
    <col min="30" max="30" width="6.625" style="1" bestFit="1" customWidth="1"/>
    <col min="31" max="16384" width="9" style="1"/>
  </cols>
  <sheetData>
    <row r="2" spans="1:18" x14ac:dyDescent="0.3">
      <c r="A2" s="1" t="s">
        <v>13</v>
      </c>
    </row>
    <row r="3" spans="1:18" x14ac:dyDescent="0.3">
      <c r="B3" s="9" t="s">
        <v>9</v>
      </c>
      <c r="C3" s="45" t="s">
        <v>4</v>
      </c>
      <c r="D3" s="45"/>
      <c r="E3" s="45" t="s">
        <v>5</v>
      </c>
      <c r="F3" s="45"/>
      <c r="G3" s="45" t="s">
        <v>6</v>
      </c>
      <c r="H3" s="45"/>
      <c r="I3" s="45" t="s">
        <v>7</v>
      </c>
      <c r="J3" s="45"/>
      <c r="L3" s="2" t="s">
        <v>16</v>
      </c>
      <c r="M3" s="8" t="s">
        <v>4</v>
      </c>
      <c r="N3" s="8" t="s">
        <v>5</v>
      </c>
      <c r="O3" s="8" t="s">
        <v>6</v>
      </c>
      <c r="P3" s="8" t="s">
        <v>7</v>
      </c>
      <c r="R3" s="1" t="s">
        <v>15</v>
      </c>
    </row>
    <row r="4" spans="1:18" x14ac:dyDescent="0.3">
      <c r="B4" s="2" t="s">
        <v>22</v>
      </c>
      <c r="C4" s="4" t="s">
        <v>8</v>
      </c>
      <c r="D4" s="4" t="s">
        <v>24</v>
      </c>
      <c r="E4" s="4" t="s">
        <v>8</v>
      </c>
      <c r="F4" s="4" t="s">
        <v>24</v>
      </c>
      <c r="G4" s="4" t="s">
        <v>8</v>
      </c>
      <c r="H4" s="4" t="s">
        <v>24</v>
      </c>
      <c r="I4" s="4" t="s">
        <v>8</v>
      </c>
      <c r="J4" s="4" t="s">
        <v>24</v>
      </c>
      <c r="L4" s="3" t="s">
        <v>0</v>
      </c>
      <c r="M4" s="12">
        <f>MAX(C12,C5)</f>
        <v>16.5</v>
      </c>
      <c r="N4" s="2">
        <f>MAX(E12,E5)</f>
        <v>14.7</v>
      </c>
      <c r="O4" s="2">
        <f>MAX(G12,G5)</f>
        <v>11.3</v>
      </c>
      <c r="P4" s="2">
        <f>MAX(I12,I5)</f>
        <v>13.2</v>
      </c>
      <c r="R4" s="1" t="s">
        <v>14</v>
      </c>
    </row>
    <row r="5" spans="1:18" x14ac:dyDescent="0.3">
      <c r="B5" s="8" t="s">
        <v>0</v>
      </c>
      <c r="C5" s="2">
        <v>16.5</v>
      </c>
      <c r="D5" s="2" t="s">
        <v>52</v>
      </c>
      <c r="E5" s="2">
        <v>14.7</v>
      </c>
      <c r="F5" s="2" t="s">
        <v>52</v>
      </c>
      <c r="G5" s="12">
        <v>11.3</v>
      </c>
      <c r="H5" s="2" t="s">
        <v>54</v>
      </c>
      <c r="I5" s="12">
        <v>13.2</v>
      </c>
      <c r="J5" s="2" t="s">
        <v>54</v>
      </c>
      <c r="L5" s="3" t="s">
        <v>1</v>
      </c>
      <c r="M5" s="13">
        <f>MIN(C6,C13)</f>
        <v>42.5</v>
      </c>
      <c r="N5" s="13">
        <f>MIN(E6,E13)</f>
        <v>52</v>
      </c>
      <c r="O5" s="2">
        <f>MIN(G6,G13)</f>
        <v>56.9</v>
      </c>
      <c r="P5" s="2">
        <f>MIN(I6,I13)</f>
        <v>48.4</v>
      </c>
      <c r="R5" s="1">
        <v>400</v>
      </c>
    </row>
    <row r="6" spans="1:18" x14ac:dyDescent="0.3">
      <c r="B6" s="8" t="s">
        <v>1</v>
      </c>
      <c r="C6" s="2">
        <v>42.5</v>
      </c>
      <c r="D6" s="2" t="s">
        <v>53</v>
      </c>
      <c r="E6" s="1">
        <v>52</v>
      </c>
      <c r="F6" s="2" t="s">
        <v>53</v>
      </c>
      <c r="G6" s="2">
        <v>56.9</v>
      </c>
      <c r="H6" s="2" t="s">
        <v>53</v>
      </c>
      <c r="I6" s="2">
        <v>48.4</v>
      </c>
      <c r="J6" s="2" t="s">
        <v>55</v>
      </c>
      <c r="L6" s="3" t="s">
        <v>2</v>
      </c>
      <c r="M6" s="2">
        <f>MAX(C7,C14)</f>
        <v>-29.8</v>
      </c>
      <c r="N6" s="2">
        <f>MAX(E7,E14)</f>
        <v>-38.5</v>
      </c>
      <c r="O6" s="2">
        <f>MAX(G7,G14)</f>
        <v>-23.7</v>
      </c>
      <c r="P6" s="2">
        <f>MAX(I7,I14)</f>
        <v>-22.7</v>
      </c>
      <c r="R6" s="1">
        <v>500</v>
      </c>
    </row>
    <row r="7" spans="1:18" x14ac:dyDescent="0.3">
      <c r="B7" s="8" t="s">
        <v>2</v>
      </c>
      <c r="C7" s="2">
        <v>-29.8</v>
      </c>
      <c r="D7" s="2" t="s">
        <v>50</v>
      </c>
      <c r="E7" s="2">
        <v>-38.5</v>
      </c>
      <c r="F7" s="2" t="s">
        <v>50</v>
      </c>
      <c r="G7" s="2">
        <v>-23.7</v>
      </c>
      <c r="H7" s="2" t="s">
        <v>50</v>
      </c>
      <c r="I7" s="2">
        <v>-22.7</v>
      </c>
      <c r="J7" s="2" t="s">
        <v>50</v>
      </c>
      <c r="L7" s="3" t="s">
        <v>3</v>
      </c>
      <c r="M7" s="2">
        <f>MIN(C8,C15)</f>
        <v>22.8</v>
      </c>
      <c r="N7" s="2">
        <f>MIN(E8,E15)</f>
        <v>26.4</v>
      </c>
      <c r="O7" s="2">
        <f>MIN(G8,G15)</f>
        <v>28.6</v>
      </c>
      <c r="P7" s="2">
        <f>MIN(I8,I15)</f>
        <v>26.1</v>
      </c>
      <c r="Q7" s="9" t="s">
        <v>72</v>
      </c>
      <c r="R7" s="1">
        <v>600</v>
      </c>
    </row>
    <row r="8" spans="1:18" x14ac:dyDescent="0.3">
      <c r="B8" s="8" t="s">
        <v>3</v>
      </c>
      <c r="C8" s="2">
        <v>22.8</v>
      </c>
      <c r="D8" s="2" t="s">
        <v>51</v>
      </c>
      <c r="E8" s="2">
        <v>26.4</v>
      </c>
      <c r="F8" s="2" t="s">
        <v>52</v>
      </c>
      <c r="G8" s="2">
        <v>28.6</v>
      </c>
      <c r="H8" s="2" t="s">
        <v>52</v>
      </c>
      <c r="I8" s="2">
        <v>26.1</v>
      </c>
      <c r="J8" s="2" t="s">
        <v>52</v>
      </c>
      <c r="L8" s="7" t="s">
        <v>18</v>
      </c>
      <c r="M8" s="2">
        <f>AVERAGE(M4,M5)</f>
        <v>29.5</v>
      </c>
      <c r="N8" s="2">
        <f>AVERAGE(N4,N5)</f>
        <v>33.35</v>
      </c>
      <c r="O8" s="2">
        <f>AVERAGE(O4,O5)</f>
        <v>34.1</v>
      </c>
      <c r="P8" s="2">
        <f>AVERAGE(P4,P5)</f>
        <v>30.799999999999997</v>
      </c>
      <c r="Q8" s="10">
        <f>AVERAGE(M8:P8)</f>
        <v>31.9375</v>
      </c>
      <c r="R8" s="1">
        <v>700</v>
      </c>
    </row>
    <row r="9" spans="1:18" x14ac:dyDescent="0.3">
      <c r="L9" s="7" t="s">
        <v>19</v>
      </c>
      <c r="M9" s="2">
        <f>M5-M4</f>
        <v>26</v>
      </c>
      <c r="N9" s="2">
        <f>N5-N4</f>
        <v>37.299999999999997</v>
      </c>
      <c r="O9" s="2">
        <f>O5-O4</f>
        <v>45.599999999999994</v>
      </c>
      <c r="P9" s="2">
        <f>P5-P4</f>
        <v>35.200000000000003</v>
      </c>
      <c r="Q9" s="10">
        <f>SUM(M9:P9)</f>
        <v>144.1</v>
      </c>
    </row>
    <row r="10" spans="1:18" x14ac:dyDescent="0.3">
      <c r="B10" s="9" t="s">
        <v>10</v>
      </c>
      <c r="C10" s="45" t="s">
        <v>4</v>
      </c>
      <c r="D10" s="45"/>
      <c r="E10" s="45" t="s">
        <v>5</v>
      </c>
      <c r="F10" s="45"/>
      <c r="G10" s="45" t="s">
        <v>6</v>
      </c>
      <c r="H10" s="45"/>
      <c r="I10" s="45" t="s">
        <v>7</v>
      </c>
      <c r="J10" s="45"/>
      <c r="L10" s="7" t="s">
        <v>17</v>
      </c>
      <c r="M10" s="2">
        <f>AVERAGE(M6,M7)</f>
        <v>-3.5</v>
      </c>
      <c r="N10" s="2">
        <f>AVERAGE(N6,N7)</f>
        <v>-6.0500000000000007</v>
      </c>
      <c r="O10" s="2">
        <f>AVERAGE(O6,O7)</f>
        <v>2.4500000000000011</v>
      </c>
      <c r="P10" s="2">
        <f>AVERAGE(P6,P7)</f>
        <v>1.7000000000000011</v>
      </c>
      <c r="Q10" s="10">
        <f>AVERAGE(M10:P10)</f>
        <v>-1.3499999999999996</v>
      </c>
    </row>
    <row r="11" spans="1:18" x14ac:dyDescent="0.3">
      <c r="B11" s="2" t="s">
        <v>23</v>
      </c>
      <c r="C11" s="4" t="s">
        <v>8</v>
      </c>
      <c r="D11" s="4" t="s">
        <v>24</v>
      </c>
      <c r="E11" s="4" t="s">
        <v>8</v>
      </c>
      <c r="F11" s="4" t="s">
        <v>24</v>
      </c>
      <c r="G11" s="4" t="s">
        <v>8</v>
      </c>
      <c r="H11" s="4" t="s">
        <v>24</v>
      </c>
      <c r="I11" s="4" t="s">
        <v>8</v>
      </c>
      <c r="J11" s="4" t="s">
        <v>24</v>
      </c>
      <c r="L11" s="7" t="s">
        <v>21</v>
      </c>
      <c r="M11" s="2">
        <f>M7-M6</f>
        <v>52.6</v>
      </c>
      <c r="N11" s="2">
        <f>N7-N6</f>
        <v>64.900000000000006</v>
      </c>
      <c r="O11" s="2">
        <f>O7-O6</f>
        <v>52.3</v>
      </c>
      <c r="P11" s="2">
        <f>P7-P6</f>
        <v>48.8</v>
      </c>
      <c r="Q11" s="10">
        <f>SUM(M11:P11)</f>
        <v>218.60000000000002</v>
      </c>
    </row>
    <row r="12" spans="1:18" x14ac:dyDescent="0.3">
      <c r="B12" s="8" t="s">
        <v>0</v>
      </c>
      <c r="C12" s="12">
        <v>7.6</v>
      </c>
      <c r="D12" s="2" t="s">
        <v>57</v>
      </c>
      <c r="E12" s="12">
        <v>9.3000000000000007</v>
      </c>
      <c r="F12" s="2" t="s">
        <v>57</v>
      </c>
      <c r="G12" s="12">
        <v>11.2</v>
      </c>
      <c r="H12" s="2" t="s">
        <v>57</v>
      </c>
      <c r="I12" s="12">
        <v>10.9</v>
      </c>
      <c r="J12" s="2" t="s">
        <v>58</v>
      </c>
    </row>
    <row r="13" spans="1:18" x14ac:dyDescent="0.3">
      <c r="B13" s="8" t="s">
        <v>1</v>
      </c>
      <c r="C13" s="2">
        <v>45.5</v>
      </c>
      <c r="D13" s="2" t="s">
        <v>51</v>
      </c>
      <c r="E13" s="11">
        <v>53.4</v>
      </c>
      <c r="F13" s="2" t="s">
        <v>28</v>
      </c>
      <c r="G13" s="11">
        <v>57.2</v>
      </c>
      <c r="H13" s="2" t="s">
        <v>28</v>
      </c>
      <c r="I13" s="2">
        <v>56</v>
      </c>
      <c r="J13" s="2" t="s">
        <v>56</v>
      </c>
      <c r="O13" s="5"/>
    </row>
    <row r="14" spans="1:18" x14ac:dyDescent="0.3">
      <c r="B14" s="8" t="s">
        <v>2</v>
      </c>
      <c r="C14" s="2">
        <v>-39</v>
      </c>
      <c r="D14" s="2" t="s">
        <v>56</v>
      </c>
      <c r="E14" s="2">
        <v>-39.5</v>
      </c>
      <c r="F14" s="2" t="s">
        <v>56</v>
      </c>
      <c r="G14" s="2">
        <v>-34.299999999999997</v>
      </c>
      <c r="H14" s="2" t="s">
        <v>56</v>
      </c>
      <c r="I14" s="2">
        <v>-34.200000000000003</v>
      </c>
      <c r="J14" s="2" t="s">
        <v>56</v>
      </c>
      <c r="O14" s="5"/>
      <c r="P14" s="6"/>
    </row>
    <row r="15" spans="1:18" x14ac:dyDescent="0.3">
      <c r="B15" s="8" t="s">
        <v>3</v>
      </c>
      <c r="C15" s="2">
        <v>30.3</v>
      </c>
      <c r="D15" s="2" t="s">
        <v>51</v>
      </c>
      <c r="E15" s="2">
        <v>39.5</v>
      </c>
      <c r="F15" s="2" t="s">
        <v>51</v>
      </c>
      <c r="G15" s="2">
        <v>43.6</v>
      </c>
      <c r="H15" s="2" t="s">
        <v>51</v>
      </c>
      <c r="I15" s="2">
        <v>36.299999999999997</v>
      </c>
      <c r="J15" s="2" t="s">
        <v>52</v>
      </c>
      <c r="P15" s="6"/>
    </row>
    <row r="16" spans="1:18" x14ac:dyDescent="0.3">
      <c r="P16" s="6"/>
    </row>
  </sheetData>
  <mergeCells count="8">
    <mergeCell ref="C3:D3"/>
    <mergeCell ref="E3:F3"/>
    <mergeCell ref="G3:H3"/>
    <mergeCell ref="I3:J3"/>
    <mergeCell ref="C10:D10"/>
    <mergeCell ref="E10:F10"/>
    <mergeCell ref="G10:H10"/>
    <mergeCell ref="I10:J10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5B8AD-C7E7-4AB7-86FE-C3CC523E8A34}">
  <dimension ref="A2:R16"/>
  <sheetViews>
    <sheetView zoomScaleNormal="100" workbookViewId="0">
      <selection activeCell="M4" sqref="M4:Q11"/>
    </sheetView>
  </sheetViews>
  <sheetFormatPr defaultColWidth="9" defaultRowHeight="14.4" x14ac:dyDescent="0.3"/>
  <cols>
    <col min="1" max="2" width="10.875" style="1" bestFit="1" customWidth="1"/>
    <col min="3" max="3" width="9.375" style="1" bestFit="1" customWidth="1"/>
    <col min="4" max="4" width="11.25" style="1" bestFit="1" customWidth="1"/>
    <col min="5" max="5" width="9.375" style="1" bestFit="1" customWidth="1"/>
    <col min="6" max="6" width="11.875" style="1" bestFit="1" customWidth="1"/>
    <col min="7" max="7" width="9.375" style="1" bestFit="1" customWidth="1"/>
    <col min="8" max="8" width="11.25" style="1" bestFit="1" customWidth="1"/>
    <col min="9" max="9" width="9.375" style="1" bestFit="1" customWidth="1"/>
    <col min="10" max="10" width="11.25" style="1" bestFit="1" customWidth="1"/>
    <col min="11" max="11" width="9.625" style="1" customWidth="1"/>
    <col min="12" max="12" width="15.375" style="1" bestFit="1" customWidth="1"/>
    <col min="13" max="15" width="10.25" style="1" bestFit="1" customWidth="1"/>
    <col min="16" max="16" width="9.875" style="1" bestFit="1" customWidth="1"/>
    <col min="17" max="17" width="15.125" style="1" bestFit="1" customWidth="1"/>
    <col min="18" max="18" width="6.875" style="1" bestFit="1" customWidth="1"/>
    <col min="19" max="19" width="9.75" style="1" bestFit="1" customWidth="1"/>
    <col min="20" max="20" width="6.25" style="1" bestFit="1" customWidth="1"/>
    <col min="21" max="21" width="9.375" style="1" bestFit="1" customWidth="1"/>
    <col min="22" max="22" width="9.125" style="1" bestFit="1" customWidth="1"/>
    <col min="23" max="26" width="9.875" style="1" bestFit="1" customWidth="1"/>
    <col min="27" max="27" width="11.75" style="1" bestFit="1" customWidth="1"/>
    <col min="28" max="28" width="5" style="1" bestFit="1" customWidth="1"/>
    <col min="29" max="29" width="6.375" style="1" bestFit="1" customWidth="1"/>
    <col min="30" max="30" width="6.625" style="1" bestFit="1" customWidth="1"/>
    <col min="31" max="16384" width="9" style="1"/>
  </cols>
  <sheetData>
    <row r="2" spans="1:18" x14ac:dyDescent="0.3">
      <c r="A2" s="1" t="s">
        <v>13</v>
      </c>
    </row>
    <row r="3" spans="1:18" x14ac:dyDescent="0.3">
      <c r="B3" s="9" t="s">
        <v>63</v>
      </c>
      <c r="C3" s="45" t="s">
        <v>4</v>
      </c>
      <c r="D3" s="45"/>
      <c r="E3" s="45" t="s">
        <v>5</v>
      </c>
      <c r="F3" s="45"/>
      <c r="G3" s="45" t="s">
        <v>6</v>
      </c>
      <c r="H3" s="45"/>
      <c r="I3" s="45" t="s">
        <v>7</v>
      </c>
      <c r="J3" s="45"/>
      <c r="L3" s="2" t="s">
        <v>16</v>
      </c>
      <c r="M3" s="8" t="s">
        <v>4</v>
      </c>
      <c r="N3" s="8" t="s">
        <v>5</v>
      </c>
      <c r="O3" s="8" t="s">
        <v>6</v>
      </c>
      <c r="P3" s="8" t="s">
        <v>7</v>
      </c>
      <c r="R3" s="1" t="s">
        <v>15</v>
      </c>
    </row>
    <row r="4" spans="1:18" x14ac:dyDescent="0.3">
      <c r="B4" s="2" t="s">
        <v>16</v>
      </c>
      <c r="C4" s="4" t="s">
        <v>8</v>
      </c>
      <c r="D4" s="4" t="s">
        <v>24</v>
      </c>
      <c r="E4" s="4" t="s">
        <v>8</v>
      </c>
      <c r="F4" s="4" t="s">
        <v>24</v>
      </c>
      <c r="G4" s="4" t="s">
        <v>8</v>
      </c>
      <c r="H4" s="4" t="s">
        <v>24</v>
      </c>
      <c r="I4" s="4" t="s">
        <v>8</v>
      </c>
      <c r="J4" s="4" t="s">
        <v>24</v>
      </c>
      <c r="L4" s="3" t="s">
        <v>0</v>
      </c>
      <c r="M4" s="2">
        <f>C5</f>
        <v>13.5</v>
      </c>
      <c r="N4" s="2">
        <f>E5</f>
        <v>10.7</v>
      </c>
      <c r="O4" s="2">
        <f>G5</f>
        <v>11.7</v>
      </c>
      <c r="P4" s="2">
        <f>I5</f>
        <v>12.2</v>
      </c>
      <c r="R4" s="1" t="s">
        <v>14</v>
      </c>
    </row>
    <row r="5" spans="1:18" x14ac:dyDescent="0.3">
      <c r="B5" s="8" t="s">
        <v>0</v>
      </c>
      <c r="C5" s="2">
        <v>13.5</v>
      </c>
      <c r="D5" s="2" t="s">
        <v>52</v>
      </c>
      <c r="E5" s="2">
        <v>10.7</v>
      </c>
      <c r="F5" s="2" t="s">
        <v>52</v>
      </c>
      <c r="G5" s="12">
        <v>11.7</v>
      </c>
      <c r="H5" s="1" t="s">
        <v>20</v>
      </c>
      <c r="I5" s="12">
        <v>12.2</v>
      </c>
      <c r="J5" s="2" t="s">
        <v>20</v>
      </c>
      <c r="L5" s="3" t="s">
        <v>1</v>
      </c>
      <c r="M5" s="2">
        <f>C6</f>
        <v>51.1</v>
      </c>
      <c r="N5" s="2">
        <f>E6</f>
        <v>54.3</v>
      </c>
      <c r="O5" s="2">
        <f>G6</f>
        <v>58.1</v>
      </c>
      <c r="P5" s="2">
        <f>I6</f>
        <v>57.7</v>
      </c>
      <c r="R5" s="1">
        <v>400</v>
      </c>
    </row>
    <row r="6" spans="1:18" x14ac:dyDescent="0.3">
      <c r="B6" s="8" t="s">
        <v>1</v>
      </c>
      <c r="C6" s="15">
        <v>51.1</v>
      </c>
      <c r="D6" s="2" t="s">
        <v>53</v>
      </c>
      <c r="E6" s="11">
        <v>54.3</v>
      </c>
      <c r="F6" s="2" t="s">
        <v>28</v>
      </c>
      <c r="G6" s="11">
        <v>58.1</v>
      </c>
      <c r="H6" s="2" t="s">
        <v>28</v>
      </c>
      <c r="I6" s="2">
        <v>57.7</v>
      </c>
      <c r="J6" s="2" t="s">
        <v>53</v>
      </c>
      <c r="L6" s="3" t="s">
        <v>2</v>
      </c>
      <c r="M6" s="2">
        <f>C7</f>
        <v>-42.8</v>
      </c>
      <c r="N6" s="2">
        <f>E7</f>
        <v>-44.5</v>
      </c>
      <c r="O6" s="2">
        <f>G7</f>
        <v>-41.2</v>
      </c>
      <c r="P6" s="2">
        <f>I7</f>
        <v>-39.6</v>
      </c>
      <c r="R6" s="1">
        <v>500</v>
      </c>
    </row>
    <row r="7" spans="1:18" x14ac:dyDescent="0.3">
      <c r="B7" s="8" t="s">
        <v>2</v>
      </c>
      <c r="C7" s="11">
        <v>-42.8</v>
      </c>
      <c r="D7" s="2" t="s">
        <v>28</v>
      </c>
      <c r="E7" s="2">
        <v>-44.5</v>
      </c>
      <c r="F7" s="2" t="s">
        <v>50</v>
      </c>
      <c r="G7" s="2">
        <v>-41.2</v>
      </c>
      <c r="H7" s="2" t="s">
        <v>50</v>
      </c>
      <c r="I7" s="2">
        <v>-39.6</v>
      </c>
      <c r="J7" s="2" t="s">
        <v>50</v>
      </c>
      <c r="L7" s="3" t="s">
        <v>3</v>
      </c>
      <c r="M7" s="2">
        <f>C8</f>
        <v>30.6</v>
      </c>
      <c r="N7" s="2">
        <f>E8</f>
        <v>31.6</v>
      </c>
      <c r="O7" s="2">
        <f>G8</f>
        <v>33.6</v>
      </c>
      <c r="P7" s="2">
        <f>I8</f>
        <v>36.9</v>
      </c>
      <c r="Q7" s="9" t="s">
        <v>72</v>
      </c>
      <c r="R7" s="1">
        <v>600</v>
      </c>
    </row>
    <row r="8" spans="1:18" x14ac:dyDescent="0.3">
      <c r="B8" s="8" t="s">
        <v>3</v>
      </c>
      <c r="C8" s="2">
        <v>30.6</v>
      </c>
      <c r="D8" s="2" t="s">
        <v>52</v>
      </c>
      <c r="E8" s="2">
        <v>31.6</v>
      </c>
      <c r="F8" s="2" t="s">
        <v>52</v>
      </c>
      <c r="G8" s="2">
        <v>33.6</v>
      </c>
      <c r="H8" s="2" t="s">
        <v>52</v>
      </c>
      <c r="I8" s="2">
        <v>36.9</v>
      </c>
      <c r="J8" s="2" t="s">
        <v>52</v>
      </c>
      <c r="L8" s="7" t="s">
        <v>18</v>
      </c>
      <c r="M8" s="2">
        <f>AVERAGE(M4,M5)</f>
        <v>32.299999999999997</v>
      </c>
      <c r="N8" s="2">
        <f>AVERAGE(N4,N5)</f>
        <v>32.5</v>
      </c>
      <c r="O8" s="2">
        <f>AVERAGE(O4,O5)</f>
        <v>34.9</v>
      </c>
      <c r="P8" s="2">
        <f>AVERAGE(P4,P5)</f>
        <v>34.950000000000003</v>
      </c>
      <c r="Q8" s="10">
        <f>AVERAGE(M8:P8)</f>
        <v>33.662499999999994</v>
      </c>
      <c r="R8" s="1">
        <v>700</v>
      </c>
    </row>
    <row r="9" spans="1:18" x14ac:dyDescent="0.3">
      <c r="L9" s="7" t="s">
        <v>19</v>
      </c>
      <c r="M9" s="2">
        <f>M5-M4</f>
        <v>37.6</v>
      </c>
      <c r="N9" s="2">
        <f>N5-N4</f>
        <v>43.599999999999994</v>
      </c>
      <c r="O9" s="2">
        <f>O5-O4</f>
        <v>46.400000000000006</v>
      </c>
      <c r="P9" s="2">
        <f>P5-P4</f>
        <v>45.5</v>
      </c>
      <c r="Q9" s="10">
        <f>SUM(M9:P9)</f>
        <v>173.1</v>
      </c>
    </row>
    <row r="10" spans="1:18" x14ac:dyDescent="0.3">
      <c r="L10" s="7" t="s">
        <v>17</v>
      </c>
      <c r="M10" s="2">
        <f>AVERAGE(M6,M7)</f>
        <v>-6.0999999999999979</v>
      </c>
      <c r="N10" s="2">
        <f>AVERAGE(N6,N7)</f>
        <v>-6.4499999999999993</v>
      </c>
      <c r="O10" s="2">
        <f>AVERAGE(O6,O7)</f>
        <v>-3.8000000000000007</v>
      </c>
      <c r="P10" s="2">
        <f>AVERAGE(P6,P7)</f>
        <v>-1.3500000000000014</v>
      </c>
      <c r="Q10" s="10">
        <f>AVERAGE(M10:P10)</f>
        <v>-4.4249999999999998</v>
      </c>
    </row>
    <row r="11" spans="1:18" x14ac:dyDescent="0.3">
      <c r="L11" s="7" t="s">
        <v>21</v>
      </c>
      <c r="M11" s="2">
        <f>M7-M6</f>
        <v>73.400000000000006</v>
      </c>
      <c r="N11" s="2">
        <f>N7-N6</f>
        <v>76.099999999999994</v>
      </c>
      <c r="O11" s="2">
        <f>O7-O6</f>
        <v>74.800000000000011</v>
      </c>
      <c r="P11" s="2">
        <f>P7-P6</f>
        <v>76.5</v>
      </c>
      <c r="Q11" s="10">
        <f>SUM(M11:P11)</f>
        <v>300.8</v>
      </c>
    </row>
    <row r="13" spans="1:18" x14ac:dyDescent="0.3">
      <c r="O13" s="5"/>
    </row>
    <row r="14" spans="1:18" x14ac:dyDescent="0.3">
      <c r="O14" s="5"/>
      <c r="P14" s="6"/>
    </row>
    <row r="15" spans="1:18" x14ac:dyDescent="0.3">
      <c r="P15" s="6"/>
    </row>
    <row r="16" spans="1:18" x14ac:dyDescent="0.3">
      <c r="P16" s="6"/>
    </row>
  </sheetData>
  <mergeCells count="4">
    <mergeCell ref="C3:D3"/>
    <mergeCell ref="E3:F3"/>
    <mergeCell ref="G3:H3"/>
    <mergeCell ref="I3:J3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總整理 (實驗 vs 分析)</vt:lpstr>
      <vt:lpstr>分析裕度整理</vt:lpstr>
      <vt:lpstr>分析裕度 (VD400)</vt:lpstr>
      <vt:lpstr>分析裕度 (VD500)</vt:lpstr>
      <vt:lpstr>分析裕度 (VD600)</vt:lpstr>
      <vt:lpstr>分析裕度 (VD700)</vt:lpstr>
      <vt:lpstr>實驗裕度整理</vt:lpstr>
      <vt:lpstr>實驗裕度表 (滿版黑白)</vt:lpstr>
      <vt:lpstr>實驗裕度表 (滿版全彩)</vt:lpstr>
      <vt:lpstr>實驗裕度表 (5.5黑白) (no data)</vt:lpstr>
      <vt:lpstr>實驗裕度表 (5.5全彩) (no data)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lixel</dc:creator>
  <cp:lastModifiedBy>Phineas Chen</cp:lastModifiedBy>
  <dcterms:created xsi:type="dcterms:W3CDTF">2015-06-05T18:19:34Z</dcterms:created>
  <dcterms:modified xsi:type="dcterms:W3CDTF">2024-02-22T09:10:46Z</dcterms:modified>
</cp:coreProperties>
</file>