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s\Documents\GitHub\ProfitTrailer\Excel\DCA\"/>
    </mc:Choice>
  </mc:AlternateContent>
  <xr:revisionPtr revIDLastSave="0" documentId="13_ncr:1_{EF262AA3-2492-41A5-9B84-C7C41C83E3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AP41" i="1" l="1"/>
  <c r="AQ41" i="1" s="1"/>
  <c r="U42" i="1"/>
  <c r="U48" i="1"/>
  <c r="U46" i="1"/>
  <c r="U51" i="1"/>
  <c r="U50" i="1"/>
  <c r="U49" i="1"/>
  <c r="AO48" i="1"/>
  <c r="U47" i="1"/>
  <c r="AO47" i="1" s="1"/>
  <c r="U45" i="1"/>
  <c r="U44" i="1"/>
  <c r="AO44" i="1" s="1"/>
  <c r="U43" i="1"/>
  <c r="AO43" i="1" s="1"/>
  <c r="AN42" i="1"/>
  <c r="AN43" i="1" s="1"/>
  <c r="AL42" i="1"/>
  <c r="AL43" i="1" s="1"/>
  <c r="AL44" i="1" s="1"/>
  <c r="AL45" i="1" s="1"/>
  <c r="AL46" i="1" s="1"/>
  <c r="AL47" i="1" s="1"/>
  <c r="AL48" i="1" s="1"/>
  <c r="AL49" i="1" s="1"/>
  <c r="AL50" i="1" s="1"/>
  <c r="Y42" i="1"/>
  <c r="AN41" i="1"/>
  <c r="K34" i="1"/>
  <c r="K32" i="1"/>
  <c r="K31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N29" i="1"/>
  <c r="N30" i="1" s="1"/>
  <c r="M15" i="1"/>
  <c r="M12" i="1"/>
  <c r="N26" i="1" s="1"/>
  <c r="N27" i="1" s="1"/>
  <c r="Y43" i="1" l="1"/>
  <c r="Y44" i="1" s="1"/>
  <c r="Y45" i="1" s="1"/>
  <c r="Y46" i="1" s="1"/>
  <c r="Y47" i="1" s="1"/>
  <c r="Y48" i="1" s="1"/>
  <c r="Y49" i="1" s="1"/>
  <c r="Y50" i="1" s="1"/>
  <c r="Y51" i="1" s="1"/>
  <c r="AN44" i="1"/>
  <c r="AN45" i="1" s="1"/>
  <c r="AN46" i="1" s="1"/>
  <c r="AN47" i="1" s="1"/>
  <c r="AN48" i="1" s="1"/>
  <c r="AN49" i="1" s="1"/>
  <c r="AN50" i="1" s="1"/>
  <c r="K17" i="1"/>
  <c r="K20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O45" i="1"/>
  <c r="AO49" i="1"/>
  <c r="AC42" i="1"/>
  <c r="AD42" i="1" s="1"/>
  <c r="AO42" i="1"/>
  <c r="AP42" i="1" s="1"/>
  <c r="AQ42" i="1" s="1"/>
  <c r="AO46" i="1"/>
  <c r="AO50" i="1"/>
  <c r="K39" i="1" l="1"/>
  <c r="B43" i="1"/>
  <c r="AP43" i="1"/>
  <c r="AQ43" i="1" s="1"/>
  <c r="AC43" i="1"/>
  <c r="AD43" i="1" s="1"/>
  <c r="AC44" i="1" l="1"/>
  <c r="AP44" i="1"/>
  <c r="AQ44" i="1" s="1"/>
  <c r="AP45" i="1" l="1"/>
  <c r="AQ45" i="1" s="1"/>
  <c r="AC45" i="1"/>
  <c r="AD45" i="1" s="1"/>
  <c r="AD44" i="1"/>
  <c r="AP46" i="1" l="1"/>
  <c r="AQ46" i="1" s="1"/>
  <c r="AC46" i="1"/>
  <c r="AD46" i="1" s="1"/>
  <c r="AP47" i="1" l="1"/>
  <c r="AQ47" i="1" s="1"/>
  <c r="AC47" i="1"/>
  <c r="AD47" i="1" s="1"/>
  <c r="AC48" i="1" l="1"/>
  <c r="AP48" i="1"/>
  <c r="AQ48" i="1" s="1"/>
  <c r="AP49" i="1" l="1"/>
  <c r="AQ49" i="1" s="1"/>
  <c r="AC49" i="1"/>
  <c r="AD49" i="1" s="1"/>
  <c r="AD48" i="1"/>
  <c r="AP50" i="1" l="1"/>
  <c r="AQ50" i="1" s="1"/>
  <c r="AC51" i="1" s="1"/>
  <c r="AC50" i="1"/>
  <c r="AD51" i="1" l="1"/>
  <c r="AD50" i="1"/>
</calcChain>
</file>

<file path=xl/sharedStrings.xml><?xml version="1.0" encoding="utf-8"?>
<sst xmlns="http://schemas.openxmlformats.org/spreadsheetml/2006/main" count="30" uniqueCount="30">
  <si>
    <r>
      <t xml:space="preserve">HOW MUCH CAN I AFFORD SAFELY? </t>
    </r>
    <r>
      <rPr>
        <b/>
        <sz val="14"/>
        <color rgb="FFFF0000"/>
        <rFont val="Calibri"/>
      </rPr>
      <t>(Save a copy to Use)</t>
    </r>
  </si>
  <si>
    <t>By:JB (Cryptognome Mod)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</si>
  <si>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</si>
  <si>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</si>
  <si>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V.1.5</t>
  </si>
  <si>
    <t>PAIRS</t>
  </si>
  <si>
    <t>DCA LEVELS</t>
  </si>
  <si>
    <t>You can only use either Percentage OR Max Cost NOT both!</t>
  </si>
  <si>
    <t>ENTER YOUR MAX_COST (if using a set Max cost)</t>
  </si>
  <si>
    <t>TOTAL BTC NEEDED TO COVER INITIAL BUYS AND ALL DCA LEVELS:</t>
  </si>
  <si>
    <t>(This number is the total cost of all max pairs plus all DCA level costs for each pair)</t>
  </si>
  <si>
    <t>TOTAL OVER/UNDER BUDGET CAPITAL:</t>
  </si>
  <si>
    <t>(If this number is Red or negative, you will not be able to cover ALL costs if all pairs DCA to max levels)</t>
  </si>
  <si>
    <t>TOTAL OVER/UNDER EXTENDED</t>
  </si>
  <si>
    <t>DCA PROFIT ANALYSIS BY TRIGGER %</t>
  </si>
  <si>
    <t>Total</t>
  </si>
  <si>
    <t>Ce sont les valeurs de paires auxquelles votre DCA achètera pour chaque niveau sans aucun calcul calculé</t>
  </si>
  <si>
    <t>Ce sont les prix moyens pondérés de votre paire APRÈS chaque niveau de DCA</t>
  </si>
  <si>
    <t>Ajouter le MAX_COST_PERCENTAGE (If using Percentage)</t>
  </si>
  <si>
    <t>Ajouter le nombre total de paire a traider en même temps</t>
  </si>
  <si>
    <t>Ajouter le nombre de palier DCA</t>
  </si>
  <si>
    <t>Entrez vos déclencheurs DCA (Tout ce qui est inférieur à -1% devrait commencer par "-0.XX"</t>
  </si>
  <si>
    <t>Niveau de profit APRÈS DCA (Ceci ne tient pas compte des retombées qui pourraient avoir lieu après que le déclencheur a été touché)</t>
  </si>
  <si>
    <t>Baisse effective du profit dans la paire à chaque niveau de DCA (encore une fois, pas de trailing)</t>
  </si>
  <si>
    <t>Valeurs moyennes pondérées par niveau de DCA</t>
  </si>
  <si>
    <t>Coût initial</t>
  </si>
  <si>
    <t>Entrez la valeur BTC initiale de votre paire                                   &lt;------------</t>
  </si>
  <si>
    <t>Texte libre dans ce carré (PWI)</t>
  </si>
  <si>
    <t>NE PAS METTRE MOINS QUE 0,0015</t>
  </si>
  <si>
    <t>Ajouter le capitale total en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</si>
</sst>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_);[Red]\(0.000000\)"/>
    <numFmt numFmtId="166" formatCode="0.0000000"/>
    <numFmt numFmtId="167" formatCode="0.00000000"/>
    <numFmt numFmtId="168" formatCode="0.0000000000"/>
  </numFmts>
  <fonts count="21">
    <font>
      <sz val="11"/>
      <color rgb="FF000000"/>
      <name val="Calibri"/>
    </font>
    <font>
      <b/>
      <sz val="20"/>
      <color rgb="FF000000"/>
      <name val="Calibri"/>
    </font>
    <font>
      <sz val="10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22"/>
      <color rgb="FF000000"/>
      <name val="Calibri"/>
    </font>
    <font>
      <sz val="11"/>
      <color rgb="FF3F3F76"/>
      <name val="Calibri"/>
    </font>
    <font>
      <sz val="11"/>
      <color rgb="FF9C0006"/>
      <name val="Calibri"/>
    </font>
    <font>
      <b/>
      <i/>
      <sz val="11"/>
      <color rgb="FFFF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Arial"/>
    </font>
    <font>
      <b/>
      <sz val="16"/>
      <color rgb="FF000000"/>
      <name val="Calibri"/>
    </font>
    <font>
      <b/>
      <sz val="14"/>
      <color rgb="FFFF0000"/>
      <name val="Calibri"/>
    </font>
    <font>
      <b/>
      <u/>
      <sz val="14"/>
      <color rgb="FF0000FF"/>
      <name val="Calibri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</font>
    <font>
      <sz val="12"/>
      <color rgb="FF000000"/>
      <name val="Calibri"/>
      <family val="2"/>
    </font>
    <font>
      <sz val="20"/>
      <color rgb="FF000000"/>
      <name val="Calibri"/>
      <family val="2"/>
    </font>
    <font>
      <sz val="24"/>
      <color rgb="FF333333"/>
      <name val="Arial"/>
      <family val="2"/>
    </font>
    <font>
      <sz val="24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1" fillId="0" borderId="0" xfId="0" applyFont="1" applyAlignment="1">
      <alignment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5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0" fillId="5" borderId="14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15" fillId="3" borderId="9" xfId="0" applyFont="1" applyFill="1" applyBorder="1" applyAlignment="1">
      <alignment vertical="center"/>
    </xf>
    <xf numFmtId="0" fontId="0" fillId="3" borderId="24" xfId="0" applyFont="1" applyFill="1" applyBorder="1" applyAlignment="1">
      <alignment vertical="center"/>
    </xf>
    <xf numFmtId="0" fontId="8" fillId="3" borderId="26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0" fillId="3" borderId="22" xfId="0" applyFont="1" applyFill="1" applyBorder="1" applyAlignment="1">
      <alignment vertical="center" wrapText="1"/>
    </xf>
    <xf numFmtId="0" fontId="10" fillId="0" borderId="32" xfId="0" applyFont="1" applyBorder="1" applyAlignment="1">
      <alignment vertical="center"/>
    </xf>
    <xf numFmtId="0" fontId="10" fillId="3" borderId="33" xfId="0" applyFont="1" applyFill="1" applyBorder="1" applyAlignment="1">
      <alignment vertical="center"/>
    </xf>
    <xf numFmtId="10" fontId="10" fillId="3" borderId="34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0" fontId="0" fillId="0" borderId="39" xfId="0" applyFont="1" applyBorder="1" applyAlignment="1">
      <alignment vertical="center"/>
    </xf>
    <xf numFmtId="164" fontId="0" fillId="11" borderId="9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vertical="center"/>
    </xf>
    <xf numFmtId="10" fontId="0" fillId="3" borderId="1" xfId="0" applyNumberFormat="1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164" fontId="0" fillId="3" borderId="9" xfId="0" applyNumberFormat="1" applyFont="1" applyFill="1" applyBorder="1" applyAlignment="1">
      <alignment horizontal="center" vertical="center"/>
    </xf>
    <xf numFmtId="168" fontId="0" fillId="3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11" borderId="43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11" borderId="9" xfId="0" applyFont="1" applyFill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  <protection locked="0"/>
    </xf>
    <xf numFmtId="0" fontId="17" fillId="3" borderId="57" xfId="0" applyFont="1" applyFill="1" applyBorder="1" applyAlignment="1" applyProtection="1">
      <alignment vertical="center"/>
      <protection locked="0"/>
    </xf>
    <xf numFmtId="0" fontId="17" fillId="3" borderId="58" xfId="0" applyFont="1" applyFill="1" applyBorder="1" applyAlignment="1" applyProtection="1">
      <alignment vertical="center"/>
      <protection locked="0"/>
    </xf>
    <xf numFmtId="0" fontId="0" fillId="0" borderId="57" xfId="0" applyFont="1" applyBorder="1" applyAlignment="1">
      <alignment vertical="center"/>
    </xf>
    <xf numFmtId="0" fontId="18" fillId="3" borderId="59" xfId="0" applyFont="1" applyFill="1" applyBorder="1" applyAlignment="1" applyProtection="1">
      <alignment horizontal="center" vertical="center"/>
    </xf>
    <xf numFmtId="0" fontId="19" fillId="0" borderId="56" xfId="0" applyFont="1" applyBorder="1" applyAlignment="1" applyProtection="1">
      <alignment vertical="center"/>
    </xf>
    <xf numFmtId="0" fontId="20" fillId="3" borderId="56" xfId="0" applyFont="1" applyFill="1" applyBorder="1" applyAlignment="1" applyProtection="1">
      <alignment horizontal="left" vertical="center"/>
    </xf>
    <xf numFmtId="10" fontId="0" fillId="0" borderId="44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10" fontId="0" fillId="11" borderId="44" xfId="0" applyNumberFormat="1" applyFont="1" applyFill="1" applyBorder="1" applyAlignment="1">
      <alignment horizontal="center" vertical="center"/>
    </xf>
    <xf numFmtId="10" fontId="0" fillId="10" borderId="47" xfId="0" applyNumberFormat="1" applyFont="1" applyFill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vertical="center"/>
      <protection locked="0"/>
    </xf>
    <xf numFmtId="167" fontId="0" fillId="11" borderId="44" xfId="0" applyNumberFormat="1" applyFont="1" applyFill="1" applyBorder="1" applyAlignment="1">
      <alignment horizontal="center" vertical="center"/>
    </xf>
    <xf numFmtId="167" fontId="0" fillId="3" borderId="44" xfId="0" applyNumberFormat="1" applyFont="1" applyFill="1" applyBorder="1" applyAlignment="1">
      <alignment horizontal="center" vertical="center"/>
    </xf>
    <xf numFmtId="0" fontId="0" fillId="12" borderId="48" xfId="0" applyFont="1" applyFill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12" borderId="49" xfId="0" applyFont="1" applyFill="1" applyBorder="1" applyAlignment="1">
      <alignment horizontal="center" vertical="center" wrapText="1"/>
    </xf>
    <xf numFmtId="0" fontId="4" fillId="0" borderId="50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2" fillId="3" borderId="32" xfId="0" applyFont="1" applyFill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9" fillId="3" borderId="32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10" fontId="0" fillId="11" borderId="41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0" fillId="0" borderId="35" xfId="0" applyFont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vertical="center"/>
    </xf>
    <xf numFmtId="0" fontId="0" fillId="3" borderId="5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165" fontId="10" fillId="3" borderId="30" xfId="0" applyNumberFormat="1" applyFont="1" applyFill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6" fillId="6" borderId="20" xfId="0" applyFont="1" applyFill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7" fillId="7" borderId="25" xfId="0" applyFont="1" applyFill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vertical="center"/>
      <protection locked="0"/>
    </xf>
    <xf numFmtId="0" fontId="1" fillId="3" borderId="30" xfId="0" applyFont="1" applyFill="1" applyBorder="1" applyAlignment="1">
      <alignment horizontal="center" vertical="center"/>
    </xf>
    <xf numFmtId="0" fontId="7" fillId="7" borderId="28" xfId="0" applyFont="1" applyFill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5" fillId="3" borderId="16" xfId="0" applyFont="1" applyFill="1" applyBorder="1" applyAlignment="1">
      <alignment horizontal="center" vertical="center" textRotation="255"/>
    </xf>
    <xf numFmtId="0" fontId="4" fillId="0" borderId="21" xfId="0" applyFont="1" applyBorder="1" applyAlignment="1">
      <alignment vertic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zoomScale="70" zoomScaleNormal="70" workbookViewId="0">
      <selection activeCell="K8" sqref="K8:K9"/>
    </sheetView>
  </sheetViews>
  <sheetFormatPr baseColWidth="10" defaultColWidth="14.44140625" defaultRowHeight="15" customHeight="1"/>
  <cols>
    <col min="1" max="1" width="8.88671875" style="4" customWidth="1"/>
    <col min="2" max="2" width="85.109375" style="4" customWidth="1"/>
    <col min="3" max="10" width="8.88671875" style="4" hidden="1" customWidth="1"/>
    <col min="11" max="11" width="20.44140625" style="4" customWidth="1"/>
    <col min="12" max="12" width="8.88671875" style="4" hidden="1" customWidth="1"/>
    <col min="13" max="14" width="8.5546875" style="4" hidden="1" customWidth="1"/>
    <col min="15" max="16" width="8.88671875" style="4" hidden="1" customWidth="1"/>
    <col min="17" max="17" width="8.88671875" style="4" customWidth="1"/>
    <col min="18" max="18" width="9.44140625" style="4" customWidth="1"/>
    <col min="19" max="27" width="8.88671875" style="4" customWidth="1"/>
    <col min="28" max="28" width="10.6640625" style="4" customWidth="1"/>
    <col min="29" max="29" width="24.33203125" style="4" customWidth="1"/>
    <col min="30" max="30" width="8.88671875" style="4" customWidth="1"/>
    <col min="31" max="31" width="10.5546875" style="4" customWidth="1"/>
    <col min="32" max="34" width="8.88671875" style="4" customWidth="1"/>
    <col min="35" max="39" width="8.88671875" style="4" hidden="1" customWidth="1"/>
    <col min="40" max="41" width="22.33203125" style="4" hidden="1" customWidth="1"/>
    <col min="42" max="42" width="27.33203125" style="4" hidden="1" customWidth="1"/>
    <col min="43" max="43" width="17" style="4" hidden="1" customWidth="1"/>
    <col min="44" max="16384" width="14.44140625" style="4"/>
  </cols>
  <sheetData>
    <row r="1" spans="1:42" ht="14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P1" s="5"/>
    </row>
    <row r="2" spans="1:42" ht="25.8">
      <c r="A2" s="3"/>
      <c r="B2" s="6" t="s">
        <v>0</v>
      </c>
      <c r="C2" s="7"/>
      <c r="D2" s="7"/>
      <c r="E2" s="7"/>
      <c r="F2" s="7"/>
      <c r="G2" s="7"/>
      <c r="H2" s="7"/>
      <c r="I2" s="7"/>
      <c r="J2" s="7"/>
      <c r="K2" s="8" t="s">
        <v>1</v>
      </c>
      <c r="R2" s="75" t="s">
        <v>2</v>
      </c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7"/>
      <c r="AH2" s="3"/>
      <c r="AP2" s="5"/>
    </row>
    <row r="3" spans="1:42" ht="14.4">
      <c r="A3" s="3"/>
      <c r="B3" s="90" t="s">
        <v>3</v>
      </c>
      <c r="C3" s="7"/>
      <c r="D3" s="7"/>
      <c r="E3" s="7"/>
      <c r="F3" s="7"/>
      <c r="G3" s="7"/>
      <c r="H3" s="7"/>
      <c r="I3" s="7"/>
      <c r="J3" s="7"/>
      <c r="K3" s="9" t="s">
        <v>4</v>
      </c>
      <c r="Q3" s="10"/>
      <c r="R3" s="11" t="s">
        <v>5</v>
      </c>
      <c r="S3" s="12">
        <v>1</v>
      </c>
      <c r="T3" s="12">
        <v>2</v>
      </c>
      <c r="U3" s="12">
        <v>3</v>
      </c>
      <c r="V3" s="12">
        <v>4</v>
      </c>
      <c r="W3" s="12">
        <v>5</v>
      </c>
      <c r="X3" s="12">
        <v>6</v>
      </c>
      <c r="Y3" s="12">
        <v>7</v>
      </c>
      <c r="Z3" s="12">
        <v>8</v>
      </c>
      <c r="AA3" s="12">
        <v>9</v>
      </c>
      <c r="AB3" s="12">
        <v>10</v>
      </c>
      <c r="AC3" s="12">
        <v>11</v>
      </c>
      <c r="AD3" s="12">
        <v>12</v>
      </c>
      <c r="AE3" s="12">
        <v>13</v>
      </c>
      <c r="AF3" s="12">
        <v>14</v>
      </c>
      <c r="AG3" s="12">
        <v>15</v>
      </c>
      <c r="AH3" s="3"/>
      <c r="AP3" s="5"/>
    </row>
    <row r="4" spans="1:42" ht="25.5" customHeight="1">
      <c r="A4" s="3"/>
      <c r="B4" s="91"/>
      <c r="C4" s="13"/>
      <c r="D4" s="13"/>
      <c r="E4" s="13"/>
      <c r="F4" s="13"/>
      <c r="G4" s="13"/>
      <c r="H4" s="13"/>
      <c r="I4" s="13"/>
      <c r="J4" s="13"/>
      <c r="K4" s="14"/>
      <c r="Q4" s="15"/>
      <c r="R4" s="2" t="s">
        <v>25</v>
      </c>
      <c r="S4" s="16">
        <f t="shared" ref="S4:AG4" si="0">($K$14+$K$31)*S3</f>
        <v>5.7499999999999996E-2</v>
      </c>
      <c r="T4" s="17">
        <f t="shared" si="0"/>
        <v>0.11499999999999999</v>
      </c>
      <c r="U4" s="17">
        <f t="shared" si="0"/>
        <v>0.17249999999999999</v>
      </c>
      <c r="V4" s="17">
        <f t="shared" si="0"/>
        <v>0.22999999999999998</v>
      </c>
      <c r="W4" s="17">
        <f t="shared" si="0"/>
        <v>0.28749999999999998</v>
      </c>
      <c r="X4" s="17">
        <f t="shared" si="0"/>
        <v>0.34499999999999997</v>
      </c>
      <c r="Y4" s="17">
        <f t="shared" si="0"/>
        <v>0.40249999999999997</v>
      </c>
      <c r="Z4" s="17">
        <f t="shared" si="0"/>
        <v>0.45999999999999996</v>
      </c>
      <c r="AA4" s="17">
        <f t="shared" si="0"/>
        <v>0.51749999999999996</v>
      </c>
      <c r="AB4" s="17">
        <f t="shared" si="0"/>
        <v>0.57499999999999996</v>
      </c>
      <c r="AC4" s="17">
        <f t="shared" si="0"/>
        <v>0.63249999999999995</v>
      </c>
      <c r="AD4" s="17">
        <f t="shared" si="0"/>
        <v>0.69</v>
      </c>
      <c r="AE4" s="17">
        <f t="shared" si="0"/>
        <v>0.74749999999999994</v>
      </c>
      <c r="AF4" s="17">
        <f t="shared" si="0"/>
        <v>0.80499999999999994</v>
      </c>
      <c r="AG4" s="17">
        <f t="shared" si="0"/>
        <v>0.86249999999999993</v>
      </c>
      <c r="AH4" s="3"/>
      <c r="AP4" s="5"/>
    </row>
    <row r="5" spans="1:42" ht="14.4">
      <c r="A5" s="3"/>
      <c r="B5" s="18"/>
      <c r="C5" s="7"/>
      <c r="D5" s="7"/>
      <c r="E5" s="7"/>
      <c r="F5" s="7"/>
      <c r="G5" s="7"/>
      <c r="H5" s="7"/>
      <c r="I5" s="7"/>
      <c r="J5" s="7"/>
      <c r="K5" s="19"/>
      <c r="Q5" s="101" t="s">
        <v>6</v>
      </c>
      <c r="R5" s="20">
        <v>1</v>
      </c>
      <c r="S5" s="17">
        <f t="shared" ref="S5:AG5" si="1">S4*2</f>
        <v>0.11499999999999999</v>
      </c>
      <c r="T5" s="17">
        <f t="shared" si="1"/>
        <v>0.22999999999999998</v>
      </c>
      <c r="U5" s="17">
        <f t="shared" si="1"/>
        <v>0.34499999999999997</v>
      </c>
      <c r="V5" s="17">
        <f t="shared" si="1"/>
        <v>0.45999999999999996</v>
      </c>
      <c r="W5" s="17">
        <f t="shared" si="1"/>
        <v>0.57499999999999996</v>
      </c>
      <c r="X5" s="17">
        <f t="shared" si="1"/>
        <v>0.69</v>
      </c>
      <c r="Y5" s="17">
        <f t="shared" si="1"/>
        <v>0.80499999999999994</v>
      </c>
      <c r="Z5" s="17">
        <f t="shared" si="1"/>
        <v>0.91999999999999993</v>
      </c>
      <c r="AA5" s="17">
        <f t="shared" si="1"/>
        <v>1.0349999999999999</v>
      </c>
      <c r="AB5" s="17">
        <f t="shared" si="1"/>
        <v>1.1499999999999999</v>
      </c>
      <c r="AC5" s="17">
        <f t="shared" si="1"/>
        <v>1.2649999999999999</v>
      </c>
      <c r="AD5" s="17">
        <f t="shared" si="1"/>
        <v>1.38</v>
      </c>
      <c r="AE5" s="17">
        <f t="shared" si="1"/>
        <v>1.4949999999999999</v>
      </c>
      <c r="AF5" s="17">
        <f t="shared" si="1"/>
        <v>1.6099999999999999</v>
      </c>
      <c r="AG5" s="17">
        <f t="shared" si="1"/>
        <v>1.7249999999999999</v>
      </c>
      <c r="AH5" s="3"/>
      <c r="AP5" s="5"/>
    </row>
    <row r="6" spans="1:42" ht="14.4">
      <c r="A6" s="3"/>
      <c r="B6" s="21" t="s">
        <v>29</v>
      </c>
      <c r="C6" s="22"/>
      <c r="D6" s="22"/>
      <c r="E6" s="22"/>
      <c r="F6" s="22"/>
      <c r="G6" s="22"/>
      <c r="H6" s="22"/>
      <c r="I6" s="22"/>
      <c r="J6" s="22"/>
      <c r="K6" s="94">
        <v>2.2999999999999998</v>
      </c>
      <c r="Q6" s="102"/>
      <c r="R6" s="23">
        <v>2</v>
      </c>
      <c r="S6" s="17">
        <f t="shared" ref="S6:AG6" si="2">S5*2</f>
        <v>0.22999999999999998</v>
      </c>
      <c r="T6" s="17">
        <f t="shared" si="2"/>
        <v>0.45999999999999996</v>
      </c>
      <c r="U6" s="17">
        <f t="shared" si="2"/>
        <v>0.69</v>
      </c>
      <c r="V6" s="17">
        <f t="shared" si="2"/>
        <v>0.91999999999999993</v>
      </c>
      <c r="W6" s="17">
        <f t="shared" si="2"/>
        <v>1.1499999999999999</v>
      </c>
      <c r="X6" s="17">
        <f t="shared" si="2"/>
        <v>1.38</v>
      </c>
      <c r="Y6" s="17">
        <f t="shared" si="2"/>
        <v>1.6099999999999999</v>
      </c>
      <c r="Z6" s="17">
        <f t="shared" si="2"/>
        <v>1.8399999999999999</v>
      </c>
      <c r="AA6" s="17">
        <f t="shared" si="2"/>
        <v>2.0699999999999998</v>
      </c>
      <c r="AB6" s="17">
        <f t="shared" si="2"/>
        <v>2.2999999999999998</v>
      </c>
      <c r="AC6" s="17">
        <f t="shared" si="2"/>
        <v>2.5299999999999998</v>
      </c>
      <c r="AD6" s="17">
        <f t="shared" si="2"/>
        <v>2.76</v>
      </c>
      <c r="AE6" s="17">
        <f t="shared" si="2"/>
        <v>2.9899999999999998</v>
      </c>
      <c r="AF6" s="17">
        <f t="shared" si="2"/>
        <v>3.2199999999999998</v>
      </c>
      <c r="AG6" s="17">
        <f t="shared" si="2"/>
        <v>3.4499999999999997</v>
      </c>
      <c r="AH6" s="3"/>
      <c r="AP6" s="5"/>
    </row>
    <row r="7" spans="1:42" ht="14.4">
      <c r="A7" s="3"/>
      <c r="B7" s="24"/>
      <c r="C7" s="13"/>
      <c r="D7" s="13"/>
      <c r="E7" s="13"/>
      <c r="F7" s="13"/>
      <c r="G7" s="13"/>
      <c r="H7" s="13"/>
      <c r="I7" s="13"/>
      <c r="J7" s="13"/>
      <c r="K7" s="95"/>
      <c r="Q7" s="102"/>
      <c r="R7" s="23">
        <v>3</v>
      </c>
      <c r="S7" s="17">
        <f t="shared" ref="S7:AG7" si="3">S6*2</f>
        <v>0.45999999999999996</v>
      </c>
      <c r="T7" s="17">
        <f t="shared" si="3"/>
        <v>0.91999999999999993</v>
      </c>
      <c r="U7" s="17">
        <f t="shared" si="3"/>
        <v>1.38</v>
      </c>
      <c r="V7" s="17">
        <f t="shared" si="3"/>
        <v>1.8399999999999999</v>
      </c>
      <c r="W7" s="17">
        <f t="shared" si="3"/>
        <v>2.2999999999999998</v>
      </c>
      <c r="X7" s="17">
        <f t="shared" si="3"/>
        <v>2.76</v>
      </c>
      <c r="Y7" s="17">
        <f t="shared" si="3"/>
        <v>3.2199999999999998</v>
      </c>
      <c r="Z7" s="17">
        <f t="shared" si="3"/>
        <v>3.6799999999999997</v>
      </c>
      <c r="AA7" s="17">
        <f t="shared" si="3"/>
        <v>4.1399999999999997</v>
      </c>
      <c r="AB7" s="17">
        <f t="shared" si="3"/>
        <v>4.5999999999999996</v>
      </c>
      <c r="AC7" s="17">
        <f t="shared" si="3"/>
        <v>5.0599999999999996</v>
      </c>
      <c r="AD7" s="17">
        <f t="shared" si="3"/>
        <v>5.52</v>
      </c>
      <c r="AE7" s="17">
        <f t="shared" si="3"/>
        <v>5.9799999999999995</v>
      </c>
      <c r="AF7" s="17">
        <f t="shared" si="3"/>
        <v>6.4399999999999995</v>
      </c>
      <c r="AG7" s="17">
        <f t="shared" si="3"/>
        <v>6.8999999999999995</v>
      </c>
      <c r="AH7" s="3"/>
      <c r="AP7" s="5"/>
    </row>
    <row r="8" spans="1:42" ht="14.4">
      <c r="A8" s="3"/>
      <c r="B8" s="21" t="s">
        <v>20</v>
      </c>
      <c r="C8" s="22"/>
      <c r="D8" s="22"/>
      <c r="E8" s="22"/>
      <c r="F8" s="22"/>
      <c r="G8" s="22"/>
      <c r="H8" s="22"/>
      <c r="I8" s="22"/>
      <c r="J8" s="22"/>
      <c r="K8" s="94">
        <v>3</v>
      </c>
      <c r="Q8" s="102"/>
      <c r="R8" s="23">
        <v>4</v>
      </c>
      <c r="S8" s="17">
        <f t="shared" ref="S8:AG8" si="4">S7*2</f>
        <v>0.91999999999999993</v>
      </c>
      <c r="T8" s="17">
        <f t="shared" si="4"/>
        <v>1.8399999999999999</v>
      </c>
      <c r="U8" s="17">
        <f t="shared" si="4"/>
        <v>2.76</v>
      </c>
      <c r="V8" s="17">
        <f t="shared" si="4"/>
        <v>3.6799999999999997</v>
      </c>
      <c r="W8" s="17">
        <f t="shared" si="4"/>
        <v>4.5999999999999996</v>
      </c>
      <c r="X8" s="17">
        <f t="shared" si="4"/>
        <v>5.52</v>
      </c>
      <c r="Y8" s="17">
        <f t="shared" si="4"/>
        <v>6.4399999999999995</v>
      </c>
      <c r="Z8" s="17">
        <f t="shared" si="4"/>
        <v>7.3599999999999994</v>
      </c>
      <c r="AA8" s="17">
        <f t="shared" si="4"/>
        <v>8.2799999999999994</v>
      </c>
      <c r="AB8" s="17">
        <f t="shared" si="4"/>
        <v>9.1999999999999993</v>
      </c>
      <c r="AC8" s="17">
        <f t="shared" si="4"/>
        <v>10.119999999999999</v>
      </c>
      <c r="AD8" s="17">
        <f t="shared" si="4"/>
        <v>11.04</v>
      </c>
      <c r="AE8" s="17">
        <f t="shared" si="4"/>
        <v>11.959999999999999</v>
      </c>
      <c r="AF8" s="17">
        <f t="shared" si="4"/>
        <v>12.879999999999999</v>
      </c>
      <c r="AG8" s="17">
        <f t="shared" si="4"/>
        <v>13.799999999999999</v>
      </c>
      <c r="AH8" s="3"/>
      <c r="AP8" s="5"/>
    </row>
    <row r="9" spans="1:42" ht="14.4">
      <c r="A9" s="3"/>
      <c r="B9" s="24"/>
      <c r="C9" s="13"/>
      <c r="D9" s="13"/>
      <c r="E9" s="13"/>
      <c r="F9" s="13"/>
      <c r="G9" s="13"/>
      <c r="H9" s="13"/>
      <c r="I9" s="13"/>
      <c r="J9" s="13"/>
      <c r="K9" s="95"/>
      <c r="Q9" s="102"/>
      <c r="R9" s="23">
        <v>5</v>
      </c>
      <c r="S9" s="17">
        <f t="shared" ref="S9:AG9" si="5">S8*2</f>
        <v>1.8399999999999999</v>
      </c>
      <c r="T9" s="17">
        <f t="shared" si="5"/>
        <v>3.6799999999999997</v>
      </c>
      <c r="U9" s="17">
        <f t="shared" si="5"/>
        <v>5.52</v>
      </c>
      <c r="V9" s="17">
        <f t="shared" si="5"/>
        <v>7.3599999999999994</v>
      </c>
      <c r="W9" s="17">
        <f t="shared" si="5"/>
        <v>9.1999999999999993</v>
      </c>
      <c r="X9" s="17">
        <f t="shared" si="5"/>
        <v>11.04</v>
      </c>
      <c r="Y9" s="17">
        <f t="shared" si="5"/>
        <v>12.879999999999999</v>
      </c>
      <c r="Z9" s="17">
        <f t="shared" si="5"/>
        <v>14.719999999999999</v>
      </c>
      <c r="AA9" s="17">
        <f t="shared" si="5"/>
        <v>16.559999999999999</v>
      </c>
      <c r="AB9" s="17">
        <f t="shared" si="5"/>
        <v>18.399999999999999</v>
      </c>
      <c r="AC9" s="17">
        <f t="shared" si="5"/>
        <v>20.239999999999998</v>
      </c>
      <c r="AD9" s="17">
        <f t="shared" si="5"/>
        <v>22.08</v>
      </c>
      <c r="AE9" s="17">
        <f t="shared" si="5"/>
        <v>23.919999999999998</v>
      </c>
      <c r="AF9" s="17">
        <f t="shared" si="5"/>
        <v>25.759999999999998</v>
      </c>
      <c r="AG9" s="17">
        <f t="shared" si="5"/>
        <v>27.599999999999998</v>
      </c>
      <c r="AH9" s="3"/>
      <c r="AP9" s="5"/>
    </row>
    <row r="10" spans="1:42" ht="14.4">
      <c r="A10" s="3"/>
      <c r="B10" s="21" t="s">
        <v>19</v>
      </c>
      <c r="C10" s="22"/>
      <c r="D10" s="22"/>
      <c r="E10" s="22"/>
      <c r="F10" s="22"/>
      <c r="G10" s="22"/>
      <c r="H10" s="22"/>
      <c r="I10" s="22"/>
      <c r="J10" s="22"/>
      <c r="K10" s="94">
        <v>5</v>
      </c>
      <c r="Q10" s="102"/>
      <c r="R10" s="23">
        <v>6</v>
      </c>
      <c r="S10" s="17">
        <f t="shared" ref="S10:AG10" si="6">S9*2</f>
        <v>3.6799999999999997</v>
      </c>
      <c r="T10" s="17">
        <f t="shared" si="6"/>
        <v>7.3599999999999994</v>
      </c>
      <c r="U10" s="17">
        <f t="shared" si="6"/>
        <v>11.04</v>
      </c>
      <c r="V10" s="17">
        <f t="shared" si="6"/>
        <v>14.719999999999999</v>
      </c>
      <c r="W10" s="17">
        <f t="shared" si="6"/>
        <v>18.399999999999999</v>
      </c>
      <c r="X10" s="17">
        <f t="shared" si="6"/>
        <v>22.08</v>
      </c>
      <c r="Y10" s="17">
        <f t="shared" si="6"/>
        <v>25.759999999999998</v>
      </c>
      <c r="Z10" s="17">
        <f t="shared" si="6"/>
        <v>29.439999999999998</v>
      </c>
      <c r="AA10" s="17">
        <f t="shared" si="6"/>
        <v>33.119999999999997</v>
      </c>
      <c r="AB10" s="17">
        <f t="shared" si="6"/>
        <v>36.799999999999997</v>
      </c>
      <c r="AC10" s="17">
        <f t="shared" si="6"/>
        <v>40.479999999999997</v>
      </c>
      <c r="AD10" s="17">
        <f t="shared" si="6"/>
        <v>44.16</v>
      </c>
      <c r="AE10" s="17">
        <f t="shared" si="6"/>
        <v>47.839999999999996</v>
      </c>
      <c r="AF10" s="17">
        <f t="shared" si="6"/>
        <v>51.519999999999996</v>
      </c>
      <c r="AG10" s="17">
        <f t="shared" si="6"/>
        <v>55.199999999999996</v>
      </c>
      <c r="AH10" s="3"/>
      <c r="AP10" s="5"/>
    </row>
    <row r="11" spans="1:42" ht="14.4">
      <c r="A11" s="3"/>
      <c r="B11" s="25"/>
      <c r="C11" s="13"/>
      <c r="D11" s="13"/>
      <c r="E11" s="13"/>
      <c r="F11" s="13"/>
      <c r="G11" s="13"/>
      <c r="H11" s="13"/>
      <c r="I11" s="13"/>
      <c r="J11" s="13"/>
      <c r="K11" s="95"/>
      <c r="Q11" s="102"/>
      <c r="R11" s="23">
        <v>7</v>
      </c>
      <c r="S11" s="17">
        <f t="shared" ref="S11:AG11" si="7">S10*2</f>
        <v>7.3599999999999994</v>
      </c>
      <c r="T11" s="17">
        <f t="shared" si="7"/>
        <v>14.719999999999999</v>
      </c>
      <c r="U11" s="17">
        <f t="shared" si="7"/>
        <v>22.08</v>
      </c>
      <c r="V11" s="17">
        <f t="shared" si="7"/>
        <v>29.439999999999998</v>
      </c>
      <c r="W11" s="17">
        <f t="shared" si="7"/>
        <v>36.799999999999997</v>
      </c>
      <c r="X11" s="17">
        <f t="shared" si="7"/>
        <v>44.16</v>
      </c>
      <c r="Y11" s="17">
        <f t="shared" si="7"/>
        <v>51.519999999999996</v>
      </c>
      <c r="Z11" s="17">
        <f t="shared" si="7"/>
        <v>58.879999999999995</v>
      </c>
      <c r="AA11" s="17">
        <f t="shared" si="7"/>
        <v>66.239999999999995</v>
      </c>
      <c r="AB11" s="17">
        <f t="shared" si="7"/>
        <v>73.599999999999994</v>
      </c>
      <c r="AC11" s="17">
        <f t="shared" si="7"/>
        <v>80.959999999999994</v>
      </c>
      <c r="AD11" s="17">
        <f t="shared" si="7"/>
        <v>88.32</v>
      </c>
      <c r="AE11" s="17">
        <f t="shared" si="7"/>
        <v>95.679999999999993</v>
      </c>
      <c r="AF11" s="17">
        <f t="shared" si="7"/>
        <v>103.03999999999999</v>
      </c>
      <c r="AG11" s="17">
        <f t="shared" si="7"/>
        <v>110.39999999999999</v>
      </c>
      <c r="AH11" s="3"/>
      <c r="AP11" s="5"/>
    </row>
    <row r="12" spans="1:42" ht="14.4">
      <c r="A12" s="26"/>
      <c r="B12" s="27" t="s">
        <v>18</v>
      </c>
      <c r="C12" s="28"/>
      <c r="D12" s="22"/>
      <c r="E12" s="22"/>
      <c r="F12" s="22"/>
      <c r="G12" s="22"/>
      <c r="H12" s="22"/>
      <c r="I12" s="22"/>
      <c r="J12" s="22"/>
      <c r="K12" s="96">
        <v>2.5</v>
      </c>
      <c r="M12" s="4">
        <f>K6*K12%</f>
        <v>5.7499999999999996E-2</v>
      </c>
      <c r="Q12" s="102"/>
      <c r="R12" s="23">
        <v>8</v>
      </c>
      <c r="S12" s="17">
        <f t="shared" ref="S12:AG12" si="8">S11*2</f>
        <v>14.719999999999999</v>
      </c>
      <c r="T12" s="17">
        <f t="shared" si="8"/>
        <v>29.439999999999998</v>
      </c>
      <c r="U12" s="17">
        <f t="shared" si="8"/>
        <v>44.16</v>
      </c>
      <c r="V12" s="17">
        <f t="shared" si="8"/>
        <v>58.879999999999995</v>
      </c>
      <c r="W12" s="17">
        <f t="shared" si="8"/>
        <v>73.599999999999994</v>
      </c>
      <c r="X12" s="17">
        <f t="shared" si="8"/>
        <v>88.32</v>
      </c>
      <c r="Y12" s="17">
        <f t="shared" si="8"/>
        <v>103.03999999999999</v>
      </c>
      <c r="Z12" s="17">
        <f t="shared" si="8"/>
        <v>117.75999999999999</v>
      </c>
      <c r="AA12" s="17">
        <f t="shared" si="8"/>
        <v>132.47999999999999</v>
      </c>
      <c r="AB12" s="17">
        <f t="shared" si="8"/>
        <v>147.19999999999999</v>
      </c>
      <c r="AC12" s="17">
        <f t="shared" si="8"/>
        <v>161.91999999999999</v>
      </c>
      <c r="AD12" s="17">
        <f t="shared" si="8"/>
        <v>176.64</v>
      </c>
      <c r="AE12" s="17">
        <f t="shared" si="8"/>
        <v>191.35999999999999</v>
      </c>
      <c r="AF12" s="17">
        <f t="shared" si="8"/>
        <v>206.07999999999998</v>
      </c>
      <c r="AG12" s="17">
        <f t="shared" si="8"/>
        <v>220.79999999999998</v>
      </c>
      <c r="AH12" s="3"/>
      <c r="AP12" s="5"/>
    </row>
    <row r="13" spans="1:42" ht="14.4">
      <c r="A13" s="3"/>
      <c r="B13" s="29" t="s">
        <v>7</v>
      </c>
      <c r="C13" s="7"/>
      <c r="D13" s="7"/>
      <c r="E13" s="7"/>
      <c r="F13" s="7"/>
      <c r="G13" s="7"/>
      <c r="H13" s="7"/>
      <c r="I13" s="7"/>
      <c r="J13" s="7"/>
      <c r="K13" s="97"/>
      <c r="Q13" s="102"/>
      <c r="R13" s="23">
        <v>9</v>
      </c>
      <c r="S13" s="17">
        <f t="shared" ref="S13:AG13" si="9">S12*2</f>
        <v>29.439999999999998</v>
      </c>
      <c r="T13" s="17">
        <f t="shared" si="9"/>
        <v>58.879999999999995</v>
      </c>
      <c r="U13" s="17">
        <f t="shared" si="9"/>
        <v>88.32</v>
      </c>
      <c r="V13" s="17">
        <f t="shared" si="9"/>
        <v>117.75999999999999</v>
      </c>
      <c r="W13" s="17">
        <f t="shared" si="9"/>
        <v>147.19999999999999</v>
      </c>
      <c r="X13" s="17">
        <f t="shared" si="9"/>
        <v>176.64</v>
      </c>
      <c r="Y13" s="17">
        <f t="shared" si="9"/>
        <v>206.07999999999998</v>
      </c>
      <c r="Z13" s="17">
        <f t="shared" si="9"/>
        <v>235.51999999999998</v>
      </c>
      <c r="AA13" s="17">
        <f t="shared" si="9"/>
        <v>264.95999999999998</v>
      </c>
      <c r="AB13" s="17">
        <f t="shared" si="9"/>
        <v>294.39999999999998</v>
      </c>
      <c r="AC13" s="17">
        <f t="shared" si="9"/>
        <v>323.83999999999997</v>
      </c>
      <c r="AD13" s="17">
        <f t="shared" si="9"/>
        <v>353.28</v>
      </c>
      <c r="AE13" s="17">
        <f t="shared" si="9"/>
        <v>382.71999999999997</v>
      </c>
      <c r="AF13" s="17">
        <f t="shared" si="9"/>
        <v>412.15999999999997</v>
      </c>
      <c r="AG13" s="17">
        <f t="shared" si="9"/>
        <v>441.59999999999997</v>
      </c>
      <c r="AH13" s="3"/>
      <c r="AP13" s="5"/>
    </row>
    <row r="14" spans="1:42" ht="14.4">
      <c r="A14" s="26"/>
      <c r="B14" s="17" t="s">
        <v>8</v>
      </c>
      <c r="C14" s="30"/>
      <c r="D14" s="7"/>
      <c r="E14" s="7"/>
      <c r="F14" s="7"/>
      <c r="G14" s="7"/>
      <c r="H14" s="7"/>
      <c r="I14" s="7"/>
      <c r="J14" s="7"/>
      <c r="K14" s="99"/>
      <c r="Q14" s="102"/>
      <c r="R14" s="23">
        <v>10</v>
      </c>
      <c r="S14" s="17">
        <f t="shared" ref="S14:AG14" si="10">S13*2</f>
        <v>58.879999999999995</v>
      </c>
      <c r="T14" s="17">
        <f t="shared" si="10"/>
        <v>117.75999999999999</v>
      </c>
      <c r="U14" s="17">
        <f t="shared" si="10"/>
        <v>176.64</v>
      </c>
      <c r="V14" s="17">
        <f t="shared" si="10"/>
        <v>235.51999999999998</v>
      </c>
      <c r="W14" s="17">
        <f t="shared" si="10"/>
        <v>294.39999999999998</v>
      </c>
      <c r="X14" s="17">
        <f t="shared" si="10"/>
        <v>353.28</v>
      </c>
      <c r="Y14" s="17">
        <f t="shared" si="10"/>
        <v>412.15999999999997</v>
      </c>
      <c r="Z14" s="17">
        <f t="shared" si="10"/>
        <v>471.03999999999996</v>
      </c>
      <c r="AA14" s="17">
        <f t="shared" si="10"/>
        <v>529.91999999999996</v>
      </c>
      <c r="AB14" s="17">
        <f t="shared" si="10"/>
        <v>588.79999999999995</v>
      </c>
      <c r="AC14" s="17">
        <f t="shared" si="10"/>
        <v>647.67999999999995</v>
      </c>
      <c r="AD14" s="17">
        <f t="shared" si="10"/>
        <v>706.56</v>
      </c>
      <c r="AE14" s="17">
        <f t="shared" si="10"/>
        <v>765.43999999999994</v>
      </c>
      <c r="AF14" s="17">
        <f t="shared" si="10"/>
        <v>824.31999999999994</v>
      </c>
      <c r="AG14" s="17">
        <f t="shared" si="10"/>
        <v>883.19999999999993</v>
      </c>
      <c r="AH14" s="3"/>
      <c r="AP14" s="5"/>
    </row>
    <row r="15" spans="1:42" ht="14.4">
      <c r="A15" s="3"/>
      <c r="B15" s="31" t="s">
        <v>28</v>
      </c>
      <c r="C15" s="13"/>
      <c r="D15" s="13"/>
      <c r="E15" s="13"/>
      <c r="F15" s="13"/>
      <c r="G15" s="13"/>
      <c r="H15" s="13"/>
      <c r="I15" s="13"/>
      <c r="J15" s="13"/>
      <c r="K15" s="100"/>
      <c r="M15" s="4">
        <f>K14*K15%</f>
        <v>0</v>
      </c>
      <c r="Q15" s="102"/>
      <c r="R15" s="23">
        <v>11</v>
      </c>
      <c r="S15" s="17">
        <f t="shared" ref="S15:AG15" si="11">S14*2</f>
        <v>117.75999999999999</v>
      </c>
      <c r="T15" s="17">
        <f t="shared" si="11"/>
        <v>235.51999999999998</v>
      </c>
      <c r="U15" s="17">
        <f t="shared" si="11"/>
        <v>353.28</v>
      </c>
      <c r="V15" s="17">
        <f t="shared" si="11"/>
        <v>471.03999999999996</v>
      </c>
      <c r="W15" s="17">
        <f t="shared" si="11"/>
        <v>588.79999999999995</v>
      </c>
      <c r="X15" s="17">
        <f t="shared" si="11"/>
        <v>706.56</v>
      </c>
      <c r="Y15" s="17">
        <f t="shared" si="11"/>
        <v>824.31999999999994</v>
      </c>
      <c r="Z15" s="17">
        <f t="shared" si="11"/>
        <v>942.07999999999993</v>
      </c>
      <c r="AA15" s="17">
        <f t="shared" si="11"/>
        <v>1059.8399999999999</v>
      </c>
      <c r="AB15" s="17">
        <f t="shared" si="11"/>
        <v>1177.5999999999999</v>
      </c>
      <c r="AC15" s="17">
        <f t="shared" si="11"/>
        <v>1295.3599999999999</v>
      </c>
      <c r="AD15" s="17">
        <f t="shared" si="11"/>
        <v>1413.12</v>
      </c>
      <c r="AE15" s="17">
        <f t="shared" si="11"/>
        <v>1530.8799999999999</v>
      </c>
      <c r="AF15" s="17">
        <f t="shared" si="11"/>
        <v>1648.6399999999999</v>
      </c>
      <c r="AG15" s="17">
        <f t="shared" si="11"/>
        <v>1766.3999999999999</v>
      </c>
      <c r="AH15" s="3"/>
      <c r="AP15" s="5"/>
    </row>
    <row r="16" spans="1:42" ht="14.4">
      <c r="A16" s="3"/>
      <c r="B16" s="7"/>
      <c r="C16" s="7"/>
      <c r="D16" s="7"/>
      <c r="E16" s="7"/>
      <c r="F16" s="7"/>
      <c r="G16" s="7"/>
      <c r="H16" s="7"/>
      <c r="I16" s="7"/>
      <c r="J16" s="7"/>
      <c r="K16" s="7"/>
      <c r="Q16" s="102"/>
      <c r="R16" s="23">
        <v>12</v>
      </c>
      <c r="S16" s="17">
        <f t="shared" ref="S16:AG16" si="12">S15*2</f>
        <v>235.51999999999998</v>
      </c>
      <c r="T16" s="17">
        <f t="shared" si="12"/>
        <v>471.03999999999996</v>
      </c>
      <c r="U16" s="17">
        <f t="shared" si="12"/>
        <v>706.56</v>
      </c>
      <c r="V16" s="17">
        <f t="shared" si="12"/>
        <v>942.07999999999993</v>
      </c>
      <c r="W16" s="17">
        <f t="shared" si="12"/>
        <v>1177.5999999999999</v>
      </c>
      <c r="X16" s="17">
        <f t="shared" si="12"/>
        <v>1413.12</v>
      </c>
      <c r="Y16" s="17">
        <f t="shared" si="12"/>
        <v>1648.6399999999999</v>
      </c>
      <c r="Z16" s="17">
        <f t="shared" si="12"/>
        <v>1884.1599999999999</v>
      </c>
      <c r="AA16" s="17">
        <f t="shared" si="12"/>
        <v>2119.6799999999998</v>
      </c>
      <c r="AB16" s="17">
        <f t="shared" si="12"/>
        <v>2355.1999999999998</v>
      </c>
      <c r="AC16" s="17">
        <f t="shared" si="12"/>
        <v>2590.7199999999998</v>
      </c>
      <c r="AD16" s="17">
        <f t="shared" si="12"/>
        <v>2826.24</v>
      </c>
      <c r="AE16" s="17">
        <f t="shared" si="12"/>
        <v>3061.7599999999998</v>
      </c>
      <c r="AF16" s="17">
        <f t="shared" si="12"/>
        <v>3297.2799999999997</v>
      </c>
      <c r="AG16" s="17">
        <f t="shared" si="12"/>
        <v>3532.7999999999997</v>
      </c>
      <c r="AH16" s="3"/>
      <c r="AP16" s="5"/>
    </row>
    <row r="17" spans="1:42" ht="14.4">
      <c r="A17" s="3"/>
      <c r="B17" s="32" t="s">
        <v>9</v>
      </c>
      <c r="C17" s="22"/>
      <c r="D17" s="22"/>
      <c r="E17" s="22"/>
      <c r="F17" s="22"/>
      <c r="G17" s="22"/>
      <c r="H17" s="22"/>
      <c r="I17" s="22"/>
      <c r="J17" s="22"/>
      <c r="K17" s="98">
        <f>N27+N30</f>
        <v>2.2999999999999998</v>
      </c>
      <c r="Q17" s="102"/>
      <c r="R17" s="23">
        <v>13</v>
      </c>
      <c r="S17" s="17">
        <f t="shared" ref="S17:AG17" si="13">S16*2</f>
        <v>471.03999999999996</v>
      </c>
      <c r="T17" s="17">
        <f t="shared" si="13"/>
        <v>942.07999999999993</v>
      </c>
      <c r="U17" s="17">
        <f t="shared" si="13"/>
        <v>1413.12</v>
      </c>
      <c r="V17" s="17">
        <f t="shared" si="13"/>
        <v>1884.1599999999999</v>
      </c>
      <c r="W17" s="17">
        <f t="shared" si="13"/>
        <v>2355.1999999999998</v>
      </c>
      <c r="X17" s="17">
        <f t="shared" si="13"/>
        <v>2826.24</v>
      </c>
      <c r="Y17" s="17">
        <f t="shared" si="13"/>
        <v>3297.2799999999997</v>
      </c>
      <c r="Z17" s="17">
        <f t="shared" si="13"/>
        <v>3768.3199999999997</v>
      </c>
      <c r="AA17" s="17">
        <f t="shared" si="13"/>
        <v>4239.3599999999997</v>
      </c>
      <c r="AB17" s="17">
        <f t="shared" si="13"/>
        <v>4710.3999999999996</v>
      </c>
      <c r="AC17" s="17">
        <f t="shared" si="13"/>
        <v>5181.4399999999996</v>
      </c>
      <c r="AD17" s="17">
        <f t="shared" si="13"/>
        <v>5652.48</v>
      </c>
      <c r="AE17" s="17">
        <f t="shared" si="13"/>
        <v>6123.5199999999995</v>
      </c>
      <c r="AF17" s="17">
        <f t="shared" si="13"/>
        <v>6594.5599999999995</v>
      </c>
      <c r="AG17" s="17">
        <f t="shared" si="13"/>
        <v>7065.5999999999995</v>
      </c>
      <c r="AH17" s="3"/>
      <c r="AP17" s="5"/>
    </row>
    <row r="18" spans="1:42" ht="14.4">
      <c r="A18" s="3"/>
      <c r="B18" s="24" t="s">
        <v>10</v>
      </c>
      <c r="C18" s="13"/>
      <c r="D18" s="13"/>
      <c r="E18" s="13"/>
      <c r="F18" s="13"/>
      <c r="G18" s="13"/>
      <c r="H18" s="13"/>
      <c r="I18" s="13"/>
      <c r="J18" s="13"/>
      <c r="K18" s="93"/>
      <c r="Q18" s="102"/>
      <c r="R18" s="23">
        <v>14</v>
      </c>
      <c r="S18" s="17">
        <f t="shared" ref="S18:AG18" si="14">S17*2</f>
        <v>942.07999999999993</v>
      </c>
      <c r="T18" s="17">
        <f t="shared" si="14"/>
        <v>1884.1599999999999</v>
      </c>
      <c r="U18" s="17">
        <f t="shared" si="14"/>
        <v>2826.24</v>
      </c>
      <c r="V18" s="17">
        <f t="shared" si="14"/>
        <v>3768.3199999999997</v>
      </c>
      <c r="W18" s="17">
        <f t="shared" si="14"/>
        <v>4710.3999999999996</v>
      </c>
      <c r="X18" s="17">
        <f t="shared" si="14"/>
        <v>5652.48</v>
      </c>
      <c r="Y18" s="17">
        <f t="shared" si="14"/>
        <v>6594.5599999999995</v>
      </c>
      <c r="Z18" s="17">
        <f t="shared" si="14"/>
        <v>7536.6399999999994</v>
      </c>
      <c r="AA18" s="17">
        <f t="shared" si="14"/>
        <v>8478.7199999999993</v>
      </c>
      <c r="AB18" s="17">
        <f t="shared" si="14"/>
        <v>9420.7999999999993</v>
      </c>
      <c r="AC18" s="17">
        <f t="shared" si="14"/>
        <v>10362.879999999999</v>
      </c>
      <c r="AD18" s="17">
        <f t="shared" si="14"/>
        <v>11304.96</v>
      </c>
      <c r="AE18" s="17">
        <f t="shared" si="14"/>
        <v>12247.039999999999</v>
      </c>
      <c r="AF18" s="17">
        <f t="shared" si="14"/>
        <v>13189.119999999999</v>
      </c>
      <c r="AG18" s="17">
        <f t="shared" si="14"/>
        <v>14131.199999999999</v>
      </c>
      <c r="AH18" s="3"/>
      <c r="AP18" s="5"/>
    </row>
    <row r="19" spans="1:42" ht="14.4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Q19" s="102"/>
      <c r="R19" s="23">
        <v>15</v>
      </c>
      <c r="S19" s="17">
        <f t="shared" ref="S19:AG19" si="15">S18*2</f>
        <v>1884.1599999999999</v>
      </c>
      <c r="T19" s="17">
        <f t="shared" si="15"/>
        <v>3768.3199999999997</v>
      </c>
      <c r="U19" s="17">
        <f t="shared" si="15"/>
        <v>5652.48</v>
      </c>
      <c r="V19" s="17">
        <f t="shared" si="15"/>
        <v>7536.6399999999994</v>
      </c>
      <c r="W19" s="17">
        <f t="shared" si="15"/>
        <v>9420.7999999999993</v>
      </c>
      <c r="X19" s="17">
        <f t="shared" si="15"/>
        <v>11304.96</v>
      </c>
      <c r="Y19" s="17">
        <f t="shared" si="15"/>
        <v>13189.119999999999</v>
      </c>
      <c r="Z19" s="17">
        <f t="shared" si="15"/>
        <v>15073.279999999999</v>
      </c>
      <c r="AA19" s="17">
        <f t="shared" si="15"/>
        <v>16957.439999999999</v>
      </c>
      <c r="AB19" s="17">
        <f t="shared" si="15"/>
        <v>18841.599999999999</v>
      </c>
      <c r="AC19" s="17">
        <f t="shared" si="15"/>
        <v>20725.759999999998</v>
      </c>
      <c r="AD19" s="17">
        <f t="shared" si="15"/>
        <v>22609.919999999998</v>
      </c>
      <c r="AE19" s="17">
        <f t="shared" si="15"/>
        <v>24494.079999999998</v>
      </c>
      <c r="AF19" s="17">
        <f t="shared" si="15"/>
        <v>26378.239999999998</v>
      </c>
      <c r="AG19" s="17">
        <f t="shared" si="15"/>
        <v>28262.399999999998</v>
      </c>
      <c r="AH19" s="3"/>
      <c r="AP19" s="5"/>
    </row>
    <row r="20" spans="1:42" ht="18" customHeight="1">
      <c r="A20" s="3"/>
      <c r="B20" s="32" t="s">
        <v>11</v>
      </c>
      <c r="C20" s="22"/>
      <c r="D20" s="22"/>
      <c r="E20" s="22"/>
      <c r="F20" s="22"/>
      <c r="G20" s="22"/>
      <c r="H20" s="22"/>
      <c r="I20" s="22"/>
      <c r="J20" s="22"/>
      <c r="K20" s="92">
        <f>K6-K17</f>
        <v>0</v>
      </c>
      <c r="Q20" s="102"/>
      <c r="R20" s="23">
        <v>16</v>
      </c>
      <c r="S20" s="17">
        <f t="shared" ref="S20:AG20" si="16">S19*2</f>
        <v>3768.3199999999997</v>
      </c>
      <c r="T20" s="17">
        <f t="shared" si="16"/>
        <v>7536.6399999999994</v>
      </c>
      <c r="U20" s="17">
        <f t="shared" si="16"/>
        <v>11304.96</v>
      </c>
      <c r="V20" s="17">
        <f t="shared" si="16"/>
        <v>15073.279999999999</v>
      </c>
      <c r="W20" s="17">
        <f t="shared" si="16"/>
        <v>18841.599999999999</v>
      </c>
      <c r="X20" s="17">
        <f t="shared" si="16"/>
        <v>22609.919999999998</v>
      </c>
      <c r="Y20" s="17">
        <f t="shared" si="16"/>
        <v>26378.239999999998</v>
      </c>
      <c r="Z20" s="17">
        <f t="shared" si="16"/>
        <v>30146.559999999998</v>
      </c>
      <c r="AA20" s="17">
        <f t="shared" si="16"/>
        <v>33914.879999999997</v>
      </c>
      <c r="AB20" s="17">
        <f t="shared" si="16"/>
        <v>37683.199999999997</v>
      </c>
      <c r="AC20" s="17">
        <f t="shared" si="16"/>
        <v>41451.519999999997</v>
      </c>
      <c r="AD20" s="17">
        <f t="shared" si="16"/>
        <v>45219.839999999997</v>
      </c>
      <c r="AE20" s="17">
        <f t="shared" si="16"/>
        <v>48988.159999999996</v>
      </c>
      <c r="AF20" s="17">
        <f t="shared" si="16"/>
        <v>52756.479999999996</v>
      </c>
      <c r="AG20" s="17">
        <f t="shared" si="16"/>
        <v>56524.799999999996</v>
      </c>
      <c r="AH20" s="3"/>
      <c r="AP20" s="5"/>
    </row>
    <row r="21" spans="1:42" ht="33.75" customHeight="1" thickBot="1">
      <c r="A21" s="3"/>
      <c r="B21" s="33" t="s">
        <v>12</v>
      </c>
      <c r="C21" s="13"/>
      <c r="D21" s="13"/>
      <c r="E21" s="13"/>
      <c r="F21" s="13"/>
      <c r="G21" s="13"/>
      <c r="H21" s="13"/>
      <c r="I21" s="13"/>
      <c r="J21" s="13"/>
      <c r="K21" s="93"/>
      <c r="Q21" s="93"/>
      <c r="R21" s="23">
        <v>17</v>
      </c>
      <c r="S21" s="17">
        <f t="shared" ref="S21:AG21" si="17">S20*2</f>
        <v>7536.6399999999994</v>
      </c>
      <c r="T21" s="17">
        <f t="shared" si="17"/>
        <v>15073.279999999999</v>
      </c>
      <c r="U21" s="17">
        <f t="shared" si="17"/>
        <v>22609.919999999998</v>
      </c>
      <c r="V21" s="17">
        <f t="shared" si="17"/>
        <v>30146.559999999998</v>
      </c>
      <c r="W21" s="17">
        <f t="shared" si="17"/>
        <v>37683.199999999997</v>
      </c>
      <c r="X21" s="17">
        <f t="shared" si="17"/>
        <v>45219.839999999997</v>
      </c>
      <c r="Y21" s="17">
        <f t="shared" si="17"/>
        <v>52756.479999999996</v>
      </c>
      <c r="Z21" s="17">
        <f t="shared" si="17"/>
        <v>60293.119999999995</v>
      </c>
      <c r="AA21" s="17">
        <f t="shared" si="17"/>
        <v>67829.759999999995</v>
      </c>
      <c r="AB21" s="17">
        <f t="shared" si="17"/>
        <v>75366.399999999994</v>
      </c>
      <c r="AC21" s="17">
        <f t="shared" si="17"/>
        <v>82903.039999999994</v>
      </c>
      <c r="AD21" s="17">
        <f t="shared" si="17"/>
        <v>90439.679999999993</v>
      </c>
      <c r="AE21" s="17">
        <f t="shared" si="17"/>
        <v>97976.319999999992</v>
      </c>
      <c r="AF21" s="17">
        <f t="shared" si="17"/>
        <v>105512.95999999999</v>
      </c>
      <c r="AG21" s="17">
        <f t="shared" si="17"/>
        <v>113049.59999999999</v>
      </c>
      <c r="AH21" s="3"/>
      <c r="AP21" s="5"/>
    </row>
    <row r="22" spans="1:42" ht="14.4" hidden="1">
      <c r="A22" s="3"/>
      <c r="AE22" s="7"/>
      <c r="AH22" s="3"/>
      <c r="AP22" s="5"/>
    </row>
    <row r="23" spans="1:42" ht="14.4" hidden="1">
      <c r="A23" s="3"/>
      <c r="AE23" s="7"/>
      <c r="AH23" s="3"/>
      <c r="AP23" s="5"/>
    </row>
    <row r="24" spans="1:42" ht="14.4" hidden="1">
      <c r="A24" s="3"/>
      <c r="AE24" s="7"/>
      <c r="AH24" s="3"/>
      <c r="AP24" s="5"/>
    </row>
    <row r="25" spans="1:42" ht="14.4" hidden="1">
      <c r="A25" s="3"/>
      <c r="AE25" s="7"/>
      <c r="AH25" s="3"/>
      <c r="AP25" s="5"/>
    </row>
    <row r="26" spans="1:42" ht="14.4" hidden="1">
      <c r="A26" s="3"/>
      <c r="N26" s="4">
        <f>M12*2^K8</f>
        <v>0.45999999999999996</v>
      </c>
      <c r="AE26" s="7"/>
      <c r="AH26" s="3"/>
      <c r="AP26" s="5"/>
    </row>
    <row r="27" spans="1:42" ht="14.4" hidden="1">
      <c r="A27" s="3"/>
      <c r="N27" s="4">
        <f>N26*K10</f>
        <v>2.2999999999999998</v>
      </c>
      <c r="AE27" s="7"/>
      <c r="AH27" s="3"/>
      <c r="AP27" s="5"/>
    </row>
    <row r="28" spans="1:42" ht="14.4" hidden="1">
      <c r="A28" s="3"/>
      <c r="AE28" s="7"/>
      <c r="AH28" s="3"/>
      <c r="AP28" s="5"/>
    </row>
    <row r="29" spans="1:42" ht="14.4" hidden="1">
      <c r="A29" s="3"/>
      <c r="N29" s="4">
        <f>K14*2^K8</f>
        <v>0</v>
      </c>
      <c r="AE29" s="7"/>
      <c r="AH29" s="3"/>
      <c r="AP29" s="5"/>
    </row>
    <row r="30" spans="1:42" ht="14.4" hidden="1">
      <c r="A30" s="3"/>
      <c r="N30" s="4">
        <f>N29*K10</f>
        <v>0</v>
      </c>
      <c r="AE30" s="7"/>
      <c r="AH30" s="3"/>
      <c r="AP30" s="5"/>
    </row>
    <row r="31" spans="1:42" ht="14.4" hidden="1">
      <c r="A31" s="3"/>
      <c r="K31" s="4">
        <f>K12%*K6</f>
        <v>5.7499999999999996E-2</v>
      </c>
      <c r="AE31" s="7"/>
      <c r="AH31" s="3"/>
      <c r="AP31" s="5"/>
    </row>
    <row r="32" spans="1:42" ht="14.4" hidden="1">
      <c r="A32" s="3"/>
      <c r="K32" s="4">
        <f>K14</f>
        <v>0</v>
      </c>
      <c r="AE32" s="7"/>
      <c r="AH32" s="3"/>
      <c r="AP32" s="5"/>
    </row>
    <row r="33" spans="1:43" ht="14.4" hidden="1">
      <c r="A33" s="3"/>
      <c r="AE33" s="7"/>
      <c r="AH33" s="3"/>
      <c r="AP33" s="5"/>
    </row>
    <row r="34" spans="1:43" ht="14.4" hidden="1">
      <c r="A34" s="3"/>
      <c r="K34" s="4">
        <f>IF(K12="",SUM(K6*K14),K6*K12/100)</f>
        <v>5.7500000000000002E-2</v>
      </c>
      <c r="AE34" s="7"/>
      <c r="AH34" s="3"/>
      <c r="AP34" s="5"/>
    </row>
    <row r="35" spans="1:43" ht="14.4" hidden="1">
      <c r="A35" s="3"/>
      <c r="AE35" s="7"/>
      <c r="AH35" s="3"/>
      <c r="AP35" s="5"/>
    </row>
    <row r="36" spans="1:43" ht="14.4" hidden="1">
      <c r="A36" s="3"/>
      <c r="AE36" s="7"/>
      <c r="AH36" s="3"/>
      <c r="AP36" s="5"/>
    </row>
    <row r="37" spans="1:43" ht="14.4" hidden="1">
      <c r="A37" s="3"/>
      <c r="AE37" s="7"/>
      <c r="AH37" s="3"/>
      <c r="AP37" s="5"/>
    </row>
    <row r="38" spans="1:43" ht="14.4" hidden="1">
      <c r="A38" s="3"/>
      <c r="AE38" s="7"/>
      <c r="AH38" s="3"/>
      <c r="AP38" s="5"/>
    </row>
    <row r="39" spans="1:43" ht="18.600000000000001" thickBot="1">
      <c r="A39" s="3"/>
      <c r="B39" s="34" t="s">
        <v>13</v>
      </c>
      <c r="C39" s="35"/>
      <c r="D39" s="35"/>
      <c r="E39" s="35"/>
      <c r="F39" s="35"/>
      <c r="G39" s="35"/>
      <c r="H39" s="35"/>
      <c r="I39" s="35"/>
      <c r="J39" s="35"/>
      <c r="K39" s="36">
        <f>K20/K6*-1</f>
        <v>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3"/>
      <c r="AP39" s="5"/>
    </row>
    <row r="40" spans="1:43" ht="21.6" thickBot="1">
      <c r="A40" s="3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8" t="s">
        <v>14</v>
      </c>
      <c r="S40" s="79"/>
      <c r="T40" s="79"/>
      <c r="U40" s="79"/>
      <c r="V40" s="79"/>
      <c r="W40" s="79"/>
      <c r="X40" s="79"/>
      <c r="Y40" s="79"/>
      <c r="Z40" s="79"/>
      <c r="AA40" s="80"/>
      <c r="AB40" s="7"/>
      <c r="AC40" s="81" t="s">
        <v>24</v>
      </c>
      <c r="AD40" s="79"/>
      <c r="AE40" s="80"/>
      <c r="AF40" s="7"/>
      <c r="AG40" s="7"/>
      <c r="AH40" s="3"/>
      <c r="AP40" s="5"/>
    </row>
    <row r="41" spans="1:43" ht="60.75" customHeight="1" thickBot="1">
      <c r="A41" s="3"/>
      <c r="B41" s="55" t="s">
        <v>27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2" t="s">
        <v>21</v>
      </c>
      <c r="S41" s="79"/>
      <c r="T41" s="80"/>
      <c r="U41" s="87" t="s">
        <v>22</v>
      </c>
      <c r="V41" s="79"/>
      <c r="W41" s="79"/>
      <c r="X41" s="80"/>
      <c r="Y41" s="83" t="s">
        <v>23</v>
      </c>
      <c r="Z41" s="79"/>
      <c r="AA41" s="80"/>
      <c r="AB41" s="47">
        <v>1</v>
      </c>
      <c r="AC41" s="51"/>
      <c r="AD41" s="88" t="s">
        <v>26</v>
      </c>
      <c r="AE41" s="89"/>
      <c r="AF41" s="7"/>
      <c r="AG41" s="7"/>
      <c r="AH41" s="3"/>
      <c r="AL41" s="4" t="s">
        <v>15</v>
      </c>
      <c r="AM41" s="4">
        <v>1</v>
      </c>
      <c r="AN41" s="37">
        <f>AC41-S42</f>
        <v>-1.4999999999999999E-2</v>
      </c>
      <c r="AO41" s="37"/>
      <c r="AP41" s="5">
        <f>AC41*S42</f>
        <v>0</v>
      </c>
      <c r="AQ41" s="5">
        <f>AC41+AP41</f>
        <v>0</v>
      </c>
    </row>
    <row r="42" spans="1:43" ht="30.6" thickBot="1">
      <c r="A42" s="26"/>
      <c r="B42" s="56" t="str">
        <f>IF(K14&lt;0.0015,"Valeur d'achat trop basse ! (min. 0,0015)","")</f>
        <v>Valeur d'achat trop basse ! (min. 0,0015)</v>
      </c>
      <c r="C42" s="3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38">
        <v>1</v>
      </c>
      <c r="S42" s="62">
        <v>1.4999999999999999E-2</v>
      </c>
      <c r="T42" s="63"/>
      <c r="U42" s="84">
        <f>S42/2</f>
        <v>7.4999999999999997E-3</v>
      </c>
      <c r="V42" s="85"/>
      <c r="W42" s="85"/>
      <c r="X42" s="86"/>
      <c r="Y42" s="84">
        <f>S42</f>
        <v>1.4999999999999999E-2</v>
      </c>
      <c r="Z42" s="85"/>
      <c r="AA42" s="86"/>
      <c r="AB42" s="48">
        <v>2</v>
      </c>
      <c r="AC42" s="39">
        <f t="shared" ref="AC42:AC51" si="18">AQ41</f>
        <v>0</v>
      </c>
      <c r="AD42" s="64">
        <f>SUMPRODUCT(AC41:AC42,AB41:AB42)/SUM(AB41:AB42)</f>
        <v>0</v>
      </c>
      <c r="AE42" s="60"/>
      <c r="AF42" s="7"/>
      <c r="AG42" s="7"/>
      <c r="AH42" s="3"/>
      <c r="AL42" s="4">
        <f>AM41*AM42</f>
        <v>2</v>
      </c>
      <c r="AM42" s="7">
        <v>2</v>
      </c>
      <c r="AN42" s="40">
        <f>AC41-S42</f>
        <v>-1.4999999999999999E-2</v>
      </c>
      <c r="AO42" s="41">
        <f t="shared" ref="AO42:AO50" si="19">S43-U42</f>
        <v>1.7500000000000002E-2</v>
      </c>
      <c r="AP42" s="5">
        <f t="shared" ref="AP42:AP50" si="20">AQ41*AO42</f>
        <v>0</v>
      </c>
      <c r="AQ42" s="5">
        <f t="shared" ref="AQ42:AQ50" si="21">AQ41+AP42</f>
        <v>0</v>
      </c>
    </row>
    <row r="43" spans="1:43" ht="31.8" thickBot="1">
      <c r="A43" s="26"/>
      <c r="B43" s="57" t="str">
        <f>IF(K20&gt;0,"","Pas assé de BTC pour ce réglage")</f>
        <v>Pas assé de BTC pour ce réglage</v>
      </c>
      <c r="C43" s="3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42">
        <v>2</v>
      </c>
      <c r="S43" s="62">
        <v>2.5000000000000001E-2</v>
      </c>
      <c r="T43" s="63"/>
      <c r="U43" s="58">
        <f t="shared" ref="U43:U51" si="22">S43/2</f>
        <v>1.2500000000000001E-2</v>
      </c>
      <c r="V43" s="59"/>
      <c r="W43" s="59"/>
      <c r="X43" s="60"/>
      <c r="Y43" s="58">
        <f t="shared" ref="Y43:Y51" si="23">S43-U42+Y42</f>
        <v>3.2500000000000001E-2</v>
      </c>
      <c r="Z43" s="59"/>
      <c r="AA43" s="60"/>
      <c r="AB43" s="49">
        <v>4</v>
      </c>
      <c r="AC43" s="43">
        <f t="shared" si="18"/>
        <v>0</v>
      </c>
      <c r="AD43" s="65">
        <f>SUMPRODUCT(AC41:AC43,AB41:AB43)/SUM(AB41:AB43)</f>
        <v>0</v>
      </c>
      <c r="AE43" s="60"/>
      <c r="AF43" s="7"/>
      <c r="AG43" s="7"/>
      <c r="AH43" s="3"/>
      <c r="AL43" s="4">
        <f t="shared" ref="AL43:AL50" si="24">AM43+AL42+$AM$41</f>
        <v>7</v>
      </c>
      <c r="AM43" s="7">
        <v>4</v>
      </c>
      <c r="AN43" s="44">
        <f>AN42-S43</f>
        <v>-0.04</v>
      </c>
      <c r="AO43" s="41">
        <f t="shared" si="19"/>
        <v>3.2500000000000001E-2</v>
      </c>
      <c r="AP43" s="5">
        <f t="shared" si="20"/>
        <v>0</v>
      </c>
      <c r="AQ43" s="5">
        <f t="shared" si="21"/>
        <v>0</v>
      </c>
    </row>
    <row r="44" spans="1:43" ht="14.4">
      <c r="A44" s="3"/>
      <c r="B44" s="5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42">
        <v>3</v>
      </c>
      <c r="S44" s="62">
        <v>4.4999999999999998E-2</v>
      </c>
      <c r="T44" s="63"/>
      <c r="U44" s="61">
        <f t="shared" si="22"/>
        <v>2.2499999999999999E-2</v>
      </c>
      <c r="V44" s="59"/>
      <c r="W44" s="59"/>
      <c r="X44" s="60"/>
      <c r="Y44" s="61">
        <f t="shared" si="23"/>
        <v>6.5000000000000002E-2</v>
      </c>
      <c r="Z44" s="59"/>
      <c r="AA44" s="60"/>
      <c r="AB44" s="50">
        <v>8</v>
      </c>
      <c r="AC44" s="39">
        <f t="shared" si="18"/>
        <v>0</v>
      </c>
      <c r="AD44" s="64">
        <f>SUMPRODUCT(AC41:AC44,AB41:AB44)/SUM(AB41:AB44)</f>
        <v>0</v>
      </c>
      <c r="AE44" s="60"/>
      <c r="AF44" s="7"/>
      <c r="AG44" s="7"/>
      <c r="AH44" s="3"/>
      <c r="AL44" s="4">
        <f t="shared" si="24"/>
        <v>16</v>
      </c>
      <c r="AM44" s="7">
        <v>8</v>
      </c>
      <c r="AN44" s="44">
        <f t="shared" ref="AN44:AN50" si="25">AN43*(S44-U43)*AM44</f>
        <v>-1.0400000000000001E-2</v>
      </c>
      <c r="AO44" s="41">
        <f t="shared" si="19"/>
        <v>5.2499999999999998E-2</v>
      </c>
      <c r="AP44" s="5">
        <f t="shared" si="20"/>
        <v>0</v>
      </c>
      <c r="AQ44" s="5">
        <f t="shared" si="21"/>
        <v>0</v>
      </c>
    </row>
    <row r="45" spans="1:43" ht="15.6">
      <c r="A45" s="3"/>
      <c r="B45" s="5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42">
        <v>4</v>
      </c>
      <c r="S45" s="62">
        <v>7.4999999999999997E-2</v>
      </c>
      <c r="T45" s="63"/>
      <c r="U45" s="58">
        <f t="shared" si="22"/>
        <v>3.7499999999999999E-2</v>
      </c>
      <c r="V45" s="59"/>
      <c r="W45" s="59"/>
      <c r="X45" s="60"/>
      <c r="Y45" s="58">
        <f t="shared" si="23"/>
        <v>0.11749999999999999</v>
      </c>
      <c r="Z45" s="59"/>
      <c r="AA45" s="60"/>
      <c r="AB45" s="49">
        <v>16</v>
      </c>
      <c r="AC45" s="43">
        <f t="shared" si="18"/>
        <v>0</v>
      </c>
      <c r="AD45" s="65">
        <f>SUMPRODUCT(AC41:AC45,AB41:AB45)/SUM(AB41:AB45)</f>
        <v>0</v>
      </c>
      <c r="AE45" s="60"/>
      <c r="AF45" s="7"/>
      <c r="AG45" s="7"/>
      <c r="AH45" s="3"/>
      <c r="AL45" s="4">
        <f t="shared" si="24"/>
        <v>33</v>
      </c>
      <c r="AM45" s="7">
        <v>16</v>
      </c>
      <c r="AN45" s="44">
        <f t="shared" si="25"/>
        <v>-8.7360000000000007E-3</v>
      </c>
      <c r="AO45" s="41">
        <f t="shared" si="19"/>
        <v>6.7500000000000004E-2</v>
      </c>
      <c r="AP45" s="5">
        <f t="shared" si="20"/>
        <v>0</v>
      </c>
      <c r="AQ45" s="5">
        <f t="shared" si="21"/>
        <v>0</v>
      </c>
    </row>
    <row r="46" spans="1:43" ht="15.6">
      <c r="A46" s="3"/>
      <c r="B46" s="5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42">
        <v>5</v>
      </c>
      <c r="S46" s="62">
        <v>0.105</v>
      </c>
      <c r="T46" s="63"/>
      <c r="U46" s="61">
        <f>S46/2</f>
        <v>5.2499999999999998E-2</v>
      </c>
      <c r="V46" s="59"/>
      <c r="W46" s="59"/>
      <c r="X46" s="60"/>
      <c r="Y46" s="61">
        <f t="shared" si="23"/>
        <v>0.185</v>
      </c>
      <c r="Z46" s="59"/>
      <c r="AA46" s="60"/>
      <c r="AB46" s="50">
        <v>32</v>
      </c>
      <c r="AC46" s="39">
        <f t="shared" si="18"/>
        <v>0</v>
      </c>
      <c r="AD46" s="64">
        <f>SUMPRODUCT(AC41:AC46,AB41:AB46)/SUM(AB41:AB46)</f>
        <v>0</v>
      </c>
      <c r="AE46" s="60"/>
      <c r="AF46" s="7"/>
      <c r="AG46" s="7"/>
      <c r="AH46" s="3"/>
      <c r="AL46" s="4">
        <f t="shared" si="24"/>
        <v>66</v>
      </c>
      <c r="AM46" s="7">
        <v>32</v>
      </c>
      <c r="AN46" s="44">
        <f t="shared" si="25"/>
        <v>-1.8869760000000003E-2</v>
      </c>
      <c r="AO46" s="41">
        <f t="shared" si="19"/>
        <v>-5.2499999999999998E-2</v>
      </c>
      <c r="AP46" s="5">
        <f t="shared" si="20"/>
        <v>0</v>
      </c>
      <c r="AQ46" s="5">
        <f t="shared" si="21"/>
        <v>0</v>
      </c>
    </row>
    <row r="47" spans="1:43" ht="15.6">
      <c r="A47" s="3"/>
      <c r="B47" s="5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42">
        <v>6</v>
      </c>
      <c r="S47" s="62"/>
      <c r="T47" s="63"/>
      <c r="U47" s="58">
        <f t="shared" si="22"/>
        <v>0</v>
      </c>
      <c r="V47" s="59"/>
      <c r="W47" s="59"/>
      <c r="X47" s="60"/>
      <c r="Y47" s="58">
        <f t="shared" si="23"/>
        <v>0.13250000000000001</v>
      </c>
      <c r="Z47" s="59"/>
      <c r="AA47" s="60"/>
      <c r="AB47" s="49">
        <v>64</v>
      </c>
      <c r="AC47" s="43">
        <f t="shared" si="18"/>
        <v>0</v>
      </c>
      <c r="AD47" s="65">
        <f>SUMPRODUCT(AC41:AC47,AB41:AB47)/SUM(AB41:AB47)</f>
        <v>0</v>
      </c>
      <c r="AE47" s="60"/>
      <c r="AF47" s="7"/>
      <c r="AG47" s="7"/>
      <c r="AH47" s="3"/>
      <c r="AL47" s="4">
        <f t="shared" si="24"/>
        <v>131</v>
      </c>
      <c r="AM47" s="7">
        <v>64</v>
      </c>
      <c r="AN47" s="44">
        <f t="shared" si="25"/>
        <v>6.3402393600000009E-2</v>
      </c>
      <c r="AO47" s="41">
        <f t="shared" si="19"/>
        <v>0</v>
      </c>
      <c r="AP47" s="5">
        <f t="shared" si="20"/>
        <v>0</v>
      </c>
      <c r="AQ47" s="5">
        <f t="shared" si="21"/>
        <v>0</v>
      </c>
    </row>
    <row r="48" spans="1:43" ht="15.6">
      <c r="A48" s="3"/>
      <c r="B48" s="5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42">
        <v>7</v>
      </c>
      <c r="S48" s="62"/>
      <c r="T48" s="63"/>
      <c r="U48" s="61">
        <f>S48/2</f>
        <v>0</v>
      </c>
      <c r="V48" s="59"/>
      <c r="W48" s="59"/>
      <c r="X48" s="60"/>
      <c r="Y48" s="61">
        <f t="shared" si="23"/>
        <v>0.13250000000000001</v>
      </c>
      <c r="Z48" s="59"/>
      <c r="AA48" s="60"/>
      <c r="AB48" s="50">
        <v>128</v>
      </c>
      <c r="AC48" s="39">
        <f t="shared" si="18"/>
        <v>0</v>
      </c>
      <c r="AD48" s="64">
        <f>SUMPRODUCT(AC41:AC48,AB41:AB48)/SUM(AB41:AB48)</f>
        <v>0</v>
      </c>
      <c r="AE48" s="60"/>
      <c r="AF48" s="7"/>
      <c r="AG48" s="7"/>
      <c r="AH48" s="3"/>
      <c r="AL48" s="4">
        <f t="shared" si="24"/>
        <v>260</v>
      </c>
      <c r="AM48" s="7">
        <v>128</v>
      </c>
      <c r="AN48" s="44">
        <f t="shared" si="25"/>
        <v>0</v>
      </c>
      <c r="AO48" s="41">
        <f t="shared" si="19"/>
        <v>0</v>
      </c>
      <c r="AP48" s="5">
        <f t="shared" si="20"/>
        <v>0</v>
      </c>
      <c r="AQ48" s="5">
        <f t="shared" si="21"/>
        <v>0</v>
      </c>
    </row>
    <row r="49" spans="1:43" ht="15.6">
      <c r="A49" s="3"/>
      <c r="B49" s="5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42">
        <v>8</v>
      </c>
      <c r="S49" s="62"/>
      <c r="T49" s="63"/>
      <c r="U49" s="58">
        <f t="shared" si="22"/>
        <v>0</v>
      </c>
      <c r="V49" s="59"/>
      <c r="W49" s="59"/>
      <c r="X49" s="60"/>
      <c r="Y49" s="58">
        <f t="shared" si="23"/>
        <v>0.13250000000000001</v>
      </c>
      <c r="Z49" s="59"/>
      <c r="AA49" s="60"/>
      <c r="AB49" s="49">
        <v>256</v>
      </c>
      <c r="AC49" s="43">
        <f t="shared" si="18"/>
        <v>0</v>
      </c>
      <c r="AD49" s="65">
        <f>SUMPRODUCT(AC41:AC49,AB41:AB49)/SUM(AB41:AB49)</f>
        <v>0</v>
      </c>
      <c r="AE49" s="60"/>
      <c r="AF49" s="7"/>
      <c r="AG49" s="7"/>
      <c r="AH49" s="3"/>
      <c r="AL49" s="4">
        <f t="shared" si="24"/>
        <v>517</v>
      </c>
      <c r="AM49" s="7">
        <v>256</v>
      </c>
      <c r="AN49" s="44">
        <f t="shared" si="25"/>
        <v>0</v>
      </c>
      <c r="AO49" s="41">
        <f t="shared" si="19"/>
        <v>0</v>
      </c>
      <c r="AP49" s="5">
        <f t="shared" si="20"/>
        <v>0</v>
      </c>
      <c r="AQ49" s="5">
        <f t="shared" si="21"/>
        <v>0</v>
      </c>
    </row>
    <row r="50" spans="1:43" ht="15.6">
      <c r="A50" s="3"/>
      <c r="B50" s="5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42">
        <v>9</v>
      </c>
      <c r="S50" s="62"/>
      <c r="T50" s="63"/>
      <c r="U50" s="61">
        <f t="shared" si="22"/>
        <v>0</v>
      </c>
      <c r="V50" s="59"/>
      <c r="W50" s="59"/>
      <c r="X50" s="60"/>
      <c r="Y50" s="61">
        <f t="shared" si="23"/>
        <v>0.13250000000000001</v>
      </c>
      <c r="Z50" s="59"/>
      <c r="AA50" s="60"/>
      <c r="AB50" s="50">
        <v>512</v>
      </c>
      <c r="AC50" s="39">
        <f t="shared" si="18"/>
        <v>0</v>
      </c>
      <c r="AD50" s="64">
        <f>SUMPRODUCT(AC41:AC50,AB41:AB50)/SUM(AB41:AB50)</f>
        <v>0</v>
      </c>
      <c r="AE50" s="60"/>
      <c r="AF50" s="7"/>
      <c r="AG50" s="7"/>
      <c r="AH50" s="3"/>
      <c r="AL50" s="4">
        <f t="shared" si="24"/>
        <v>1030</v>
      </c>
      <c r="AM50" s="7">
        <v>512</v>
      </c>
      <c r="AN50" s="44">
        <f t="shared" si="25"/>
        <v>0</v>
      </c>
      <c r="AO50" s="41">
        <f t="shared" si="19"/>
        <v>0</v>
      </c>
      <c r="AP50" s="5">
        <f t="shared" si="20"/>
        <v>0</v>
      </c>
      <c r="AQ50" s="5">
        <f t="shared" si="21"/>
        <v>0</v>
      </c>
    </row>
    <row r="51" spans="1:43" ht="15.6">
      <c r="A51" s="3"/>
      <c r="B51" s="5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42">
        <v>10</v>
      </c>
      <c r="S51" s="62"/>
      <c r="T51" s="63"/>
      <c r="U51" s="58">
        <f t="shared" si="22"/>
        <v>0</v>
      </c>
      <c r="V51" s="59"/>
      <c r="W51" s="59"/>
      <c r="X51" s="60"/>
      <c r="Y51" s="58">
        <f t="shared" si="23"/>
        <v>0.13250000000000001</v>
      </c>
      <c r="Z51" s="59"/>
      <c r="AA51" s="60"/>
      <c r="AB51" s="49">
        <v>1024</v>
      </c>
      <c r="AC51" s="43">
        <f t="shared" si="18"/>
        <v>0</v>
      </c>
      <c r="AD51" s="65">
        <f>SUMPRODUCT(AC41:AC51,AB41:AB51)/SUM(AB41:AB51)</f>
        <v>0</v>
      </c>
      <c r="AE51" s="60"/>
      <c r="AF51" s="7"/>
      <c r="AG51" s="7"/>
      <c r="AH51" s="3"/>
      <c r="AP51" s="5"/>
    </row>
    <row r="52" spans="1:43" ht="15.6">
      <c r="A52" s="3"/>
      <c r="B52" s="5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6" t="s">
        <v>16</v>
      </c>
      <c r="AD52" s="69" t="s">
        <v>17</v>
      </c>
      <c r="AE52" s="70"/>
      <c r="AF52" s="7"/>
      <c r="AG52" s="7"/>
      <c r="AH52" s="3"/>
      <c r="AP52" s="5"/>
    </row>
    <row r="53" spans="1:43" ht="15.6">
      <c r="A53" s="3"/>
      <c r="B53" s="5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7"/>
      <c r="AD53" s="71"/>
      <c r="AE53" s="72"/>
      <c r="AF53" s="7"/>
      <c r="AG53" s="7"/>
      <c r="AH53" s="3"/>
      <c r="AP53" s="5"/>
    </row>
    <row r="54" spans="1:43" ht="16.2" thickBot="1">
      <c r="A54" s="3"/>
      <c r="B54" s="5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7"/>
      <c r="AD54" s="71"/>
      <c r="AE54" s="72"/>
      <c r="AF54" s="7"/>
      <c r="AG54" s="7"/>
      <c r="AH54" s="3"/>
      <c r="AP54" s="5"/>
    </row>
    <row r="55" spans="1:43" ht="14.4">
      <c r="A55" s="3"/>
      <c r="B55" s="4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7"/>
      <c r="AD55" s="71"/>
      <c r="AE55" s="72"/>
      <c r="AF55" s="7"/>
      <c r="AG55" s="7"/>
      <c r="AH55" s="3"/>
      <c r="AP55" s="5"/>
    </row>
    <row r="56" spans="1:43" ht="46.2" customHeight="1">
      <c r="A56" s="3"/>
      <c r="B56" s="4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8"/>
      <c r="AD56" s="73"/>
      <c r="AE56" s="74"/>
      <c r="AF56" s="7"/>
      <c r="AG56" s="7"/>
      <c r="AH56" s="3"/>
      <c r="AP56" s="5"/>
    </row>
    <row r="57" spans="1:43" ht="14.4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3"/>
      <c r="AP57" s="5"/>
    </row>
    <row r="58" spans="1:43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P58" s="5"/>
    </row>
    <row r="59" spans="1:43" ht="14.4">
      <c r="AP59" s="5"/>
    </row>
    <row r="60" spans="1:43" ht="14.4">
      <c r="AP60" s="5"/>
    </row>
    <row r="61" spans="1:43" ht="14.4">
      <c r="AP61" s="5"/>
    </row>
    <row r="62" spans="1:43" ht="14.4">
      <c r="AP62" s="5"/>
    </row>
    <row r="63" spans="1:43" ht="14.4">
      <c r="AP63" s="5"/>
    </row>
    <row r="64" spans="1:43" ht="14.4">
      <c r="AP64" s="5"/>
    </row>
    <row r="65" spans="42:42" ht="14.4">
      <c r="AP65" s="5"/>
    </row>
    <row r="66" spans="42:42" ht="14.4">
      <c r="AP66" s="5"/>
    </row>
    <row r="67" spans="42:42" ht="14.4">
      <c r="AP67" s="5"/>
    </row>
    <row r="68" spans="42:42" ht="14.4">
      <c r="AP68" s="5"/>
    </row>
    <row r="69" spans="42:42" ht="14.4">
      <c r="AP69" s="5"/>
    </row>
    <row r="70" spans="42:42" ht="14.4">
      <c r="AP70" s="5"/>
    </row>
    <row r="71" spans="42:42" ht="14.4">
      <c r="AP71" s="5"/>
    </row>
    <row r="72" spans="42:42" ht="14.4">
      <c r="AP72" s="5"/>
    </row>
    <row r="73" spans="42:42" ht="14.4">
      <c r="AP73" s="5"/>
    </row>
    <row r="74" spans="42:42" ht="14.4">
      <c r="AP74" s="5"/>
    </row>
    <row r="75" spans="42:42" ht="14.4">
      <c r="AP75" s="5"/>
    </row>
    <row r="76" spans="42:42" ht="14.4">
      <c r="AP76" s="5"/>
    </row>
    <row r="77" spans="42:42" ht="14.4">
      <c r="AP77" s="5"/>
    </row>
    <row r="78" spans="42:42" ht="14.4">
      <c r="AP78" s="5"/>
    </row>
    <row r="79" spans="42:42" ht="14.4">
      <c r="AP79" s="5"/>
    </row>
    <row r="80" spans="42:42" ht="14.4">
      <c r="AP80" s="5"/>
    </row>
    <row r="81" spans="42:42" ht="14.4">
      <c r="AP81" s="5"/>
    </row>
    <row r="82" spans="42:42" ht="14.4">
      <c r="AP82" s="5"/>
    </row>
    <row r="83" spans="42:42" ht="14.4">
      <c r="AP83" s="5"/>
    </row>
    <row r="84" spans="42:42" ht="14.4">
      <c r="AP84" s="5"/>
    </row>
    <row r="85" spans="42:42" ht="14.4">
      <c r="AP85" s="5"/>
    </row>
    <row r="86" spans="42:42" ht="14.4">
      <c r="AP86" s="5"/>
    </row>
    <row r="87" spans="42:42" ht="14.4">
      <c r="AP87" s="5"/>
    </row>
    <row r="88" spans="42:42" ht="14.4">
      <c r="AP88" s="5"/>
    </row>
    <row r="89" spans="42:42" ht="14.4">
      <c r="AP89" s="5"/>
    </row>
    <row r="90" spans="42:42" ht="14.4">
      <c r="AP90" s="5"/>
    </row>
    <row r="91" spans="42:42" ht="14.4">
      <c r="AP91" s="5"/>
    </row>
    <row r="92" spans="42:42" ht="14.4">
      <c r="AP92" s="5"/>
    </row>
    <row r="93" spans="42:42" ht="14.4">
      <c r="AP93" s="5"/>
    </row>
    <row r="94" spans="42:42" ht="14.4">
      <c r="AP94" s="5"/>
    </row>
    <row r="95" spans="42:42" ht="14.4">
      <c r="AP95" s="5"/>
    </row>
    <row r="96" spans="42:42" ht="14.4">
      <c r="AP96" s="5"/>
    </row>
    <row r="97" spans="42:42" ht="14.4">
      <c r="AP97" s="5"/>
    </row>
    <row r="98" spans="42:42" ht="14.4">
      <c r="AP98" s="5"/>
    </row>
    <row r="99" spans="42:42" ht="14.4">
      <c r="AP99" s="5"/>
    </row>
    <row r="100" spans="42:42" ht="14.4">
      <c r="AP100" s="5"/>
    </row>
    <row r="101" spans="42:42" ht="14.4">
      <c r="AP101" s="5"/>
    </row>
    <row r="102" spans="42:42" ht="14.4">
      <c r="AP102" s="5"/>
    </row>
    <row r="103" spans="42:42" ht="14.4">
      <c r="AP103" s="5"/>
    </row>
    <row r="104" spans="42:42" ht="14.4">
      <c r="AP104" s="5"/>
    </row>
    <row r="105" spans="42:42" ht="14.4">
      <c r="AP105" s="5"/>
    </row>
    <row r="106" spans="42:42" ht="14.4">
      <c r="AP106" s="5"/>
    </row>
    <row r="107" spans="42:42" ht="14.4">
      <c r="AP107" s="5"/>
    </row>
    <row r="108" spans="42:42" ht="14.4">
      <c r="AP108" s="5"/>
    </row>
    <row r="109" spans="42:42" ht="14.4">
      <c r="AP109" s="5"/>
    </row>
    <row r="110" spans="42:42" ht="14.4">
      <c r="AP110" s="5"/>
    </row>
    <row r="111" spans="42:42" ht="14.4">
      <c r="AP111" s="5"/>
    </row>
    <row r="112" spans="42:42" ht="14.4">
      <c r="AP112" s="5"/>
    </row>
    <row r="113" spans="42:42" ht="14.4">
      <c r="AP113" s="5"/>
    </row>
    <row r="114" spans="42:42" ht="14.4">
      <c r="AP114" s="5"/>
    </row>
    <row r="115" spans="42:42" ht="14.4">
      <c r="AP115" s="5"/>
    </row>
    <row r="116" spans="42:42" ht="14.4">
      <c r="AP116" s="5"/>
    </row>
    <row r="117" spans="42:42" ht="14.4">
      <c r="AP117" s="5"/>
    </row>
    <row r="118" spans="42:42" ht="14.4">
      <c r="AP118" s="5"/>
    </row>
    <row r="119" spans="42:42" ht="14.4">
      <c r="AP119" s="5"/>
    </row>
    <row r="120" spans="42:42" ht="14.4">
      <c r="AP120" s="5"/>
    </row>
    <row r="121" spans="42:42" ht="14.4">
      <c r="AP121" s="5"/>
    </row>
    <row r="122" spans="42:42" ht="14.4">
      <c r="AP122" s="5"/>
    </row>
    <row r="123" spans="42:42" ht="14.4">
      <c r="AP123" s="5"/>
    </row>
    <row r="124" spans="42:42" ht="14.4">
      <c r="AP124" s="5"/>
    </row>
    <row r="125" spans="42:42" ht="14.4">
      <c r="AP125" s="5"/>
    </row>
    <row r="126" spans="42:42" ht="14.4">
      <c r="AP126" s="5"/>
    </row>
    <row r="127" spans="42:42" ht="14.4">
      <c r="AP127" s="5"/>
    </row>
    <row r="128" spans="42:42" ht="14.4">
      <c r="AP128" s="5"/>
    </row>
    <row r="129" spans="42:42" ht="14.4">
      <c r="AP129" s="5"/>
    </row>
    <row r="130" spans="42:42" ht="14.4">
      <c r="AP130" s="5"/>
    </row>
    <row r="131" spans="42:42" ht="14.4">
      <c r="AP131" s="5"/>
    </row>
    <row r="132" spans="42:42" ht="14.4">
      <c r="AP132" s="5"/>
    </row>
    <row r="133" spans="42:42" ht="14.4">
      <c r="AP133" s="5"/>
    </row>
    <row r="134" spans="42:42" ht="14.4">
      <c r="AP134" s="5"/>
    </row>
    <row r="135" spans="42:42" ht="14.4">
      <c r="AP135" s="5"/>
    </row>
    <row r="136" spans="42:42" ht="14.4">
      <c r="AP136" s="5"/>
    </row>
    <row r="137" spans="42:42" ht="14.4">
      <c r="AP137" s="5"/>
    </row>
    <row r="138" spans="42:42" ht="14.4">
      <c r="AP138" s="5"/>
    </row>
    <row r="139" spans="42:42" ht="14.4">
      <c r="AP139" s="5"/>
    </row>
    <row r="140" spans="42:42" ht="14.4">
      <c r="AP140" s="5"/>
    </row>
    <row r="141" spans="42:42" ht="14.4">
      <c r="AP141" s="5"/>
    </row>
    <row r="142" spans="42:42" ht="14.4">
      <c r="AP142" s="5"/>
    </row>
    <row r="143" spans="42:42" ht="14.4">
      <c r="AP143" s="5"/>
    </row>
    <row r="144" spans="42:42" ht="14.4">
      <c r="AP144" s="5"/>
    </row>
    <row r="145" spans="42:42" ht="14.4">
      <c r="AP145" s="5"/>
    </row>
    <row r="146" spans="42:42" ht="14.4">
      <c r="AP146" s="5"/>
    </row>
    <row r="147" spans="42:42" ht="14.4">
      <c r="AP147" s="5"/>
    </row>
    <row r="148" spans="42:42" ht="14.4">
      <c r="AP148" s="5"/>
    </row>
    <row r="149" spans="42:42" ht="14.4">
      <c r="AP149" s="5"/>
    </row>
    <row r="150" spans="42:42" ht="14.4">
      <c r="AP150" s="5"/>
    </row>
    <row r="151" spans="42:42" ht="14.4">
      <c r="AP151" s="5"/>
    </row>
    <row r="152" spans="42:42" ht="14.4">
      <c r="AP152" s="5"/>
    </row>
    <row r="153" spans="42:42" ht="14.4">
      <c r="AP153" s="5"/>
    </row>
    <row r="154" spans="42:42" ht="14.4">
      <c r="AP154" s="5"/>
    </row>
    <row r="155" spans="42:42" ht="14.4">
      <c r="AP155" s="5"/>
    </row>
    <row r="156" spans="42:42" ht="14.4">
      <c r="AP156" s="5"/>
    </row>
    <row r="157" spans="42:42" ht="14.4">
      <c r="AP157" s="5"/>
    </row>
    <row r="158" spans="42:42" ht="14.4">
      <c r="AP158" s="5"/>
    </row>
    <row r="159" spans="42:42" ht="14.4">
      <c r="AP159" s="5"/>
    </row>
    <row r="160" spans="42:42" ht="14.4">
      <c r="AP160" s="5"/>
    </row>
    <row r="161" spans="42:42" ht="14.4">
      <c r="AP161" s="5"/>
    </row>
    <row r="162" spans="42:42" ht="14.4">
      <c r="AP162" s="5"/>
    </row>
    <row r="163" spans="42:42" ht="14.4">
      <c r="AP163" s="5"/>
    </row>
    <row r="164" spans="42:42" ht="14.4">
      <c r="AP164" s="5"/>
    </row>
    <row r="165" spans="42:42" ht="14.4">
      <c r="AP165" s="5"/>
    </row>
    <row r="166" spans="42:42" ht="14.4">
      <c r="AP166" s="5"/>
    </row>
    <row r="167" spans="42:42" ht="14.4">
      <c r="AP167" s="5"/>
    </row>
    <row r="168" spans="42:42" ht="14.4">
      <c r="AP168" s="5"/>
    </row>
    <row r="169" spans="42:42" ht="14.4">
      <c r="AP169" s="5"/>
    </row>
    <row r="170" spans="42:42" ht="14.4">
      <c r="AP170" s="5"/>
    </row>
    <row r="171" spans="42:42" ht="14.4">
      <c r="AP171" s="5"/>
    </row>
    <row r="172" spans="42:42" ht="14.4">
      <c r="AP172" s="5"/>
    </row>
    <row r="173" spans="42:42" ht="14.4">
      <c r="AP173" s="5"/>
    </row>
    <row r="174" spans="42:42" ht="14.4">
      <c r="AP174" s="5"/>
    </row>
    <row r="175" spans="42:42" ht="14.4">
      <c r="AP175" s="5"/>
    </row>
    <row r="176" spans="42:42" ht="14.4">
      <c r="AP176" s="5"/>
    </row>
    <row r="177" spans="42:42" ht="14.4">
      <c r="AP177" s="5"/>
    </row>
    <row r="178" spans="42:42" ht="14.4">
      <c r="AP178" s="5"/>
    </row>
    <row r="179" spans="42:42" ht="14.4">
      <c r="AP179" s="5"/>
    </row>
    <row r="180" spans="42:42" ht="14.4">
      <c r="AP180" s="5"/>
    </row>
    <row r="181" spans="42:42" ht="14.4">
      <c r="AP181" s="5"/>
    </row>
    <row r="182" spans="42:42" ht="14.4">
      <c r="AP182" s="5"/>
    </row>
    <row r="183" spans="42:42" ht="14.4">
      <c r="AP183" s="5"/>
    </row>
    <row r="184" spans="42:42" ht="14.4">
      <c r="AP184" s="5"/>
    </row>
    <row r="185" spans="42:42" ht="14.4">
      <c r="AP185" s="5"/>
    </row>
    <row r="186" spans="42:42" ht="14.4">
      <c r="AP186" s="5"/>
    </row>
    <row r="187" spans="42:42" ht="14.4">
      <c r="AP187" s="5"/>
    </row>
    <row r="188" spans="42:42" ht="14.4">
      <c r="AP188" s="5"/>
    </row>
    <row r="189" spans="42:42" ht="14.4">
      <c r="AP189" s="5"/>
    </row>
    <row r="190" spans="42:42" ht="14.4">
      <c r="AP190" s="5"/>
    </row>
    <row r="191" spans="42:42" ht="14.4">
      <c r="AP191" s="5"/>
    </row>
    <row r="192" spans="42:42" ht="14.4">
      <c r="AP192" s="5"/>
    </row>
    <row r="193" spans="42:42" ht="14.4">
      <c r="AP193" s="5"/>
    </row>
    <row r="194" spans="42:42" ht="14.4">
      <c r="AP194" s="5"/>
    </row>
    <row r="195" spans="42:42" ht="14.4">
      <c r="AP195" s="5"/>
    </row>
    <row r="196" spans="42:42" ht="14.4">
      <c r="AP196" s="5"/>
    </row>
    <row r="197" spans="42:42" ht="14.4">
      <c r="AP197" s="5"/>
    </row>
    <row r="198" spans="42:42" ht="14.4">
      <c r="AP198" s="5"/>
    </row>
    <row r="199" spans="42:42" ht="14.4">
      <c r="AP199" s="5"/>
    </row>
    <row r="200" spans="42:42" ht="14.4">
      <c r="AP200" s="5"/>
    </row>
    <row r="201" spans="42:42" ht="14.4">
      <c r="AP201" s="5"/>
    </row>
    <row r="202" spans="42:42" ht="14.4">
      <c r="AP202" s="5"/>
    </row>
    <row r="203" spans="42:42" ht="14.4">
      <c r="AP203" s="5"/>
    </row>
    <row r="204" spans="42:42" ht="14.4">
      <c r="AP204" s="5"/>
    </row>
    <row r="205" spans="42:42" ht="14.4">
      <c r="AP205" s="5"/>
    </row>
    <row r="206" spans="42:42" ht="14.4">
      <c r="AP206" s="5"/>
    </row>
    <row r="207" spans="42:42" ht="14.4">
      <c r="AP207" s="5"/>
    </row>
    <row r="208" spans="42:42" ht="14.4">
      <c r="AP208" s="5"/>
    </row>
    <row r="209" spans="42:42" ht="14.4">
      <c r="AP209" s="5"/>
    </row>
    <row r="210" spans="42:42" ht="14.4">
      <c r="AP210" s="5"/>
    </row>
    <row r="211" spans="42:42" ht="14.4">
      <c r="AP211" s="5"/>
    </row>
    <row r="212" spans="42:42" ht="14.4">
      <c r="AP212" s="5"/>
    </row>
    <row r="213" spans="42:42" ht="14.4">
      <c r="AP213" s="5"/>
    </row>
    <row r="214" spans="42:42" ht="14.4">
      <c r="AP214" s="5"/>
    </row>
    <row r="215" spans="42:42" ht="14.4">
      <c r="AP215" s="5"/>
    </row>
    <row r="216" spans="42:42" ht="14.4">
      <c r="AP216" s="5"/>
    </row>
    <row r="217" spans="42:42" ht="14.4">
      <c r="AP217" s="5"/>
    </row>
    <row r="218" spans="42:42" ht="14.4">
      <c r="AP218" s="5"/>
    </row>
    <row r="219" spans="42:42" ht="14.4">
      <c r="AP219" s="5"/>
    </row>
    <row r="220" spans="42:42" ht="14.4">
      <c r="AP220" s="5"/>
    </row>
    <row r="221" spans="42:42" ht="14.4">
      <c r="AP221" s="5"/>
    </row>
    <row r="222" spans="42:42" ht="14.4">
      <c r="AP222" s="5"/>
    </row>
    <row r="223" spans="42:42" ht="14.4">
      <c r="AP223" s="5"/>
    </row>
    <row r="224" spans="42:42" ht="14.4">
      <c r="AP224" s="5"/>
    </row>
    <row r="225" spans="42:42" ht="14.4">
      <c r="AP225" s="5"/>
    </row>
    <row r="226" spans="42:42" ht="14.4">
      <c r="AP226" s="5"/>
    </row>
    <row r="227" spans="42:42" ht="14.4">
      <c r="AP227" s="5"/>
    </row>
    <row r="228" spans="42:42" ht="14.4">
      <c r="AP228" s="5"/>
    </row>
    <row r="229" spans="42:42" ht="14.4">
      <c r="AP229" s="5"/>
    </row>
    <row r="230" spans="42:42" ht="14.4">
      <c r="AP230" s="5"/>
    </row>
    <row r="231" spans="42:42" ht="14.4">
      <c r="AP231" s="5"/>
    </row>
    <row r="232" spans="42:42" ht="14.4">
      <c r="AP232" s="5"/>
    </row>
    <row r="233" spans="42:42" ht="14.4">
      <c r="AP233" s="5"/>
    </row>
    <row r="234" spans="42:42" ht="14.4">
      <c r="AP234" s="5"/>
    </row>
    <row r="235" spans="42:42" ht="14.4">
      <c r="AP235" s="5"/>
    </row>
    <row r="236" spans="42:42" ht="14.4">
      <c r="AP236" s="5"/>
    </row>
    <row r="237" spans="42:42" ht="14.4">
      <c r="AP237" s="5"/>
    </row>
    <row r="238" spans="42:42" ht="14.4">
      <c r="AP238" s="5"/>
    </row>
    <row r="239" spans="42:42" ht="14.4">
      <c r="AP239" s="5"/>
    </row>
    <row r="240" spans="42:42" ht="14.4">
      <c r="AP240" s="5"/>
    </row>
    <row r="241" spans="42:42" ht="14.4">
      <c r="AP241" s="5"/>
    </row>
    <row r="242" spans="42:42" ht="14.4">
      <c r="AP242" s="5"/>
    </row>
    <row r="243" spans="42:42" ht="14.4">
      <c r="AP243" s="5"/>
    </row>
    <row r="244" spans="42:42" ht="14.4">
      <c r="AP244" s="5"/>
    </row>
    <row r="245" spans="42:42" ht="14.4">
      <c r="AP245" s="5"/>
    </row>
    <row r="246" spans="42:42" ht="14.4">
      <c r="AP246" s="5"/>
    </row>
    <row r="247" spans="42:42" ht="14.4">
      <c r="AP247" s="5"/>
    </row>
    <row r="248" spans="42:42" ht="14.4">
      <c r="AP248" s="5"/>
    </row>
    <row r="249" spans="42:42" ht="14.4">
      <c r="AP249" s="5"/>
    </row>
    <row r="250" spans="42:42" ht="14.4">
      <c r="AP250" s="5"/>
    </row>
    <row r="251" spans="42:42" ht="14.4">
      <c r="AP251" s="5"/>
    </row>
    <row r="252" spans="42:42" ht="14.4">
      <c r="AP252" s="5"/>
    </row>
    <row r="253" spans="42:42" ht="14.4">
      <c r="AP253" s="5"/>
    </row>
    <row r="254" spans="42:42" ht="14.4">
      <c r="AP254" s="5"/>
    </row>
    <row r="255" spans="42:42" ht="14.4">
      <c r="AP255" s="5"/>
    </row>
    <row r="256" spans="42:42" ht="14.4">
      <c r="AP256" s="5"/>
    </row>
    <row r="257" spans="42:42" ht="14.4">
      <c r="AP257" s="5"/>
    </row>
    <row r="258" spans="42:42" ht="14.4">
      <c r="AP258" s="5"/>
    </row>
    <row r="259" spans="42:42" ht="14.4">
      <c r="AP259" s="5"/>
    </row>
    <row r="260" spans="42:42" ht="14.4">
      <c r="AP260" s="5"/>
    </row>
    <row r="261" spans="42:42" ht="14.4">
      <c r="AP261" s="5"/>
    </row>
    <row r="262" spans="42:42" ht="14.4">
      <c r="AP262" s="5"/>
    </row>
    <row r="263" spans="42:42" ht="14.4">
      <c r="AP263" s="5"/>
    </row>
    <row r="264" spans="42:42" ht="14.4">
      <c r="AP264" s="5"/>
    </row>
    <row r="265" spans="42:42" ht="14.4">
      <c r="AP265" s="5"/>
    </row>
    <row r="266" spans="42:42" ht="14.4">
      <c r="AP266" s="5"/>
    </row>
    <row r="267" spans="42:42" ht="14.4">
      <c r="AP267" s="5"/>
    </row>
    <row r="268" spans="42:42" ht="14.4">
      <c r="AP268" s="5"/>
    </row>
    <row r="269" spans="42:42" ht="14.4">
      <c r="AP269" s="5"/>
    </row>
    <row r="270" spans="42:42" ht="14.4">
      <c r="AP270" s="5"/>
    </row>
    <row r="271" spans="42:42" ht="14.4">
      <c r="AP271" s="5"/>
    </row>
    <row r="272" spans="42:42" ht="14.4">
      <c r="AP272" s="5"/>
    </row>
    <row r="273" spans="42:42" ht="14.4">
      <c r="AP273" s="5"/>
    </row>
    <row r="274" spans="42:42" ht="14.4">
      <c r="AP274" s="5"/>
    </row>
    <row r="275" spans="42:42" ht="14.4">
      <c r="AP275" s="5"/>
    </row>
    <row r="276" spans="42:42" ht="14.4">
      <c r="AP276" s="5"/>
    </row>
    <row r="277" spans="42:42" ht="14.4">
      <c r="AP277" s="5"/>
    </row>
    <row r="278" spans="42:42" ht="14.4">
      <c r="AP278" s="5"/>
    </row>
    <row r="279" spans="42:42" ht="14.4">
      <c r="AP279" s="5"/>
    </row>
    <row r="280" spans="42:42" ht="14.4">
      <c r="AP280" s="5"/>
    </row>
    <row r="281" spans="42:42" ht="14.4">
      <c r="AP281" s="5"/>
    </row>
    <row r="282" spans="42:42" ht="14.4">
      <c r="AP282" s="5"/>
    </row>
    <row r="283" spans="42:42" ht="14.4">
      <c r="AP283" s="5"/>
    </row>
    <row r="284" spans="42:42" ht="14.4">
      <c r="AP284" s="5"/>
    </row>
    <row r="285" spans="42:42" ht="14.4">
      <c r="AP285" s="5"/>
    </row>
    <row r="286" spans="42:42" ht="14.4">
      <c r="AP286" s="5"/>
    </row>
    <row r="287" spans="42:42" ht="14.4">
      <c r="AP287" s="5"/>
    </row>
    <row r="288" spans="42:42" ht="14.4">
      <c r="AP288" s="5"/>
    </row>
    <row r="289" spans="42:42" ht="14.4">
      <c r="AP289" s="5"/>
    </row>
    <row r="290" spans="42:42" ht="14.4">
      <c r="AP290" s="5"/>
    </row>
    <row r="291" spans="42:42" ht="14.4">
      <c r="AP291" s="5"/>
    </row>
    <row r="292" spans="42:42" ht="14.4">
      <c r="AP292" s="5"/>
    </row>
    <row r="293" spans="42:42" ht="14.4">
      <c r="AP293" s="5"/>
    </row>
    <row r="294" spans="42:42" ht="14.4">
      <c r="AP294" s="5"/>
    </row>
    <row r="295" spans="42:42" ht="14.4">
      <c r="AP295" s="5"/>
    </row>
    <row r="296" spans="42:42" ht="14.4">
      <c r="AP296" s="5"/>
    </row>
    <row r="297" spans="42:42" ht="14.4">
      <c r="AP297" s="5"/>
    </row>
    <row r="298" spans="42:42" ht="14.4">
      <c r="AP298" s="5"/>
    </row>
    <row r="299" spans="42:42" ht="14.4">
      <c r="AP299" s="5"/>
    </row>
    <row r="300" spans="42:42" ht="14.4">
      <c r="AP300" s="5"/>
    </row>
    <row r="301" spans="42:42" ht="14.4">
      <c r="AP301" s="5"/>
    </row>
    <row r="302" spans="42:42" ht="14.4">
      <c r="AP302" s="5"/>
    </row>
    <row r="303" spans="42:42" ht="14.4">
      <c r="AP303" s="5"/>
    </row>
    <row r="304" spans="42:42" ht="14.4">
      <c r="AP304" s="5"/>
    </row>
    <row r="305" spans="42:42" ht="14.4">
      <c r="AP305" s="5"/>
    </row>
    <row r="306" spans="42:42" ht="14.4">
      <c r="AP306" s="5"/>
    </row>
    <row r="307" spans="42:42" ht="14.4">
      <c r="AP307" s="5"/>
    </row>
    <row r="308" spans="42:42" ht="14.4">
      <c r="AP308" s="5"/>
    </row>
    <row r="309" spans="42:42" ht="14.4">
      <c r="AP309" s="5"/>
    </row>
    <row r="310" spans="42:42" ht="14.4">
      <c r="AP310" s="5"/>
    </row>
    <row r="311" spans="42:42" ht="14.4">
      <c r="AP311" s="5"/>
    </row>
    <row r="312" spans="42:42" ht="14.4">
      <c r="AP312" s="5"/>
    </row>
    <row r="313" spans="42:42" ht="14.4">
      <c r="AP313" s="5"/>
    </row>
    <row r="314" spans="42:42" ht="14.4">
      <c r="AP314" s="5"/>
    </row>
    <row r="315" spans="42:42" ht="14.4">
      <c r="AP315" s="5"/>
    </row>
    <row r="316" spans="42:42" ht="14.4">
      <c r="AP316" s="5"/>
    </row>
    <row r="317" spans="42:42" ht="14.4">
      <c r="AP317" s="5"/>
    </row>
    <row r="318" spans="42:42" ht="14.4">
      <c r="AP318" s="5"/>
    </row>
    <row r="319" spans="42:42" ht="14.4">
      <c r="AP319" s="5"/>
    </row>
    <row r="320" spans="42:42" ht="14.4">
      <c r="AP320" s="5"/>
    </row>
    <row r="321" spans="42:42" ht="14.4">
      <c r="AP321" s="5"/>
    </row>
    <row r="322" spans="42:42" ht="14.4">
      <c r="AP322" s="5"/>
    </row>
    <row r="323" spans="42:42" ht="14.4">
      <c r="AP323" s="5"/>
    </row>
    <row r="324" spans="42:42" ht="14.4">
      <c r="AP324" s="5"/>
    </row>
    <row r="325" spans="42:42" ht="14.4">
      <c r="AP325" s="5"/>
    </row>
    <row r="326" spans="42:42" ht="14.4">
      <c r="AP326" s="5"/>
    </row>
    <row r="327" spans="42:42" ht="14.4">
      <c r="AP327" s="5"/>
    </row>
    <row r="328" spans="42:42" ht="14.4">
      <c r="AP328" s="5"/>
    </row>
    <row r="329" spans="42:42" ht="14.4">
      <c r="AP329" s="5"/>
    </row>
    <row r="330" spans="42:42" ht="14.4">
      <c r="AP330" s="5"/>
    </row>
    <row r="331" spans="42:42" ht="14.4">
      <c r="AP331" s="5"/>
    </row>
    <row r="332" spans="42:42" ht="14.4">
      <c r="AP332" s="5"/>
    </row>
    <row r="333" spans="42:42" ht="14.4">
      <c r="AP333" s="5"/>
    </row>
    <row r="334" spans="42:42" ht="14.4">
      <c r="AP334" s="5"/>
    </row>
    <row r="335" spans="42:42" ht="14.4">
      <c r="AP335" s="5"/>
    </row>
    <row r="336" spans="42:42" ht="14.4">
      <c r="AP336" s="5"/>
    </row>
    <row r="337" spans="42:42" ht="14.4">
      <c r="AP337" s="5"/>
    </row>
    <row r="338" spans="42:42" ht="14.4">
      <c r="AP338" s="5"/>
    </row>
    <row r="339" spans="42:42" ht="14.4">
      <c r="AP339" s="5"/>
    </row>
    <row r="340" spans="42:42" ht="14.4">
      <c r="AP340" s="5"/>
    </row>
    <row r="341" spans="42:42" ht="14.4">
      <c r="AP341" s="5"/>
    </row>
    <row r="342" spans="42:42" ht="14.4">
      <c r="AP342" s="5"/>
    </row>
    <row r="343" spans="42:42" ht="14.4">
      <c r="AP343" s="5"/>
    </row>
    <row r="344" spans="42:42" ht="14.4">
      <c r="AP344" s="5"/>
    </row>
    <row r="345" spans="42:42" ht="14.4">
      <c r="AP345" s="5"/>
    </row>
    <row r="346" spans="42:42" ht="14.4">
      <c r="AP346" s="5"/>
    </row>
    <row r="347" spans="42:42" ht="14.4">
      <c r="AP347" s="5"/>
    </row>
    <row r="348" spans="42:42" ht="14.4">
      <c r="AP348" s="5"/>
    </row>
    <row r="349" spans="42:42" ht="14.4">
      <c r="AP349" s="5"/>
    </row>
    <row r="350" spans="42:42" ht="14.4">
      <c r="AP350" s="5"/>
    </row>
    <row r="351" spans="42:42" ht="14.4">
      <c r="AP351" s="5"/>
    </row>
    <row r="352" spans="42:42" ht="14.4">
      <c r="AP352" s="5"/>
    </row>
    <row r="353" spans="42:42" ht="14.4">
      <c r="AP353" s="5"/>
    </row>
    <row r="354" spans="42:42" ht="14.4">
      <c r="AP354" s="5"/>
    </row>
    <row r="355" spans="42:42" ht="14.4">
      <c r="AP355" s="5"/>
    </row>
    <row r="356" spans="42:42" ht="14.4">
      <c r="AP356" s="5"/>
    </row>
    <row r="357" spans="42:42" ht="14.4">
      <c r="AP357" s="5"/>
    </row>
    <row r="358" spans="42:42" ht="14.4">
      <c r="AP358" s="5"/>
    </row>
    <row r="359" spans="42:42" ht="14.4">
      <c r="AP359" s="5"/>
    </row>
    <row r="360" spans="42:42" ht="14.4">
      <c r="AP360" s="5"/>
    </row>
    <row r="361" spans="42:42" ht="14.4">
      <c r="AP361" s="5"/>
    </row>
    <row r="362" spans="42:42" ht="14.4">
      <c r="AP362" s="5"/>
    </row>
    <row r="363" spans="42:42" ht="14.4">
      <c r="AP363" s="5"/>
    </row>
    <row r="364" spans="42:42" ht="14.4">
      <c r="AP364" s="5"/>
    </row>
    <row r="365" spans="42:42" ht="14.4">
      <c r="AP365" s="5"/>
    </row>
    <row r="366" spans="42:42" ht="14.4">
      <c r="AP366" s="5"/>
    </row>
    <row r="367" spans="42:42" ht="14.4">
      <c r="AP367" s="5"/>
    </row>
    <row r="368" spans="42:42" ht="14.4">
      <c r="AP368" s="5"/>
    </row>
    <row r="369" spans="42:42" ht="14.4">
      <c r="AP369" s="5"/>
    </row>
    <row r="370" spans="42:42" ht="14.4">
      <c r="AP370" s="5"/>
    </row>
    <row r="371" spans="42:42" ht="14.4">
      <c r="AP371" s="5"/>
    </row>
    <row r="372" spans="42:42" ht="14.4">
      <c r="AP372" s="5"/>
    </row>
    <row r="373" spans="42:42" ht="14.4">
      <c r="AP373" s="5"/>
    </row>
    <row r="374" spans="42:42" ht="14.4">
      <c r="AP374" s="5"/>
    </row>
    <row r="375" spans="42:42" ht="14.4">
      <c r="AP375" s="5"/>
    </row>
    <row r="376" spans="42:42" ht="14.4">
      <c r="AP376" s="5"/>
    </row>
    <row r="377" spans="42:42" ht="14.4">
      <c r="AP377" s="5"/>
    </row>
    <row r="378" spans="42:42" ht="14.4">
      <c r="AP378" s="5"/>
    </row>
    <row r="379" spans="42:42" ht="14.4">
      <c r="AP379" s="5"/>
    </row>
    <row r="380" spans="42:42" ht="14.4">
      <c r="AP380" s="5"/>
    </row>
    <row r="381" spans="42:42" ht="14.4">
      <c r="AP381" s="5"/>
    </row>
    <row r="382" spans="42:42" ht="14.4">
      <c r="AP382" s="5"/>
    </row>
    <row r="383" spans="42:42" ht="14.4">
      <c r="AP383" s="5"/>
    </row>
    <row r="384" spans="42:42" ht="14.4">
      <c r="AP384" s="5"/>
    </row>
    <row r="385" spans="42:42" ht="14.4">
      <c r="AP385" s="5"/>
    </row>
    <row r="386" spans="42:42" ht="14.4">
      <c r="AP386" s="5"/>
    </row>
    <row r="387" spans="42:42" ht="14.4">
      <c r="AP387" s="5"/>
    </row>
    <row r="388" spans="42:42" ht="14.4">
      <c r="AP388" s="5"/>
    </row>
    <row r="389" spans="42:42" ht="14.4">
      <c r="AP389" s="5"/>
    </row>
    <row r="390" spans="42:42" ht="14.4">
      <c r="AP390" s="5"/>
    </row>
    <row r="391" spans="42:42" ht="14.4">
      <c r="AP391" s="5"/>
    </row>
    <row r="392" spans="42:42" ht="14.4">
      <c r="AP392" s="5"/>
    </row>
    <row r="393" spans="42:42" ht="14.4">
      <c r="AP393" s="5"/>
    </row>
    <row r="394" spans="42:42" ht="14.4">
      <c r="AP394" s="5"/>
    </row>
    <row r="395" spans="42:42" ht="14.4">
      <c r="AP395" s="5"/>
    </row>
    <row r="396" spans="42:42" ht="14.4">
      <c r="AP396" s="5"/>
    </row>
    <row r="397" spans="42:42" ht="14.4">
      <c r="AP397" s="5"/>
    </row>
    <row r="398" spans="42:42" ht="14.4">
      <c r="AP398" s="5"/>
    </row>
    <row r="399" spans="42:42" ht="14.4">
      <c r="AP399" s="5"/>
    </row>
    <row r="400" spans="42:42" ht="14.4">
      <c r="AP400" s="5"/>
    </row>
    <row r="401" spans="42:42" ht="14.4">
      <c r="AP401" s="5"/>
    </row>
    <row r="402" spans="42:42" ht="14.4">
      <c r="AP402" s="5"/>
    </row>
    <row r="403" spans="42:42" ht="14.4">
      <c r="AP403" s="5"/>
    </row>
    <row r="404" spans="42:42" ht="14.4">
      <c r="AP404" s="5"/>
    </row>
    <row r="405" spans="42:42" ht="14.4">
      <c r="AP405" s="5"/>
    </row>
    <row r="406" spans="42:42" ht="14.4">
      <c r="AP406" s="5"/>
    </row>
    <row r="407" spans="42:42" ht="14.4">
      <c r="AP407" s="5"/>
    </row>
    <row r="408" spans="42:42" ht="14.4">
      <c r="AP408" s="5"/>
    </row>
    <row r="409" spans="42:42" ht="14.4">
      <c r="AP409" s="5"/>
    </row>
    <row r="410" spans="42:42" ht="14.4">
      <c r="AP410" s="5"/>
    </row>
    <row r="411" spans="42:42" ht="14.4">
      <c r="AP411" s="5"/>
    </row>
    <row r="412" spans="42:42" ht="14.4">
      <c r="AP412" s="5"/>
    </row>
    <row r="413" spans="42:42" ht="14.4">
      <c r="AP413" s="5"/>
    </row>
    <row r="414" spans="42:42" ht="14.4">
      <c r="AP414" s="5"/>
    </row>
    <row r="415" spans="42:42" ht="14.4">
      <c r="AP415" s="5"/>
    </row>
    <row r="416" spans="42:42" ht="14.4">
      <c r="AP416" s="5"/>
    </row>
    <row r="417" spans="42:42" ht="14.4">
      <c r="AP417" s="5"/>
    </row>
    <row r="418" spans="42:42" ht="14.4">
      <c r="AP418" s="5"/>
    </row>
    <row r="419" spans="42:42" ht="14.4">
      <c r="AP419" s="5"/>
    </row>
    <row r="420" spans="42:42" ht="14.4">
      <c r="AP420" s="5"/>
    </row>
    <row r="421" spans="42:42" ht="14.4">
      <c r="AP421" s="5"/>
    </row>
    <row r="422" spans="42:42" ht="14.4">
      <c r="AP422" s="5"/>
    </row>
    <row r="423" spans="42:42" ht="14.4">
      <c r="AP423" s="5"/>
    </row>
    <row r="424" spans="42:42" ht="14.4">
      <c r="AP424" s="5"/>
    </row>
    <row r="425" spans="42:42" ht="14.4">
      <c r="AP425" s="5"/>
    </row>
    <row r="426" spans="42:42" ht="14.4">
      <c r="AP426" s="5"/>
    </row>
    <row r="427" spans="42:42" ht="14.4">
      <c r="AP427" s="5"/>
    </row>
    <row r="428" spans="42:42" ht="14.4">
      <c r="AP428" s="5"/>
    </row>
    <row r="429" spans="42:42" ht="14.4">
      <c r="AP429" s="5"/>
    </row>
    <row r="430" spans="42:42" ht="14.4">
      <c r="AP430" s="5"/>
    </row>
    <row r="431" spans="42:42" ht="14.4">
      <c r="AP431" s="5"/>
    </row>
    <row r="432" spans="42:42" ht="14.4">
      <c r="AP432" s="5"/>
    </row>
    <row r="433" spans="42:42" ht="14.4">
      <c r="AP433" s="5"/>
    </row>
    <row r="434" spans="42:42" ht="14.4">
      <c r="AP434" s="5"/>
    </row>
    <row r="435" spans="42:42" ht="14.4">
      <c r="AP435" s="5"/>
    </row>
    <row r="436" spans="42:42" ht="14.4">
      <c r="AP436" s="5"/>
    </row>
    <row r="437" spans="42:42" ht="14.4">
      <c r="AP437" s="5"/>
    </row>
    <row r="438" spans="42:42" ht="14.4">
      <c r="AP438" s="5"/>
    </row>
    <row r="439" spans="42:42" ht="14.4">
      <c r="AP439" s="5"/>
    </row>
    <row r="440" spans="42:42" ht="14.4">
      <c r="AP440" s="5"/>
    </row>
    <row r="441" spans="42:42" ht="14.4">
      <c r="AP441" s="5"/>
    </row>
    <row r="442" spans="42:42" ht="14.4">
      <c r="AP442" s="5"/>
    </row>
    <row r="443" spans="42:42" ht="14.4">
      <c r="AP443" s="5"/>
    </row>
    <row r="444" spans="42:42" ht="14.4">
      <c r="AP444" s="5"/>
    </row>
    <row r="445" spans="42:42" ht="14.4">
      <c r="AP445" s="5"/>
    </row>
    <row r="446" spans="42:42" ht="14.4">
      <c r="AP446" s="5"/>
    </row>
    <row r="447" spans="42:42" ht="14.4">
      <c r="AP447" s="5"/>
    </row>
    <row r="448" spans="42:42" ht="14.4">
      <c r="AP448" s="5"/>
    </row>
    <row r="449" spans="42:42" ht="14.4">
      <c r="AP449" s="5"/>
    </row>
    <row r="450" spans="42:42" ht="14.4">
      <c r="AP450" s="5"/>
    </row>
    <row r="451" spans="42:42" ht="14.4">
      <c r="AP451" s="5"/>
    </row>
    <row r="452" spans="42:42" ht="14.4">
      <c r="AP452" s="5"/>
    </row>
    <row r="453" spans="42:42" ht="14.4">
      <c r="AP453" s="5"/>
    </row>
    <row r="454" spans="42:42" ht="14.4">
      <c r="AP454" s="5"/>
    </row>
    <row r="455" spans="42:42" ht="14.4">
      <c r="AP455" s="5"/>
    </row>
    <row r="456" spans="42:42" ht="14.4">
      <c r="AP456" s="5"/>
    </row>
    <row r="457" spans="42:42" ht="14.4">
      <c r="AP457" s="5"/>
    </row>
    <row r="458" spans="42:42" ht="14.4">
      <c r="AP458" s="5"/>
    </row>
    <row r="459" spans="42:42" ht="14.4">
      <c r="AP459" s="5"/>
    </row>
    <row r="460" spans="42:42" ht="14.4">
      <c r="AP460" s="5"/>
    </row>
    <row r="461" spans="42:42" ht="14.4">
      <c r="AP461" s="5"/>
    </row>
    <row r="462" spans="42:42" ht="14.4">
      <c r="AP462" s="5"/>
    </row>
    <row r="463" spans="42:42" ht="14.4">
      <c r="AP463" s="5"/>
    </row>
    <row r="464" spans="42:42" ht="14.4">
      <c r="AP464" s="5"/>
    </row>
    <row r="465" spans="42:42" ht="14.4">
      <c r="AP465" s="5"/>
    </row>
    <row r="466" spans="42:42" ht="14.4">
      <c r="AP466" s="5"/>
    </row>
    <row r="467" spans="42:42" ht="14.4">
      <c r="AP467" s="5"/>
    </row>
    <row r="468" spans="42:42" ht="14.4">
      <c r="AP468" s="5"/>
    </row>
    <row r="469" spans="42:42" ht="14.4">
      <c r="AP469" s="5"/>
    </row>
    <row r="470" spans="42:42" ht="14.4">
      <c r="AP470" s="5"/>
    </row>
    <row r="471" spans="42:42" ht="14.4">
      <c r="AP471" s="5"/>
    </row>
    <row r="472" spans="42:42" ht="14.4">
      <c r="AP472" s="5"/>
    </row>
    <row r="473" spans="42:42" ht="14.4">
      <c r="AP473" s="5"/>
    </row>
    <row r="474" spans="42:42" ht="14.4">
      <c r="AP474" s="5"/>
    </row>
    <row r="475" spans="42:42" ht="14.4">
      <c r="AP475" s="5"/>
    </row>
    <row r="476" spans="42:42" ht="14.4">
      <c r="AP476" s="5"/>
    </row>
    <row r="477" spans="42:42" ht="14.4">
      <c r="AP477" s="5"/>
    </row>
    <row r="478" spans="42:42" ht="14.4">
      <c r="AP478" s="5"/>
    </row>
    <row r="479" spans="42:42" ht="14.4">
      <c r="AP479" s="5"/>
    </row>
    <row r="480" spans="42:42" ht="14.4">
      <c r="AP480" s="5"/>
    </row>
    <row r="481" spans="42:42" ht="14.4">
      <c r="AP481" s="5"/>
    </row>
    <row r="482" spans="42:42" ht="14.4">
      <c r="AP482" s="5"/>
    </row>
    <row r="483" spans="42:42" ht="14.4">
      <c r="AP483" s="5"/>
    </row>
    <row r="484" spans="42:42" ht="14.4">
      <c r="AP484" s="5"/>
    </row>
    <row r="485" spans="42:42" ht="14.4">
      <c r="AP485" s="5"/>
    </row>
    <row r="486" spans="42:42" ht="14.4">
      <c r="AP486" s="5"/>
    </row>
    <row r="487" spans="42:42" ht="14.4">
      <c r="AP487" s="5"/>
    </row>
    <row r="488" spans="42:42" ht="14.4">
      <c r="AP488" s="5"/>
    </row>
    <row r="489" spans="42:42" ht="14.4">
      <c r="AP489" s="5"/>
    </row>
    <row r="490" spans="42:42" ht="14.4">
      <c r="AP490" s="5"/>
    </row>
    <row r="491" spans="42:42" ht="14.4">
      <c r="AP491" s="5"/>
    </row>
    <row r="492" spans="42:42" ht="14.4">
      <c r="AP492" s="5"/>
    </row>
    <row r="493" spans="42:42" ht="14.4">
      <c r="AP493" s="5"/>
    </row>
    <row r="494" spans="42:42" ht="14.4">
      <c r="AP494" s="5"/>
    </row>
    <row r="495" spans="42:42" ht="14.4">
      <c r="AP495" s="5"/>
    </row>
    <row r="496" spans="42:42" ht="14.4">
      <c r="AP496" s="5"/>
    </row>
    <row r="497" spans="42:42" ht="14.4">
      <c r="AP497" s="5"/>
    </row>
    <row r="498" spans="42:42" ht="14.4">
      <c r="AP498" s="5"/>
    </row>
    <row r="499" spans="42:42" ht="14.4">
      <c r="AP499" s="5"/>
    </row>
    <row r="500" spans="42:42" ht="14.4">
      <c r="AP500" s="5"/>
    </row>
    <row r="501" spans="42:42" ht="14.4">
      <c r="AP501" s="5"/>
    </row>
    <row r="502" spans="42:42" ht="14.4">
      <c r="AP502" s="5"/>
    </row>
    <row r="503" spans="42:42" ht="14.4">
      <c r="AP503" s="5"/>
    </row>
    <row r="504" spans="42:42" ht="14.4">
      <c r="AP504" s="5"/>
    </row>
    <row r="505" spans="42:42" ht="14.4">
      <c r="AP505" s="5"/>
    </row>
    <row r="506" spans="42:42" ht="14.4">
      <c r="AP506" s="5"/>
    </row>
    <row r="507" spans="42:42" ht="14.4">
      <c r="AP507" s="5"/>
    </row>
    <row r="508" spans="42:42" ht="14.4">
      <c r="AP508" s="5"/>
    </row>
    <row r="509" spans="42:42" ht="14.4">
      <c r="AP509" s="5"/>
    </row>
    <row r="510" spans="42:42" ht="14.4">
      <c r="AP510" s="5"/>
    </row>
    <row r="511" spans="42:42" ht="14.4">
      <c r="AP511" s="5"/>
    </row>
    <row r="512" spans="42:42" ht="14.4">
      <c r="AP512" s="5"/>
    </row>
    <row r="513" spans="42:42" ht="14.4">
      <c r="AP513" s="5"/>
    </row>
    <row r="514" spans="42:42" ht="14.4">
      <c r="AP514" s="5"/>
    </row>
    <row r="515" spans="42:42" ht="14.4">
      <c r="AP515" s="5"/>
    </row>
    <row r="516" spans="42:42" ht="14.4">
      <c r="AP516" s="5"/>
    </row>
    <row r="517" spans="42:42" ht="14.4">
      <c r="AP517" s="5"/>
    </row>
    <row r="518" spans="42:42" ht="14.4">
      <c r="AP518" s="5"/>
    </row>
    <row r="519" spans="42:42" ht="14.4">
      <c r="AP519" s="5"/>
    </row>
    <row r="520" spans="42:42" ht="14.4">
      <c r="AP520" s="5"/>
    </row>
    <row r="521" spans="42:42" ht="14.4">
      <c r="AP521" s="5"/>
    </row>
    <row r="522" spans="42:42" ht="14.4">
      <c r="AP522" s="5"/>
    </row>
    <row r="523" spans="42:42" ht="14.4">
      <c r="AP523" s="5"/>
    </row>
    <row r="524" spans="42:42" ht="14.4">
      <c r="AP524" s="5"/>
    </row>
    <row r="525" spans="42:42" ht="14.4">
      <c r="AP525" s="5"/>
    </row>
    <row r="526" spans="42:42" ht="14.4">
      <c r="AP526" s="5"/>
    </row>
    <row r="527" spans="42:42" ht="14.4">
      <c r="AP527" s="5"/>
    </row>
    <row r="528" spans="42:42" ht="14.4">
      <c r="AP528" s="5"/>
    </row>
    <row r="529" spans="42:42" ht="14.4">
      <c r="AP529" s="5"/>
    </row>
    <row r="530" spans="42:42" ht="14.4">
      <c r="AP530" s="5"/>
    </row>
    <row r="531" spans="42:42" ht="14.4">
      <c r="AP531" s="5"/>
    </row>
    <row r="532" spans="42:42" ht="14.4">
      <c r="AP532" s="5"/>
    </row>
    <row r="533" spans="42:42" ht="14.4">
      <c r="AP533" s="5"/>
    </row>
    <row r="534" spans="42:42" ht="14.4">
      <c r="AP534" s="5"/>
    </row>
    <row r="535" spans="42:42" ht="14.4">
      <c r="AP535" s="5"/>
    </row>
    <row r="536" spans="42:42" ht="14.4">
      <c r="AP536" s="5"/>
    </row>
    <row r="537" spans="42:42" ht="14.4">
      <c r="AP537" s="5"/>
    </row>
    <row r="538" spans="42:42" ht="14.4">
      <c r="AP538" s="5"/>
    </row>
    <row r="539" spans="42:42" ht="14.4">
      <c r="AP539" s="5"/>
    </row>
    <row r="540" spans="42:42" ht="14.4">
      <c r="AP540" s="5"/>
    </row>
    <row r="541" spans="42:42" ht="14.4">
      <c r="AP541" s="5"/>
    </row>
    <row r="542" spans="42:42" ht="14.4">
      <c r="AP542" s="5"/>
    </row>
    <row r="543" spans="42:42" ht="14.4">
      <c r="AP543" s="5"/>
    </row>
    <row r="544" spans="42:42" ht="14.4">
      <c r="AP544" s="5"/>
    </row>
    <row r="545" spans="42:42" ht="14.4">
      <c r="AP545" s="5"/>
    </row>
    <row r="546" spans="42:42" ht="14.4">
      <c r="AP546" s="5"/>
    </row>
    <row r="547" spans="42:42" ht="14.4">
      <c r="AP547" s="5"/>
    </row>
    <row r="548" spans="42:42" ht="14.4">
      <c r="AP548" s="5"/>
    </row>
    <row r="549" spans="42:42" ht="14.4">
      <c r="AP549" s="5"/>
    </row>
    <row r="550" spans="42:42" ht="14.4">
      <c r="AP550" s="5"/>
    </row>
    <row r="551" spans="42:42" ht="14.4">
      <c r="AP551" s="5"/>
    </row>
    <row r="552" spans="42:42" ht="14.4">
      <c r="AP552" s="5"/>
    </row>
    <row r="553" spans="42:42" ht="14.4">
      <c r="AP553" s="5"/>
    </row>
    <row r="554" spans="42:42" ht="14.4">
      <c r="AP554" s="5"/>
    </row>
    <row r="555" spans="42:42" ht="14.4">
      <c r="AP555" s="5"/>
    </row>
    <row r="556" spans="42:42" ht="14.4">
      <c r="AP556" s="5"/>
    </row>
    <row r="557" spans="42:42" ht="14.4">
      <c r="AP557" s="5"/>
    </row>
    <row r="558" spans="42:42" ht="14.4">
      <c r="AP558" s="5"/>
    </row>
    <row r="559" spans="42:42" ht="14.4">
      <c r="AP559" s="5"/>
    </row>
    <row r="560" spans="42:42" ht="14.4">
      <c r="AP560" s="5"/>
    </row>
    <row r="561" spans="42:42" ht="14.4">
      <c r="AP561" s="5"/>
    </row>
    <row r="562" spans="42:42" ht="14.4">
      <c r="AP562" s="5"/>
    </row>
    <row r="563" spans="42:42" ht="14.4">
      <c r="AP563" s="5"/>
    </row>
    <row r="564" spans="42:42" ht="14.4">
      <c r="AP564" s="5"/>
    </row>
    <row r="565" spans="42:42" ht="14.4">
      <c r="AP565" s="5"/>
    </row>
    <row r="566" spans="42:42" ht="14.4">
      <c r="AP566" s="5"/>
    </row>
    <row r="567" spans="42:42" ht="14.4">
      <c r="AP567" s="5"/>
    </row>
    <row r="568" spans="42:42" ht="14.4">
      <c r="AP568" s="5"/>
    </row>
    <row r="569" spans="42:42" ht="14.4">
      <c r="AP569" s="5"/>
    </row>
    <row r="570" spans="42:42" ht="14.4">
      <c r="AP570" s="5"/>
    </row>
    <row r="571" spans="42:42" ht="14.4">
      <c r="AP571" s="5"/>
    </row>
    <row r="572" spans="42:42" ht="14.4">
      <c r="AP572" s="5"/>
    </row>
    <row r="573" spans="42:42" ht="14.4">
      <c r="AP573" s="5"/>
    </row>
    <row r="574" spans="42:42" ht="14.4">
      <c r="AP574" s="5"/>
    </row>
    <row r="575" spans="42:42" ht="14.4">
      <c r="AP575" s="5"/>
    </row>
    <row r="576" spans="42:42" ht="14.4">
      <c r="AP576" s="5"/>
    </row>
    <row r="577" spans="42:42" ht="14.4">
      <c r="AP577" s="5"/>
    </row>
    <row r="578" spans="42:42" ht="14.4">
      <c r="AP578" s="5"/>
    </row>
    <row r="579" spans="42:42" ht="14.4">
      <c r="AP579" s="5"/>
    </row>
    <row r="580" spans="42:42" ht="14.4">
      <c r="AP580" s="5"/>
    </row>
    <row r="581" spans="42:42" ht="14.4">
      <c r="AP581" s="5"/>
    </row>
    <row r="582" spans="42:42" ht="14.4">
      <c r="AP582" s="5"/>
    </row>
    <row r="583" spans="42:42" ht="14.4">
      <c r="AP583" s="5"/>
    </row>
    <row r="584" spans="42:42" ht="14.4">
      <c r="AP584" s="5"/>
    </row>
    <row r="585" spans="42:42" ht="14.4">
      <c r="AP585" s="5"/>
    </row>
    <row r="586" spans="42:42" ht="14.4">
      <c r="AP586" s="5"/>
    </row>
    <row r="587" spans="42:42" ht="14.4">
      <c r="AP587" s="5"/>
    </row>
    <row r="588" spans="42:42" ht="14.4">
      <c r="AP588" s="5"/>
    </row>
    <row r="589" spans="42:42" ht="14.4">
      <c r="AP589" s="5"/>
    </row>
    <row r="590" spans="42:42" ht="14.4">
      <c r="AP590" s="5"/>
    </row>
    <row r="591" spans="42:42" ht="14.4">
      <c r="AP591" s="5"/>
    </row>
    <row r="592" spans="42:42" ht="14.4">
      <c r="AP592" s="5"/>
    </row>
    <row r="593" spans="42:42" ht="14.4">
      <c r="AP593" s="5"/>
    </row>
    <row r="594" spans="42:42" ht="14.4">
      <c r="AP594" s="5"/>
    </row>
    <row r="595" spans="42:42" ht="14.4">
      <c r="AP595" s="5"/>
    </row>
    <row r="596" spans="42:42" ht="14.4">
      <c r="AP596" s="5"/>
    </row>
    <row r="597" spans="42:42" ht="14.4">
      <c r="AP597" s="5"/>
    </row>
    <row r="598" spans="42:42" ht="14.4">
      <c r="AP598" s="5"/>
    </row>
    <row r="599" spans="42:42" ht="14.4">
      <c r="AP599" s="5"/>
    </row>
    <row r="600" spans="42:42" ht="14.4">
      <c r="AP600" s="5"/>
    </row>
    <row r="601" spans="42:42" ht="14.4">
      <c r="AP601" s="5"/>
    </row>
    <row r="602" spans="42:42" ht="14.4">
      <c r="AP602" s="5"/>
    </row>
    <row r="603" spans="42:42" ht="14.4">
      <c r="AP603" s="5"/>
    </row>
    <row r="604" spans="42:42" ht="14.4">
      <c r="AP604" s="5"/>
    </row>
    <row r="605" spans="42:42" ht="14.4">
      <c r="AP605" s="5"/>
    </row>
    <row r="606" spans="42:42" ht="14.4">
      <c r="AP606" s="5"/>
    </row>
    <row r="607" spans="42:42" ht="14.4">
      <c r="AP607" s="5"/>
    </row>
    <row r="608" spans="42:42" ht="14.4">
      <c r="AP608" s="5"/>
    </row>
    <row r="609" spans="42:42" ht="14.4">
      <c r="AP609" s="5"/>
    </row>
    <row r="610" spans="42:42" ht="14.4">
      <c r="AP610" s="5"/>
    </row>
    <row r="611" spans="42:42" ht="14.4">
      <c r="AP611" s="5"/>
    </row>
    <row r="612" spans="42:42" ht="14.4">
      <c r="AP612" s="5"/>
    </row>
    <row r="613" spans="42:42" ht="14.4">
      <c r="AP613" s="5"/>
    </row>
    <row r="614" spans="42:42" ht="14.4">
      <c r="AP614" s="5"/>
    </row>
    <row r="615" spans="42:42" ht="14.4">
      <c r="AP615" s="5"/>
    </row>
    <row r="616" spans="42:42" ht="14.4">
      <c r="AP616" s="5"/>
    </row>
    <row r="617" spans="42:42" ht="14.4">
      <c r="AP617" s="5"/>
    </row>
    <row r="618" spans="42:42" ht="14.4">
      <c r="AP618" s="5"/>
    </row>
    <row r="619" spans="42:42" ht="14.4">
      <c r="AP619" s="5"/>
    </row>
    <row r="620" spans="42:42" ht="14.4">
      <c r="AP620" s="5"/>
    </row>
    <row r="621" spans="42:42" ht="14.4">
      <c r="AP621" s="5"/>
    </row>
    <row r="622" spans="42:42" ht="14.4">
      <c r="AP622" s="5"/>
    </row>
    <row r="623" spans="42:42" ht="14.4">
      <c r="AP623" s="5"/>
    </row>
    <row r="624" spans="42:42" ht="14.4">
      <c r="AP624" s="5"/>
    </row>
    <row r="625" spans="42:42" ht="14.4">
      <c r="AP625" s="5"/>
    </row>
    <row r="626" spans="42:42" ht="14.4">
      <c r="AP626" s="5"/>
    </row>
    <row r="627" spans="42:42" ht="14.4">
      <c r="AP627" s="5"/>
    </row>
    <row r="628" spans="42:42" ht="14.4">
      <c r="AP628" s="5"/>
    </row>
    <row r="629" spans="42:42" ht="14.4">
      <c r="AP629" s="5"/>
    </row>
    <row r="630" spans="42:42" ht="14.4">
      <c r="AP630" s="5"/>
    </row>
    <row r="631" spans="42:42" ht="14.4">
      <c r="AP631" s="5"/>
    </row>
    <row r="632" spans="42:42" ht="14.4">
      <c r="AP632" s="5"/>
    </row>
    <row r="633" spans="42:42" ht="14.4">
      <c r="AP633" s="5"/>
    </row>
    <row r="634" spans="42:42" ht="14.4">
      <c r="AP634" s="5"/>
    </row>
    <row r="635" spans="42:42" ht="14.4">
      <c r="AP635" s="5"/>
    </row>
    <row r="636" spans="42:42" ht="14.4">
      <c r="AP636" s="5"/>
    </row>
    <row r="637" spans="42:42" ht="14.4">
      <c r="AP637" s="5"/>
    </row>
    <row r="638" spans="42:42" ht="14.4">
      <c r="AP638" s="5"/>
    </row>
    <row r="639" spans="42:42" ht="14.4">
      <c r="AP639" s="5"/>
    </row>
    <row r="640" spans="42:42" ht="14.4">
      <c r="AP640" s="5"/>
    </row>
    <row r="641" spans="42:42" ht="14.4">
      <c r="AP641" s="5"/>
    </row>
    <row r="642" spans="42:42" ht="14.4">
      <c r="AP642" s="5"/>
    </row>
    <row r="643" spans="42:42" ht="14.4">
      <c r="AP643" s="5"/>
    </row>
    <row r="644" spans="42:42" ht="14.4">
      <c r="AP644" s="5"/>
    </row>
    <row r="645" spans="42:42" ht="14.4">
      <c r="AP645" s="5"/>
    </row>
    <row r="646" spans="42:42" ht="14.4">
      <c r="AP646" s="5"/>
    </row>
    <row r="647" spans="42:42" ht="14.4">
      <c r="AP647" s="5"/>
    </row>
    <row r="648" spans="42:42" ht="14.4">
      <c r="AP648" s="5"/>
    </row>
    <row r="649" spans="42:42" ht="14.4">
      <c r="AP649" s="5"/>
    </row>
    <row r="650" spans="42:42" ht="14.4">
      <c r="AP650" s="5"/>
    </row>
    <row r="651" spans="42:42" ht="14.4">
      <c r="AP651" s="5"/>
    </row>
    <row r="652" spans="42:42" ht="14.4">
      <c r="AP652" s="5"/>
    </row>
    <row r="653" spans="42:42" ht="14.4">
      <c r="AP653" s="5"/>
    </row>
    <row r="654" spans="42:42" ht="14.4">
      <c r="AP654" s="5"/>
    </row>
    <row r="655" spans="42:42" ht="14.4">
      <c r="AP655" s="5"/>
    </row>
    <row r="656" spans="42:42" ht="14.4">
      <c r="AP656" s="5"/>
    </row>
    <row r="657" spans="42:42" ht="14.4">
      <c r="AP657" s="5"/>
    </row>
    <row r="658" spans="42:42" ht="14.4">
      <c r="AP658" s="5"/>
    </row>
    <row r="659" spans="42:42" ht="14.4">
      <c r="AP659" s="5"/>
    </row>
    <row r="660" spans="42:42" ht="14.4">
      <c r="AP660" s="5"/>
    </row>
    <row r="661" spans="42:42" ht="14.4">
      <c r="AP661" s="5"/>
    </row>
    <row r="662" spans="42:42" ht="14.4">
      <c r="AP662" s="5"/>
    </row>
    <row r="663" spans="42:42" ht="14.4">
      <c r="AP663" s="5"/>
    </row>
    <row r="664" spans="42:42" ht="14.4">
      <c r="AP664" s="5"/>
    </row>
    <row r="665" spans="42:42" ht="14.4">
      <c r="AP665" s="5"/>
    </row>
    <row r="666" spans="42:42" ht="14.4">
      <c r="AP666" s="5"/>
    </row>
    <row r="667" spans="42:42" ht="14.4">
      <c r="AP667" s="5"/>
    </row>
    <row r="668" spans="42:42" ht="14.4">
      <c r="AP668" s="5"/>
    </row>
    <row r="669" spans="42:42" ht="14.4">
      <c r="AP669" s="5"/>
    </row>
    <row r="670" spans="42:42" ht="14.4">
      <c r="AP670" s="5"/>
    </row>
    <row r="671" spans="42:42" ht="14.4">
      <c r="AP671" s="5"/>
    </row>
    <row r="672" spans="42:42" ht="14.4">
      <c r="AP672" s="5"/>
    </row>
    <row r="673" spans="42:42" ht="14.4">
      <c r="AP673" s="5"/>
    </row>
    <row r="674" spans="42:42" ht="14.4">
      <c r="AP674" s="5"/>
    </row>
    <row r="675" spans="42:42" ht="14.4">
      <c r="AP675" s="5"/>
    </row>
    <row r="676" spans="42:42" ht="14.4">
      <c r="AP676" s="5"/>
    </row>
    <row r="677" spans="42:42" ht="14.4">
      <c r="AP677" s="5"/>
    </row>
    <row r="678" spans="42:42" ht="14.4">
      <c r="AP678" s="5"/>
    </row>
    <row r="679" spans="42:42" ht="14.4">
      <c r="AP679" s="5"/>
    </row>
    <row r="680" spans="42:42" ht="14.4">
      <c r="AP680" s="5"/>
    </row>
    <row r="681" spans="42:42" ht="14.4">
      <c r="AP681" s="5"/>
    </row>
    <row r="682" spans="42:42" ht="14.4">
      <c r="AP682" s="5"/>
    </row>
    <row r="683" spans="42:42" ht="14.4">
      <c r="AP683" s="5"/>
    </row>
    <row r="684" spans="42:42" ht="14.4">
      <c r="AP684" s="5"/>
    </row>
    <row r="685" spans="42:42" ht="14.4">
      <c r="AP685" s="5"/>
    </row>
    <row r="686" spans="42:42" ht="14.4">
      <c r="AP686" s="5"/>
    </row>
    <row r="687" spans="42:42" ht="14.4">
      <c r="AP687" s="5"/>
    </row>
    <row r="688" spans="42:42" ht="14.4">
      <c r="AP688" s="5"/>
    </row>
    <row r="689" spans="42:42" ht="14.4">
      <c r="AP689" s="5"/>
    </row>
    <row r="690" spans="42:42" ht="14.4">
      <c r="AP690" s="5"/>
    </row>
    <row r="691" spans="42:42" ht="14.4">
      <c r="AP691" s="5"/>
    </row>
    <row r="692" spans="42:42" ht="14.4">
      <c r="AP692" s="5"/>
    </row>
    <row r="693" spans="42:42" ht="14.4">
      <c r="AP693" s="5"/>
    </row>
    <row r="694" spans="42:42" ht="14.4">
      <c r="AP694" s="5"/>
    </row>
    <row r="695" spans="42:42" ht="14.4">
      <c r="AP695" s="5"/>
    </row>
    <row r="696" spans="42:42" ht="14.4">
      <c r="AP696" s="5"/>
    </row>
    <row r="697" spans="42:42" ht="14.4">
      <c r="AP697" s="5"/>
    </row>
    <row r="698" spans="42:42" ht="14.4">
      <c r="AP698" s="5"/>
    </row>
    <row r="699" spans="42:42" ht="14.4">
      <c r="AP699" s="5"/>
    </row>
    <row r="700" spans="42:42" ht="14.4">
      <c r="AP700" s="5"/>
    </row>
    <row r="701" spans="42:42" ht="14.4">
      <c r="AP701" s="5"/>
    </row>
    <row r="702" spans="42:42" ht="14.4">
      <c r="AP702" s="5"/>
    </row>
    <row r="703" spans="42:42" ht="14.4">
      <c r="AP703" s="5"/>
    </row>
    <row r="704" spans="42:42" ht="14.4">
      <c r="AP704" s="5"/>
    </row>
    <row r="705" spans="42:42" ht="14.4">
      <c r="AP705" s="5"/>
    </row>
    <row r="706" spans="42:42" ht="14.4">
      <c r="AP706" s="5"/>
    </row>
    <row r="707" spans="42:42" ht="14.4">
      <c r="AP707" s="5"/>
    </row>
    <row r="708" spans="42:42" ht="14.4">
      <c r="AP708" s="5"/>
    </row>
    <row r="709" spans="42:42" ht="14.4">
      <c r="AP709" s="5"/>
    </row>
    <row r="710" spans="42:42" ht="14.4">
      <c r="AP710" s="5"/>
    </row>
    <row r="711" spans="42:42" ht="14.4">
      <c r="AP711" s="5"/>
    </row>
    <row r="712" spans="42:42" ht="14.4">
      <c r="AP712" s="5"/>
    </row>
    <row r="713" spans="42:42" ht="14.4">
      <c r="AP713" s="5"/>
    </row>
    <row r="714" spans="42:42" ht="14.4">
      <c r="AP714" s="5"/>
    </row>
    <row r="715" spans="42:42" ht="14.4">
      <c r="AP715" s="5"/>
    </row>
    <row r="716" spans="42:42" ht="14.4">
      <c r="AP716" s="5"/>
    </row>
    <row r="717" spans="42:42" ht="14.4">
      <c r="AP717" s="5"/>
    </row>
    <row r="718" spans="42:42" ht="14.4">
      <c r="AP718" s="5"/>
    </row>
    <row r="719" spans="42:42" ht="14.4">
      <c r="AP719" s="5"/>
    </row>
    <row r="720" spans="42:42" ht="14.4">
      <c r="AP720" s="5"/>
    </row>
    <row r="721" spans="42:42" ht="14.4">
      <c r="AP721" s="5"/>
    </row>
    <row r="722" spans="42:42" ht="14.4">
      <c r="AP722" s="5"/>
    </row>
    <row r="723" spans="42:42" ht="14.4">
      <c r="AP723" s="5"/>
    </row>
    <row r="724" spans="42:42" ht="14.4">
      <c r="AP724" s="5"/>
    </row>
    <row r="725" spans="42:42" ht="14.4">
      <c r="AP725" s="5"/>
    </row>
    <row r="726" spans="42:42" ht="14.4">
      <c r="AP726" s="5"/>
    </row>
    <row r="727" spans="42:42" ht="14.4">
      <c r="AP727" s="5"/>
    </row>
    <row r="728" spans="42:42" ht="14.4">
      <c r="AP728" s="5"/>
    </row>
    <row r="729" spans="42:42" ht="14.4">
      <c r="AP729" s="5"/>
    </row>
    <row r="730" spans="42:42" ht="14.4">
      <c r="AP730" s="5"/>
    </row>
    <row r="731" spans="42:42" ht="14.4">
      <c r="AP731" s="5"/>
    </row>
    <row r="732" spans="42:42" ht="14.4">
      <c r="AP732" s="5"/>
    </row>
    <row r="733" spans="42:42" ht="14.4">
      <c r="AP733" s="5"/>
    </row>
    <row r="734" spans="42:42" ht="14.4">
      <c r="AP734" s="5"/>
    </row>
    <row r="735" spans="42:42" ht="14.4">
      <c r="AP735" s="5"/>
    </row>
    <row r="736" spans="42:42" ht="14.4">
      <c r="AP736" s="5"/>
    </row>
    <row r="737" spans="42:42" ht="14.4">
      <c r="AP737" s="5"/>
    </row>
    <row r="738" spans="42:42" ht="14.4">
      <c r="AP738" s="5"/>
    </row>
    <row r="739" spans="42:42" ht="14.4">
      <c r="AP739" s="5"/>
    </row>
    <row r="740" spans="42:42" ht="14.4">
      <c r="AP740" s="5"/>
    </row>
    <row r="741" spans="42:42" ht="14.4">
      <c r="AP741" s="5"/>
    </row>
    <row r="742" spans="42:42" ht="14.4">
      <c r="AP742" s="5"/>
    </row>
    <row r="743" spans="42:42" ht="14.4">
      <c r="AP743" s="5"/>
    </row>
    <row r="744" spans="42:42" ht="14.4">
      <c r="AP744" s="5"/>
    </row>
    <row r="745" spans="42:42" ht="14.4">
      <c r="AP745" s="5"/>
    </row>
    <row r="746" spans="42:42" ht="14.4">
      <c r="AP746" s="5"/>
    </row>
    <row r="747" spans="42:42" ht="14.4">
      <c r="AP747" s="5"/>
    </row>
    <row r="748" spans="42:42" ht="14.4">
      <c r="AP748" s="5"/>
    </row>
    <row r="749" spans="42:42" ht="14.4">
      <c r="AP749" s="5"/>
    </row>
    <row r="750" spans="42:42" ht="14.4">
      <c r="AP750" s="5"/>
    </row>
    <row r="751" spans="42:42" ht="14.4">
      <c r="AP751" s="5"/>
    </row>
    <row r="752" spans="42:42" ht="14.4">
      <c r="AP752" s="5"/>
    </row>
    <row r="753" spans="42:42" ht="14.4">
      <c r="AP753" s="5"/>
    </row>
    <row r="754" spans="42:42" ht="14.4">
      <c r="AP754" s="5"/>
    </row>
    <row r="755" spans="42:42" ht="14.4">
      <c r="AP755" s="5"/>
    </row>
    <row r="756" spans="42:42" ht="14.4">
      <c r="AP756" s="5"/>
    </row>
    <row r="757" spans="42:42" ht="14.4">
      <c r="AP757" s="5"/>
    </row>
    <row r="758" spans="42:42" ht="14.4">
      <c r="AP758" s="5"/>
    </row>
    <row r="759" spans="42:42" ht="14.4">
      <c r="AP759" s="5"/>
    </row>
    <row r="760" spans="42:42" ht="14.4">
      <c r="AP760" s="5"/>
    </row>
    <row r="761" spans="42:42" ht="14.4">
      <c r="AP761" s="5"/>
    </row>
    <row r="762" spans="42:42" ht="14.4">
      <c r="AP762" s="5"/>
    </row>
    <row r="763" spans="42:42" ht="14.4">
      <c r="AP763" s="5"/>
    </row>
    <row r="764" spans="42:42" ht="14.4">
      <c r="AP764" s="5"/>
    </row>
    <row r="765" spans="42:42" ht="14.4">
      <c r="AP765" s="5"/>
    </row>
    <row r="766" spans="42:42" ht="14.4">
      <c r="AP766" s="5"/>
    </row>
    <row r="767" spans="42:42" ht="14.4">
      <c r="AP767" s="5"/>
    </row>
    <row r="768" spans="42:42" ht="14.4">
      <c r="AP768" s="5"/>
    </row>
    <row r="769" spans="42:42" ht="14.4">
      <c r="AP769" s="5"/>
    </row>
    <row r="770" spans="42:42" ht="14.4">
      <c r="AP770" s="5"/>
    </row>
    <row r="771" spans="42:42" ht="14.4">
      <c r="AP771" s="5"/>
    </row>
    <row r="772" spans="42:42" ht="14.4">
      <c r="AP772" s="5"/>
    </row>
    <row r="773" spans="42:42" ht="14.4">
      <c r="AP773" s="5"/>
    </row>
    <row r="774" spans="42:42" ht="14.4">
      <c r="AP774" s="5"/>
    </row>
    <row r="775" spans="42:42" ht="14.4">
      <c r="AP775" s="5"/>
    </row>
    <row r="776" spans="42:42" ht="14.4">
      <c r="AP776" s="5"/>
    </row>
    <row r="777" spans="42:42" ht="14.4">
      <c r="AP777" s="5"/>
    </row>
    <row r="778" spans="42:42" ht="14.4">
      <c r="AP778" s="5"/>
    </row>
    <row r="779" spans="42:42" ht="14.4">
      <c r="AP779" s="5"/>
    </row>
    <row r="780" spans="42:42" ht="14.4">
      <c r="AP780" s="5"/>
    </row>
    <row r="781" spans="42:42" ht="14.4">
      <c r="AP781" s="5"/>
    </row>
    <row r="782" spans="42:42" ht="14.4">
      <c r="AP782" s="5"/>
    </row>
    <row r="783" spans="42:42" ht="14.4">
      <c r="AP783" s="5"/>
    </row>
    <row r="784" spans="42:42" ht="14.4">
      <c r="AP784" s="5"/>
    </row>
    <row r="785" spans="42:42" ht="14.4">
      <c r="AP785" s="5"/>
    </row>
    <row r="786" spans="42:42" ht="14.4">
      <c r="AP786" s="5"/>
    </row>
    <row r="787" spans="42:42" ht="14.4">
      <c r="AP787" s="5"/>
    </row>
    <row r="788" spans="42:42" ht="14.4">
      <c r="AP788" s="5"/>
    </row>
    <row r="789" spans="42:42" ht="14.4">
      <c r="AP789" s="5"/>
    </row>
    <row r="790" spans="42:42" ht="14.4">
      <c r="AP790" s="5"/>
    </row>
    <row r="791" spans="42:42" ht="14.4">
      <c r="AP791" s="5"/>
    </row>
    <row r="792" spans="42:42" ht="14.4">
      <c r="AP792" s="5"/>
    </row>
    <row r="793" spans="42:42" ht="14.4">
      <c r="AP793" s="5"/>
    </row>
    <row r="794" spans="42:42" ht="14.4">
      <c r="AP794" s="5"/>
    </row>
    <row r="795" spans="42:42" ht="14.4">
      <c r="AP795" s="5"/>
    </row>
    <row r="796" spans="42:42" ht="14.4">
      <c r="AP796" s="5"/>
    </row>
    <row r="797" spans="42:42" ht="14.4">
      <c r="AP797" s="5"/>
    </row>
    <row r="798" spans="42:42" ht="14.4">
      <c r="AP798" s="5"/>
    </row>
    <row r="799" spans="42:42" ht="14.4">
      <c r="AP799" s="5"/>
    </row>
    <row r="800" spans="42:42" ht="14.4">
      <c r="AP800" s="5"/>
    </row>
    <row r="801" spans="42:42" ht="14.4">
      <c r="AP801" s="5"/>
    </row>
    <row r="802" spans="42:42" ht="14.4">
      <c r="AP802" s="5"/>
    </row>
    <row r="803" spans="42:42" ht="14.4">
      <c r="AP803" s="5"/>
    </row>
    <row r="804" spans="42:42" ht="14.4">
      <c r="AP804" s="5"/>
    </row>
    <row r="805" spans="42:42" ht="14.4">
      <c r="AP805" s="5"/>
    </row>
    <row r="806" spans="42:42" ht="14.4">
      <c r="AP806" s="5"/>
    </row>
    <row r="807" spans="42:42" ht="14.4">
      <c r="AP807" s="5"/>
    </row>
    <row r="808" spans="42:42" ht="14.4">
      <c r="AP808" s="5"/>
    </row>
    <row r="809" spans="42:42" ht="14.4">
      <c r="AP809" s="5"/>
    </row>
    <row r="810" spans="42:42" ht="14.4">
      <c r="AP810" s="5"/>
    </row>
    <row r="811" spans="42:42" ht="14.4">
      <c r="AP811" s="5"/>
    </row>
    <row r="812" spans="42:42" ht="14.4">
      <c r="AP812" s="5"/>
    </row>
    <row r="813" spans="42:42" ht="14.4">
      <c r="AP813" s="5"/>
    </row>
    <row r="814" spans="42:42" ht="14.4">
      <c r="AP814" s="5"/>
    </row>
    <row r="815" spans="42:42" ht="14.4">
      <c r="AP815" s="5"/>
    </row>
    <row r="816" spans="42:42" ht="14.4">
      <c r="AP816" s="5"/>
    </row>
    <row r="817" spans="42:42" ht="14.4">
      <c r="AP817" s="5"/>
    </row>
    <row r="818" spans="42:42" ht="14.4">
      <c r="AP818" s="5"/>
    </row>
    <row r="819" spans="42:42" ht="14.4">
      <c r="AP819" s="5"/>
    </row>
    <row r="820" spans="42:42" ht="14.4">
      <c r="AP820" s="5"/>
    </row>
    <row r="821" spans="42:42" ht="14.4">
      <c r="AP821" s="5"/>
    </row>
    <row r="822" spans="42:42" ht="14.4">
      <c r="AP822" s="5"/>
    </row>
    <row r="823" spans="42:42" ht="14.4">
      <c r="AP823" s="5"/>
    </row>
    <row r="824" spans="42:42" ht="14.4">
      <c r="AP824" s="5"/>
    </row>
    <row r="825" spans="42:42" ht="14.4">
      <c r="AP825" s="5"/>
    </row>
    <row r="826" spans="42:42" ht="14.4">
      <c r="AP826" s="5"/>
    </row>
    <row r="827" spans="42:42" ht="14.4">
      <c r="AP827" s="5"/>
    </row>
    <row r="828" spans="42:42" ht="14.4">
      <c r="AP828" s="5"/>
    </row>
    <row r="829" spans="42:42" ht="14.4">
      <c r="AP829" s="5"/>
    </row>
    <row r="830" spans="42:42" ht="14.4">
      <c r="AP830" s="5"/>
    </row>
    <row r="831" spans="42:42" ht="14.4">
      <c r="AP831" s="5"/>
    </row>
    <row r="832" spans="42:42" ht="14.4">
      <c r="AP832" s="5"/>
    </row>
    <row r="833" spans="42:42" ht="14.4">
      <c r="AP833" s="5"/>
    </row>
    <row r="834" spans="42:42" ht="14.4">
      <c r="AP834" s="5"/>
    </row>
    <row r="835" spans="42:42" ht="14.4">
      <c r="AP835" s="5"/>
    </row>
    <row r="836" spans="42:42" ht="14.4">
      <c r="AP836" s="5"/>
    </row>
    <row r="837" spans="42:42" ht="14.4">
      <c r="AP837" s="5"/>
    </row>
    <row r="838" spans="42:42" ht="14.4">
      <c r="AP838" s="5"/>
    </row>
    <row r="839" spans="42:42" ht="14.4">
      <c r="AP839" s="5"/>
    </row>
    <row r="840" spans="42:42" ht="14.4">
      <c r="AP840" s="5"/>
    </row>
    <row r="841" spans="42:42" ht="14.4">
      <c r="AP841" s="5"/>
    </row>
    <row r="842" spans="42:42" ht="14.4">
      <c r="AP842" s="5"/>
    </row>
    <row r="843" spans="42:42" ht="14.4">
      <c r="AP843" s="5"/>
    </row>
    <row r="844" spans="42:42" ht="14.4">
      <c r="AP844" s="5"/>
    </row>
    <row r="845" spans="42:42" ht="14.4">
      <c r="AP845" s="5"/>
    </row>
    <row r="846" spans="42:42" ht="14.4">
      <c r="AP846" s="5"/>
    </row>
    <row r="847" spans="42:42" ht="14.4">
      <c r="AP847" s="5"/>
    </row>
    <row r="848" spans="42:42" ht="14.4">
      <c r="AP848" s="5"/>
    </row>
    <row r="849" spans="42:42" ht="14.4">
      <c r="AP849" s="5"/>
    </row>
    <row r="850" spans="42:42" ht="14.4">
      <c r="AP850" s="5"/>
    </row>
    <row r="851" spans="42:42" ht="14.4">
      <c r="AP851" s="5"/>
    </row>
    <row r="852" spans="42:42" ht="14.4">
      <c r="AP852" s="5"/>
    </row>
    <row r="853" spans="42:42" ht="14.4">
      <c r="AP853" s="5"/>
    </row>
    <row r="854" spans="42:42" ht="14.4">
      <c r="AP854" s="5"/>
    </row>
    <row r="855" spans="42:42" ht="14.4">
      <c r="AP855" s="5"/>
    </row>
    <row r="856" spans="42:42" ht="14.4">
      <c r="AP856" s="5"/>
    </row>
    <row r="857" spans="42:42" ht="14.4">
      <c r="AP857" s="5"/>
    </row>
    <row r="858" spans="42:42" ht="14.4">
      <c r="AP858" s="5"/>
    </row>
    <row r="859" spans="42:42" ht="14.4">
      <c r="AP859" s="5"/>
    </row>
    <row r="860" spans="42:42" ht="14.4">
      <c r="AP860" s="5"/>
    </row>
    <row r="861" spans="42:42" ht="14.4">
      <c r="AP861" s="5"/>
    </row>
    <row r="862" spans="42:42" ht="14.4">
      <c r="AP862" s="5"/>
    </row>
    <row r="863" spans="42:42" ht="14.4">
      <c r="AP863" s="5"/>
    </row>
    <row r="864" spans="42:42" ht="14.4">
      <c r="AP864" s="5"/>
    </row>
    <row r="865" spans="42:42" ht="14.4">
      <c r="AP865" s="5"/>
    </row>
    <row r="866" spans="42:42" ht="14.4">
      <c r="AP866" s="5"/>
    </row>
    <row r="867" spans="42:42" ht="14.4">
      <c r="AP867" s="5"/>
    </row>
    <row r="868" spans="42:42" ht="14.4">
      <c r="AP868" s="5"/>
    </row>
    <row r="869" spans="42:42" ht="14.4">
      <c r="AP869" s="5"/>
    </row>
    <row r="870" spans="42:42" ht="14.4">
      <c r="AP870" s="5"/>
    </row>
    <row r="871" spans="42:42" ht="14.4">
      <c r="AP871" s="5"/>
    </row>
    <row r="872" spans="42:42" ht="14.4">
      <c r="AP872" s="5"/>
    </row>
    <row r="873" spans="42:42" ht="14.4">
      <c r="AP873" s="5"/>
    </row>
    <row r="874" spans="42:42" ht="14.4">
      <c r="AP874" s="5"/>
    </row>
    <row r="875" spans="42:42" ht="14.4">
      <c r="AP875" s="5"/>
    </row>
    <row r="876" spans="42:42" ht="14.4">
      <c r="AP876" s="5"/>
    </row>
    <row r="877" spans="42:42" ht="14.4">
      <c r="AP877" s="5"/>
    </row>
    <row r="878" spans="42:42" ht="14.4">
      <c r="AP878" s="5"/>
    </row>
    <row r="879" spans="42:42" ht="14.4">
      <c r="AP879" s="5"/>
    </row>
    <row r="880" spans="42:42" ht="14.4">
      <c r="AP880" s="5"/>
    </row>
    <row r="881" spans="42:42" ht="14.4">
      <c r="AP881" s="5"/>
    </row>
    <row r="882" spans="42:42" ht="14.4">
      <c r="AP882" s="5"/>
    </row>
    <row r="883" spans="42:42" ht="14.4">
      <c r="AP883" s="5"/>
    </row>
    <row r="884" spans="42:42" ht="14.4">
      <c r="AP884" s="5"/>
    </row>
    <row r="885" spans="42:42" ht="14.4">
      <c r="AP885" s="5"/>
    </row>
    <row r="886" spans="42:42" ht="14.4">
      <c r="AP886" s="5"/>
    </row>
    <row r="887" spans="42:42" ht="14.4">
      <c r="AP887" s="5"/>
    </row>
    <row r="888" spans="42:42" ht="14.4">
      <c r="AP888" s="5"/>
    </row>
    <row r="889" spans="42:42" ht="14.4">
      <c r="AP889" s="5"/>
    </row>
    <row r="890" spans="42:42" ht="14.4">
      <c r="AP890" s="5"/>
    </row>
    <row r="891" spans="42:42" ht="14.4">
      <c r="AP891" s="5"/>
    </row>
    <row r="892" spans="42:42" ht="14.4">
      <c r="AP892" s="5"/>
    </row>
    <row r="893" spans="42:42" ht="14.4">
      <c r="AP893" s="5"/>
    </row>
    <row r="894" spans="42:42" ht="14.4">
      <c r="AP894" s="5"/>
    </row>
    <row r="895" spans="42:42" ht="14.4">
      <c r="AP895" s="5"/>
    </row>
    <row r="896" spans="42:42" ht="14.4">
      <c r="AP896" s="5"/>
    </row>
    <row r="897" spans="42:42" ht="14.4">
      <c r="AP897" s="5"/>
    </row>
    <row r="898" spans="42:42" ht="14.4">
      <c r="AP898" s="5"/>
    </row>
    <row r="899" spans="42:42" ht="14.4">
      <c r="AP899" s="5"/>
    </row>
    <row r="900" spans="42:42" ht="14.4">
      <c r="AP900" s="5"/>
    </row>
    <row r="901" spans="42:42" ht="14.4">
      <c r="AP901" s="5"/>
    </row>
    <row r="902" spans="42:42" ht="14.4">
      <c r="AP902" s="5"/>
    </row>
    <row r="903" spans="42:42" ht="14.4">
      <c r="AP903" s="5"/>
    </row>
    <row r="904" spans="42:42" ht="14.4">
      <c r="AP904" s="5"/>
    </row>
    <row r="905" spans="42:42" ht="14.4">
      <c r="AP905" s="5"/>
    </row>
    <row r="906" spans="42:42" ht="14.4">
      <c r="AP906" s="5"/>
    </row>
    <row r="907" spans="42:42" ht="14.4">
      <c r="AP907" s="5"/>
    </row>
    <row r="908" spans="42:42" ht="14.4">
      <c r="AP908" s="5"/>
    </row>
    <row r="909" spans="42:42" ht="14.4">
      <c r="AP909" s="5"/>
    </row>
    <row r="910" spans="42:42" ht="14.4">
      <c r="AP910" s="5"/>
    </row>
    <row r="911" spans="42:42" ht="14.4">
      <c r="AP911" s="5"/>
    </row>
    <row r="912" spans="42:42" ht="14.4">
      <c r="AP912" s="5"/>
    </row>
    <row r="913" spans="42:42" ht="14.4">
      <c r="AP913" s="5"/>
    </row>
    <row r="914" spans="42:42" ht="14.4">
      <c r="AP914" s="5"/>
    </row>
    <row r="915" spans="42:42" ht="14.4">
      <c r="AP915" s="5"/>
    </row>
    <row r="916" spans="42:42" ht="14.4">
      <c r="AP916" s="5"/>
    </row>
    <row r="917" spans="42:42" ht="14.4">
      <c r="AP917" s="5"/>
    </row>
    <row r="918" spans="42:42" ht="14.4">
      <c r="AP918" s="5"/>
    </row>
    <row r="919" spans="42:42" ht="14.4">
      <c r="AP919" s="5"/>
    </row>
    <row r="920" spans="42:42" ht="14.4">
      <c r="AP920" s="5"/>
    </row>
    <row r="921" spans="42:42" ht="14.4">
      <c r="AP921" s="5"/>
    </row>
    <row r="922" spans="42:42" ht="14.4">
      <c r="AP922" s="5"/>
    </row>
    <row r="923" spans="42:42" ht="14.4">
      <c r="AP923" s="5"/>
    </row>
    <row r="924" spans="42:42" ht="14.4">
      <c r="AP924" s="5"/>
    </row>
    <row r="925" spans="42:42" ht="14.4">
      <c r="AP925" s="5"/>
    </row>
    <row r="926" spans="42:42" ht="14.4">
      <c r="AP926" s="5"/>
    </row>
    <row r="927" spans="42:42" ht="14.4">
      <c r="AP927" s="5"/>
    </row>
    <row r="928" spans="42:42" ht="14.4">
      <c r="AP928" s="5"/>
    </row>
    <row r="929" spans="42:42" ht="14.4">
      <c r="AP929" s="5"/>
    </row>
    <row r="930" spans="42:42" ht="14.4">
      <c r="AP930" s="5"/>
    </row>
    <row r="931" spans="42:42" ht="14.4">
      <c r="AP931" s="5"/>
    </row>
    <row r="932" spans="42:42" ht="14.4">
      <c r="AP932" s="5"/>
    </row>
    <row r="933" spans="42:42" ht="14.4">
      <c r="AP933" s="5"/>
    </row>
    <row r="934" spans="42:42" ht="14.4">
      <c r="AP934" s="5"/>
    </row>
    <row r="935" spans="42:42" ht="14.4">
      <c r="AP935" s="5"/>
    </row>
    <row r="936" spans="42:42" ht="14.4">
      <c r="AP936" s="5"/>
    </row>
    <row r="937" spans="42:42" ht="14.4">
      <c r="AP937" s="5"/>
    </row>
    <row r="938" spans="42:42" ht="14.4">
      <c r="AP938" s="5"/>
    </row>
    <row r="939" spans="42:42" ht="14.4">
      <c r="AP939" s="5"/>
    </row>
    <row r="940" spans="42:42" ht="14.4">
      <c r="AP940" s="5"/>
    </row>
    <row r="941" spans="42:42" ht="14.4">
      <c r="AP941" s="5"/>
    </row>
    <row r="942" spans="42:42" ht="14.4">
      <c r="AP942" s="5"/>
    </row>
    <row r="943" spans="42:42" ht="14.4">
      <c r="AP943" s="5"/>
    </row>
    <row r="944" spans="42:42" ht="14.4">
      <c r="AP944" s="5"/>
    </row>
    <row r="945" spans="42:42" ht="14.4">
      <c r="AP945" s="5"/>
    </row>
    <row r="946" spans="42:42" ht="14.4">
      <c r="AP946" s="5"/>
    </row>
    <row r="947" spans="42:42" ht="14.4">
      <c r="AP947" s="5"/>
    </row>
    <row r="948" spans="42:42" ht="14.4">
      <c r="AP948" s="5"/>
    </row>
    <row r="949" spans="42:42" ht="14.4">
      <c r="AP949" s="5"/>
    </row>
    <row r="950" spans="42:42" ht="14.4">
      <c r="AP950" s="5"/>
    </row>
    <row r="951" spans="42:42" ht="14.4">
      <c r="AP951" s="5"/>
    </row>
    <row r="952" spans="42:42" ht="14.4">
      <c r="AP952" s="5"/>
    </row>
    <row r="953" spans="42:42" ht="14.4">
      <c r="AP953" s="5"/>
    </row>
    <row r="954" spans="42:42" ht="14.4">
      <c r="AP954" s="5"/>
    </row>
    <row r="955" spans="42:42" ht="14.4">
      <c r="AP955" s="5"/>
    </row>
    <row r="956" spans="42:42" ht="14.4">
      <c r="AP956" s="5"/>
    </row>
    <row r="957" spans="42:42" ht="14.4">
      <c r="AP957" s="5"/>
    </row>
    <row r="958" spans="42:42" ht="14.4">
      <c r="AP958" s="5"/>
    </row>
    <row r="959" spans="42:42" ht="14.4">
      <c r="AP959" s="5"/>
    </row>
    <row r="960" spans="42:42" ht="14.4">
      <c r="AP960" s="5"/>
    </row>
    <row r="961" spans="42:42" ht="14.4">
      <c r="AP961" s="5"/>
    </row>
    <row r="962" spans="42:42" ht="14.4">
      <c r="AP962" s="5"/>
    </row>
    <row r="963" spans="42:42" ht="14.4">
      <c r="AP963" s="5"/>
    </row>
    <row r="964" spans="42:42" ht="14.4">
      <c r="AP964" s="5"/>
    </row>
    <row r="965" spans="42:42" ht="14.4">
      <c r="AP965" s="5"/>
    </row>
    <row r="966" spans="42:42" ht="14.4">
      <c r="AP966" s="5"/>
    </row>
    <row r="967" spans="42:42" ht="14.4">
      <c r="AP967" s="5"/>
    </row>
    <row r="968" spans="42:42" ht="14.4">
      <c r="AP968" s="5"/>
    </row>
    <row r="969" spans="42:42" ht="14.4">
      <c r="AP969" s="5"/>
    </row>
    <row r="970" spans="42:42" ht="14.4">
      <c r="AP970" s="5"/>
    </row>
    <row r="971" spans="42:42" ht="14.4">
      <c r="AP971" s="5"/>
    </row>
    <row r="972" spans="42:42" ht="14.4">
      <c r="AP972" s="5"/>
    </row>
    <row r="973" spans="42:42" ht="14.4">
      <c r="AP973" s="5"/>
    </row>
    <row r="974" spans="42:42" ht="14.4">
      <c r="AP974" s="5"/>
    </row>
    <row r="975" spans="42:42" ht="14.4">
      <c r="AP975" s="5"/>
    </row>
    <row r="976" spans="42:42" ht="14.4">
      <c r="AP976" s="5"/>
    </row>
    <row r="977" spans="42:42" ht="14.4">
      <c r="AP977" s="5"/>
    </row>
    <row r="978" spans="42:42" ht="14.4">
      <c r="AP978" s="5"/>
    </row>
    <row r="979" spans="42:42" ht="14.4">
      <c r="AP979" s="5"/>
    </row>
    <row r="980" spans="42:42" ht="14.4">
      <c r="AP980" s="5"/>
    </row>
    <row r="981" spans="42:42" ht="14.4">
      <c r="AP981" s="5"/>
    </row>
    <row r="982" spans="42:42" ht="14.4">
      <c r="AP982" s="5"/>
    </row>
    <row r="983" spans="42:42" ht="14.4">
      <c r="AP983" s="5"/>
    </row>
    <row r="984" spans="42:42" ht="14.4">
      <c r="AP984" s="5"/>
    </row>
    <row r="985" spans="42:42" ht="14.4">
      <c r="AP985" s="5"/>
    </row>
    <row r="986" spans="42:42" ht="14.4">
      <c r="AP986" s="5"/>
    </row>
    <row r="987" spans="42:42" ht="14.4">
      <c r="AP987" s="5"/>
    </row>
    <row r="988" spans="42:42" ht="14.4">
      <c r="AP988" s="5"/>
    </row>
    <row r="989" spans="42:42" ht="14.4">
      <c r="AP989" s="5"/>
    </row>
    <row r="990" spans="42:42" ht="14.4">
      <c r="AP990" s="5"/>
    </row>
    <row r="991" spans="42:42" ht="14.4">
      <c r="AP991" s="5"/>
    </row>
    <row r="992" spans="42:42" ht="14.4">
      <c r="AP992" s="5"/>
    </row>
    <row r="993" spans="42:42" ht="14.4">
      <c r="AP993" s="5"/>
    </row>
    <row r="994" spans="42:42" ht="14.4">
      <c r="AP994" s="5"/>
    </row>
    <row r="995" spans="42:42" ht="14.4">
      <c r="AP995" s="5"/>
    </row>
    <row r="996" spans="42:42" ht="14.4">
      <c r="AP996" s="5"/>
    </row>
    <row r="997" spans="42:42" ht="14.4">
      <c r="AP997" s="5"/>
    </row>
    <row r="998" spans="42:42" ht="14.4">
      <c r="AP998" s="5"/>
    </row>
    <row r="999" spans="42:42" ht="14.4">
      <c r="AP999" s="5"/>
    </row>
    <row r="1000" spans="42:42" ht="14.4">
      <c r="AP1000" s="5"/>
    </row>
  </sheetData>
  <sheetProtection algorithmName="SHA-512" hashValue="//9BGxgJJGGYPcVr7/9Tb/sZoQ25btks4GkAlFQD11cHSkmrc7erh3oIVOL6SY8RYTyYXoLQOFAuDZqrWzZUdw==" saltValue="SDCBT68sl+J2zJqaqp0UZQ==" spinCount="100000" sheet="1" objects="1" scenarios="1"/>
  <mergeCells count="58">
    <mergeCell ref="U45:X45"/>
    <mergeCell ref="Y45:AA45"/>
    <mergeCell ref="S45:T45"/>
    <mergeCell ref="Y44:AA44"/>
    <mergeCell ref="B3:B4"/>
    <mergeCell ref="K20:K21"/>
    <mergeCell ref="K6:K7"/>
    <mergeCell ref="K10:K11"/>
    <mergeCell ref="K12:K13"/>
    <mergeCell ref="K8:K9"/>
    <mergeCell ref="K17:K18"/>
    <mergeCell ref="K14:K15"/>
    <mergeCell ref="Q5:Q21"/>
    <mergeCell ref="U46:X46"/>
    <mergeCell ref="S46:T46"/>
    <mergeCell ref="U44:X44"/>
    <mergeCell ref="AD47:AE47"/>
    <mergeCell ref="AD48:AE48"/>
    <mergeCell ref="AD44:AE44"/>
    <mergeCell ref="S47:T47"/>
    <mergeCell ref="U48:X48"/>
    <mergeCell ref="S48:T48"/>
    <mergeCell ref="U47:X47"/>
    <mergeCell ref="Y47:AA47"/>
    <mergeCell ref="Y48:AA48"/>
    <mergeCell ref="AD45:AE45"/>
    <mergeCell ref="AD46:AE46"/>
    <mergeCell ref="Y46:AA46"/>
    <mergeCell ref="S44:T44"/>
    <mergeCell ref="R2:AG2"/>
    <mergeCell ref="AD43:AE43"/>
    <mergeCell ref="Y43:AA43"/>
    <mergeCell ref="R40:AA40"/>
    <mergeCell ref="AC40:AE40"/>
    <mergeCell ref="R41:T41"/>
    <mergeCell ref="S43:T43"/>
    <mergeCell ref="S42:T42"/>
    <mergeCell ref="U43:X43"/>
    <mergeCell ref="Y41:AA41"/>
    <mergeCell ref="Y42:AA42"/>
    <mergeCell ref="AD42:AE42"/>
    <mergeCell ref="U42:X42"/>
    <mergeCell ref="U41:X41"/>
    <mergeCell ref="AD41:AE41"/>
    <mergeCell ref="AD50:AE50"/>
    <mergeCell ref="AD51:AE51"/>
    <mergeCell ref="AC52:AC56"/>
    <mergeCell ref="AD52:AE56"/>
    <mergeCell ref="AD49:AE49"/>
    <mergeCell ref="U51:X51"/>
    <mergeCell ref="U50:X50"/>
    <mergeCell ref="Y51:AA51"/>
    <mergeCell ref="S51:T51"/>
    <mergeCell ref="Y49:AA49"/>
    <mergeCell ref="U49:X49"/>
    <mergeCell ref="Y50:AA50"/>
    <mergeCell ref="S49:T49"/>
    <mergeCell ref="S50:T50"/>
  </mergeCells>
  <conditionalFormatting sqref="S5:AG21">
    <cfRule type="cellIs" dxfId="7" priority="5" operator="greaterThan">
      <formula>$K$6</formula>
    </cfRule>
  </conditionalFormatting>
  <conditionalFormatting sqref="S5:AG21">
    <cfRule type="cellIs" dxfId="6" priority="6" operator="lessThan">
      <formula>$K$6</formula>
    </cfRule>
  </conditionalFormatting>
  <conditionalFormatting sqref="K39">
    <cfRule type="cellIs" dxfId="5" priority="7" operator="between">
      <formula>"1%"</formula>
      <formula>"100%"</formula>
    </cfRule>
  </conditionalFormatting>
  <conditionalFormatting sqref="K39">
    <cfRule type="cellIs" dxfId="4" priority="8" operator="greaterThan">
      <formula>"101%"</formula>
    </cfRule>
  </conditionalFormatting>
  <conditionalFormatting sqref="K39">
    <cfRule type="cellIs" dxfId="3" priority="9" operator="lessThan">
      <formula>"0.90%"</formula>
    </cfRule>
  </conditionalFormatting>
  <conditionalFormatting sqref="AC41 K6:K11 S42:T46">
    <cfRule type="containsBlanks" dxfId="2" priority="4">
      <formula>LEN(TRIM(K6))=0</formula>
    </cfRule>
  </conditionalFormatting>
  <conditionalFormatting sqref="K20:K21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philippe willemin</cp:lastModifiedBy>
  <dcterms:modified xsi:type="dcterms:W3CDTF">2020-12-20T14:38:35Z</dcterms:modified>
</cp:coreProperties>
</file>