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1" l="1"/>
  <c r="M5" i="1"/>
  <c r="P6" i="1"/>
  <c r="P3" i="1"/>
  <c r="M11" i="1"/>
  <c r="M12" i="1"/>
  <c r="P4" i="1"/>
  <c r="P5" i="1"/>
  <c r="P7" i="1"/>
  <c r="M10" i="1"/>
  <c r="M9" i="1"/>
  <c r="M8" i="1"/>
  <c r="M6" i="1"/>
  <c r="M4" i="1"/>
  <c r="M3" i="1"/>
  <c r="M7" i="1"/>
  <c r="O15" i="1" l="1"/>
  <c r="L15" i="1"/>
  <c r="S17" i="1" l="1"/>
  <c r="S15" i="1"/>
</calcChain>
</file>

<file path=xl/sharedStrings.xml><?xml version="1.0" encoding="utf-8"?>
<sst xmlns="http://schemas.openxmlformats.org/spreadsheetml/2006/main" count="22" uniqueCount="21">
  <si>
    <t>Расходы</t>
  </si>
  <si>
    <t>Доходы</t>
  </si>
  <si>
    <t>доходы</t>
  </si>
  <si>
    <t>расходы</t>
  </si>
  <si>
    <t>ДОХ - РОХ</t>
  </si>
  <si>
    <t>МинималОчка</t>
  </si>
  <si>
    <t>ДОХУЯ</t>
  </si>
  <si>
    <t xml:space="preserve">Стоимость введенных основных средств </t>
  </si>
  <si>
    <t>Себестоимость продукции</t>
  </si>
  <si>
    <t>Фонд оплаты труда сотрудников производства</t>
  </si>
  <si>
    <t>Страховые</t>
  </si>
  <si>
    <t>Транспортный налог</t>
  </si>
  <si>
    <t>Затраты на рекламу</t>
  </si>
  <si>
    <t>Представительские</t>
  </si>
  <si>
    <t>Командировки персонала</t>
  </si>
  <si>
    <t>Аренда имущества</t>
  </si>
  <si>
    <t>%% по займам и кредитам</t>
  </si>
  <si>
    <t xml:space="preserve">Штраф за нарушение условий договора </t>
  </si>
  <si>
    <t>% по вкладам</t>
  </si>
  <si>
    <t>% по займам и кредитам</t>
  </si>
  <si>
    <t xml:space="preserve">Выручка от продажи товарной продукции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</si>
</sst>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tabSelected="1" workbookViewId="0">
      <selection activeCell="S21" sqref="S21"/>
    </sheetView>
  </sheetViews>
  <sheetFormatPr defaultRowHeight="15" x14ac:dyDescent="0.25"/>
  <cols>
    <col min="13" max="13" width="10.140625" bestFit="1" customWidth="1"/>
  </cols>
  <sheetData>
    <row r="1" spans="6:21" x14ac:dyDescent="0.25">
      <c r="K1" s="4"/>
      <c r="L1" s="4"/>
      <c r="M1" s="4"/>
      <c r="N1" s="4"/>
      <c r="O1" s="4"/>
      <c r="P1" s="4"/>
      <c r="Q1" s="4"/>
      <c r="R1" s="4"/>
      <c r="S1" s="4"/>
      <c r="T1" s="4"/>
    </row>
    <row r="2" spans="6:21" ht="15.75" thickBot="1" x14ac:dyDescent="0.3">
      <c r="K2" s="4"/>
      <c r="L2" s="5" t="s">
        <v>0</v>
      </c>
      <c r="M2" s="5"/>
      <c r="N2" s="5"/>
      <c r="O2" s="5" t="s">
        <v>1</v>
      </c>
      <c r="P2" s="5"/>
      <c r="Q2" s="5"/>
      <c r="R2" s="6"/>
      <c r="S2" s="6"/>
      <c r="T2" s="4"/>
    </row>
    <row r="3" spans="6:21" ht="15.75" customHeight="1" thickBot="1" x14ac:dyDescent="0.3">
      <c r="F3" s="7"/>
      <c r="G3" s="17" t="s">
        <v>7</v>
      </c>
      <c r="H3" s="17"/>
      <c r="I3" s="17"/>
      <c r="J3" s="17"/>
      <c r="K3" s="17"/>
      <c r="L3" s="17"/>
      <c r="M3" s="15">
        <f>B26</f>
        <v>13210</v>
      </c>
      <c r="N3" s="6"/>
      <c r="O3" s="6"/>
      <c r="P3" s="29">
        <f>C26</f>
        <v>216312</v>
      </c>
      <c r="Q3" s="18" t="s">
        <v>20</v>
      </c>
      <c r="R3" s="18"/>
      <c r="S3" s="18"/>
      <c r="T3" s="18"/>
      <c r="U3" s="18"/>
    </row>
    <row r="4" spans="6:21" ht="16.5" thickBot="1" x14ac:dyDescent="0.3">
      <c r="F4" s="7"/>
      <c r="G4" s="19" t="s">
        <v>8</v>
      </c>
      <c r="H4" s="17"/>
      <c r="I4" s="17"/>
      <c r="J4" s="17"/>
      <c r="K4" s="17"/>
      <c r="L4" s="20"/>
      <c r="M4" s="16">
        <f>D26</f>
        <v>15300</v>
      </c>
      <c r="N4" s="6"/>
      <c r="O4" s="6"/>
      <c r="P4" s="9">
        <f>IF(K26 &gt; 0,K26,0)</f>
        <v>900</v>
      </c>
      <c r="Q4" s="18" t="s">
        <v>17</v>
      </c>
      <c r="R4" s="18"/>
      <c r="S4" s="18"/>
      <c r="T4" s="18"/>
      <c r="U4" s="18"/>
    </row>
    <row r="5" spans="6:21" ht="16.5" thickBot="1" x14ac:dyDescent="0.3">
      <c r="F5" s="7"/>
      <c r="G5" s="19" t="s">
        <v>9</v>
      </c>
      <c r="H5" s="17"/>
      <c r="I5" s="17"/>
      <c r="J5" s="17"/>
      <c r="K5" s="17"/>
      <c r="L5" s="20"/>
      <c r="M5" s="16">
        <f>E26</f>
        <v>15000</v>
      </c>
      <c r="N5" s="6"/>
      <c r="O5" s="6"/>
      <c r="P5" s="9">
        <f>IF(L26 &gt; 0, L26, 0)</f>
        <v>28000</v>
      </c>
      <c r="Q5" s="18" t="s">
        <v>15</v>
      </c>
      <c r="R5" s="18"/>
      <c r="S5" s="18"/>
      <c r="T5" s="18"/>
      <c r="U5" s="18"/>
    </row>
    <row r="6" spans="6:21" ht="16.5" thickBot="1" x14ac:dyDescent="0.3">
      <c r="F6" s="7"/>
      <c r="G6" s="21" t="s">
        <v>10</v>
      </c>
      <c r="H6" s="22"/>
      <c r="I6" s="22"/>
      <c r="J6" s="22"/>
      <c r="K6" s="22"/>
      <c r="L6" s="23"/>
      <c r="M6" s="11">
        <f>E26 * 0.3</f>
        <v>4500</v>
      </c>
      <c r="N6" s="6"/>
      <c r="O6" s="6"/>
      <c r="P6" s="9">
        <f>M26</f>
        <v>4400</v>
      </c>
      <c r="Q6" s="18" t="s">
        <v>18</v>
      </c>
      <c r="R6" s="18"/>
      <c r="S6" s="18"/>
      <c r="T6" s="18"/>
      <c r="U6" s="18"/>
    </row>
    <row r="7" spans="6:21" ht="16.5" thickBot="1" x14ac:dyDescent="0.3">
      <c r="F7" s="7"/>
      <c r="G7" s="21" t="s">
        <v>13</v>
      </c>
      <c r="H7" s="22"/>
      <c r="I7" s="22"/>
      <c r="J7" s="22"/>
      <c r="K7" s="22"/>
      <c r="L7" s="23"/>
      <c r="M7" s="10">
        <f>IF((M5 * 0.04) &lt; F26, M5 * 0.04, F26)</f>
        <v>600</v>
      </c>
      <c r="N7" s="6"/>
      <c r="O7" s="6"/>
      <c r="P7" s="9">
        <f xml:space="preserve"> IF(O26 &gt; 0, O26, 0)</f>
        <v>800</v>
      </c>
      <c r="Q7" s="18" t="s">
        <v>19</v>
      </c>
      <c r="R7" s="18"/>
      <c r="S7" s="18"/>
      <c r="T7" s="18"/>
      <c r="U7" s="18"/>
    </row>
    <row r="8" spans="6:21" ht="16.5" thickBot="1" x14ac:dyDescent="0.3">
      <c r="F8" s="7"/>
      <c r="G8" s="24" t="s">
        <v>11</v>
      </c>
      <c r="H8" s="24"/>
      <c r="I8" s="24"/>
      <c r="J8" s="24"/>
      <c r="K8" s="24"/>
      <c r="L8" s="24"/>
      <c r="M8" s="11">
        <f>G26</f>
        <v>360</v>
      </c>
      <c r="N8" s="6"/>
      <c r="O8" s="6"/>
      <c r="P8" s="6"/>
      <c r="Q8" s="6"/>
      <c r="R8" s="6"/>
      <c r="S8" s="6"/>
      <c r="T8" s="4"/>
    </row>
    <row r="9" spans="6:21" ht="16.5" thickBot="1" x14ac:dyDescent="0.3">
      <c r="F9" s="7"/>
      <c r="G9" s="21" t="s">
        <v>12</v>
      </c>
      <c r="H9" s="22"/>
      <c r="I9" s="22"/>
      <c r="J9" s="22"/>
      <c r="K9" s="22"/>
      <c r="L9" s="23"/>
      <c r="M9" s="10">
        <f>IF((C26*0.01)&lt;I26,C26*0.01,I26)</f>
        <v>1450</v>
      </c>
      <c r="N9" s="1"/>
      <c r="O9" s="1"/>
      <c r="P9" s="1"/>
      <c r="Q9" s="1"/>
      <c r="R9" s="1"/>
      <c r="S9" s="1"/>
    </row>
    <row r="10" spans="6:21" ht="16.5" thickBot="1" x14ac:dyDescent="0.3">
      <c r="F10" s="7"/>
      <c r="G10" s="25" t="s">
        <v>14</v>
      </c>
      <c r="H10" s="26"/>
      <c r="I10" s="26"/>
      <c r="J10" s="26"/>
      <c r="K10" s="26"/>
      <c r="L10" s="27"/>
      <c r="M10" s="12">
        <f>J26</f>
        <v>15000</v>
      </c>
      <c r="N10" s="1"/>
      <c r="O10" s="1"/>
      <c r="P10" s="1"/>
      <c r="Q10" s="1"/>
      <c r="R10" s="1"/>
      <c r="S10" s="1"/>
    </row>
    <row r="11" spans="6:21" ht="16.5" thickBot="1" x14ac:dyDescent="0.3">
      <c r="G11" s="18" t="s">
        <v>15</v>
      </c>
      <c r="H11" s="18"/>
      <c r="I11" s="18"/>
      <c r="J11" s="18"/>
      <c r="K11" s="18"/>
      <c r="L11" s="18"/>
      <c r="M11" s="8">
        <f>IF(L26 &lt; 0, L26 * -1, 0)</f>
        <v>0</v>
      </c>
      <c r="N11" s="1"/>
      <c r="O11" s="1"/>
      <c r="P11" s="1"/>
      <c r="Q11" s="1"/>
      <c r="R11" s="1"/>
      <c r="S11" s="1"/>
    </row>
    <row r="12" spans="6:21" ht="15.75" thickBot="1" x14ac:dyDescent="0.3">
      <c r="G12" s="28" t="s">
        <v>16</v>
      </c>
      <c r="H12" s="28"/>
      <c r="I12" s="28"/>
      <c r="J12" s="28"/>
      <c r="K12" s="28"/>
      <c r="L12" s="28"/>
      <c r="M12" s="8">
        <f xml:space="preserve"> IF(O26 &lt; 0, O26 * -1, 0)</f>
        <v>0</v>
      </c>
      <c r="N12" s="1"/>
      <c r="O12" s="1"/>
      <c r="P12" s="1"/>
      <c r="Q12" s="1"/>
      <c r="R12" s="1"/>
      <c r="S12" s="1"/>
    </row>
    <row r="13" spans="6:21" x14ac:dyDescent="0.25">
      <c r="L13" s="1"/>
      <c r="M13" s="1"/>
      <c r="N13" s="1"/>
      <c r="O13" s="1"/>
      <c r="P13" s="1"/>
      <c r="Q13" s="1"/>
      <c r="R13" s="1"/>
      <c r="S13" s="1"/>
    </row>
    <row r="14" spans="6:21" x14ac:dyDescent="0.25">
      <c r="L14" s="2" t="s">
        <v>3</v>
      </c>
      <c r="M14" s="2"/>
      <c r="N14" s="2"/>
      <c r="O14" s="2" t="s">
        <v>2</v>
      </c>
      <c r="P14" s="2"/>
      <c r="Q14" s="2"/>
      <c r="R14" s="1"/>
      <c r="S14" s="2" t="s">
        <v>4</v>
      </c>
      <c r="T14" s="2"/>
    </row>
    <row r="15" spans="6:21" x14ac:dyDescent="0.25">
      <c r="L15">
        <f>SUM(M3:M10)</f>
        <v>65420</v>
      </c>
      <c r="O15">
        <f>SUM(P3:P7)</f>
        <v>250412</v>
      </c>
      <c r="S15" s="2">
        <f>(O15 - L15) * 0.15</f>
        <v>27748.799999999999</v>
      </c>
      <c r="T15" s="2"/>
    </row>
    <row r="16" spans="6:21" x14ac:dyDescent="0.25">
      <c r="S16" s="2" t="s">
        <v>5</v>
      </c>
      <c r="T16" s="2"/>
    </row>
    <row r="17" spans="2:20" x14ac:dyDescent="0.25">
      <c r="S17" s="2">
        <f>O15 * 0.01</f>
        <v>2504.12</v>
      </c>
      <c r="T17" s="2"/>
    </row>
    <row r="19" spans="2:20" x14ac:dyDescent="0.25">
      <c r="S19" s="2" t="s">
        <v>6</v>
      </c>
      <c r="T19" s="2"/>
    </row>
    <row r="20" spans="2:20" x14ac:dyDescent="0.25">
      <c r="S20" s="2">
        <f xml:space="preserve"> O15 * 0.06 - M6</f>
        <v>10524.72</v>
      </c>
      <c r="T20" s="2"/>
    </row>
    <row r="25" spans="2:20" ht="15.75" thickBot="1" x14ac:dyDescent="0.3"/>
    <row r="26" spans="2:20" ht="16.5" thickBot="1" x14ac:dyDescent="0.3">
      <c r="B26" s="3">
        <v>13210</v>
      </c>
      <c r="C26" s="13">
        <v>216312</v>
      </c>
      <c r="D26" s="13">
        <v>15300</v>
      </c>
      <c r="E26" s="13">
        <v>15000</v>
      </c>
      <c r="F26" s="13">
        <v>12400</v>
      </c>
      <c r="G26" s="14">
        <v>360</v>
      </c>
      <c r="H26" s="14">
        <v>3600</v>
      </c>
      <c r="I26" s="14">
        <v>1450</v>
      </c>
      <c r="J26" s="14">
        <v>15000</v>
      </c>
      <c r="K26" s="14">
        <v>900</v>
      </c>
      <c r="L26" s="13">
        <v>28000</v>
      </c>
      <c r="M26" s="14">
        <v>4400</v>
      </c>
      <c r="N26" s="14">
        <v>95000</v>
      </c>
      <c r="O26" s="14">
        <v>800</v>
      </c>
    </row>
  </sheetData>
  <mergeCells count="25">
    <mergeCell ref="Q3:U3"/>
    <mergeCell ref="Q4:U4"/>
    <mergeCell ref="Q5:U5"/>
    <mergeCell ref="Q6:U6"/>
    <mergeCell ref="Q7:U7"/>
    <mergeCell ref="G7:L7"/>
    <mergeCell ref="G8:L8"/>
    <mergeCell ref="G9:L9"/>
    <mergeCell ref="G10:L10"/>
    <mergeCell ref="G11:L11"/>
    <mergeCell ref="G12:L12"/>
    <mergeCell ref="S14:T14"/>
    <mergeCell ref="S15:T15"/>
    <mergeCell ref="S17:T17"/>
    <mergeCell ref="S16:T16"/>
    <mergeCell ref="S19:T19"/>
    <mergeCell ref="S20:T20"/>
    <mergeCell ref="L2:N2"/>
    <mergeCell ref="O2:Q2"/>
    <mergeCell ref="L14:N14"/>
    <mergeCell ref="O14:Q14"/>
    <mergeCell ref="G3:L3"/>
    <mergeCell ref="G4:L4"/>
    <mergeCell ref="G5:L5"/>
    <mergeCell ref="G6:L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2023-06-09T06:35:08Z</dcterms:created>
  <dcterms:modified xsi:type="dcterms:W3CDTF">2023-06-09T08:10:10Z</dcterms:modified>
</cp:coreProperties>
</file>