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collins/Projects/neudesic/02.12.19_EarningMoneyFromYourMobileApps/PricingWorksheetDemo/"/>
    </mc:Choice>
  </mc:AlternateContent>
  <xr:revisionPtr revIDLastSave="0" documentId="13_ncr:1_{C42A9DB2-7450-D648-A8E7-2A4014898A91}" xr6:coauthVersionLast="41" xr6:coauthVersionMax="41" xr10:uidLastSave="{00000000-0000-0000-0000-000000000000}"/>
  <bookViews>
    <workbookView xWindow="4700" yWindow="2500" windowWidth="27640" windowHeight="16940" xr2:uid="{E1D53DBB-B715-F04F-8959-1C03909C61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C54" i="1"/>
  <c r="D53" i="1"/>
  <c r="E53" i="1"/>
  <c r="F53" i="1"/>
  <c r="C53" i="1"/>
  <c r="D50" i="1"/>
  <c r="E50" i="1"/>
  <c r="F50" i="1"/>
  <c r="D51" i="1"/>
  <c r="E51" i="1"/>
  <c r="F51" i="1"/>
  <c r="D52" i="1"/>
  <c r="E52" i="1"/>
  <c r="F52" i="1"/>
  <c r="C51" i="1"/>
  <c r="C52" i="1"/>
  <c r="C50" i="1"/>
  <c r="E43" i="1" l="1"/>
  <c r="F43" i="1"/>
  <c r="D43" i="1"/>
  <c r="E42" i="1"/>
  <c r="F42" i="1"/>
  <c r="D42" i="1"/>
  <c r="E41" i="1"/>
  <c r="F41" i="1"/>
  <c r="D41" i="1"/>
  <c r="E40" i="1"/>
  <c r="F40" i="1"/>
  <c r="D40" i="1"/>
  <c r="C39" i="1"/>
  <c r="C38" i="1"/>
  <c r="C45" i="1" s="1"/>
  <c r="E36" i="1"/>
  <c r="E38" i="1" s="1"/>
  <c r="F36" i="1"/>
  <c r="F38" i="1" s="1"/>
  <c r="E37" i="1"/>
  <c r="E39" i="1" s="1"/>
  <c r="F37" i="1"/>
  <c r="F39" i="1" s="1"/>
  <c r="D36" i="1"/>
  <c r="D38" i="1" s="1"/>
  <c r="D37" i="1"/>
  <c r="D39" i="1" s="1"/>
  <c r="E29" i="1"/>
  <c r="F29" i="1"/>
  <c r="D29" i="1"/>
  <c r="E28" i="1"/>
  <c r="F28" i="1"/>
  <c r="D28" i="1"/>
  <c r="E27" i="1"/>
  <c r="F27" i="1"/>
  <c r="D27" i="1"/>
  <c r="E26" i="1"/>
  <c r="F26" i="1"/>
  <c r="D26" i="1"/>
  <c r="C25" i="1"/>
  <c r="C31" i="1" s="1"/>
  <c r="E24" i="1"/>
  <c r="F24" i="1"/>
  <c r="D24" i="1"/>
  <c r="D22" i="1"/>
  <c r="C22" i="1"/>
  <c r="F21" i="1"/>
  <c r="E21" i="1"/>
  <c r="D21" i="1"/>
  <c r="E20" i="1"/>
  <c r="F20" i="1"/>
  <c r="D20" i="1"/>
  <c r="F18" i="1"/>
  <c r="C18" i="1"/>
  <c r="F17" i="1"/>
  <c r="C17" i="1"/>
  <c r="E16" i="1"/>
  <c r="F16" i="1"/>
  <c r="D16" i="1"/>
  <c r="E15" i="1"/>
  <c r="F15" i="1"/>
  <c r="D15" i="1"/>
  <c r="D17" i="1" s="1"/>
  <c r="D18" i="1" s="1"/>
  <c r="E14" i="1"/>
  <c r="E17" i="1" s="1"/>
  <c r="F14" i="1"/>
  <c r="D14" i="1"/>
  <c r="E12" i="1"/>
  <c r="E18" i="1" s="1"/>
  <c r="F12" i="1"/>
  <c r="F25" i="1" s="1"/>
  <c r="D12" i="1"/>
  <c r="D25" i="1" s="1"/>
  <c r="E6" i="1"/>
  <c r="E7" i="1" s="1"/>
  <c r="F6" i="1"/>
  <c r="F7" i="1" s="1"/>
  <c r="D6" i="1"/>
  <c r="D7" i="1" s="1"/>
  <c r="C7" i="1"/>
  <c r="C8" i="1" s="1"/>
  <c r="C9" i="1" s="1"/>
  <c r="E48" i="1" l="1"/>
  <c r="E44" i="1"/>
  <c r="E47" i="1"/>
  <c r="E45" i="1"/>
  <c r="E46" i="1"/>
  <c r="F44" i="1"/>
  <c r="F47" i="1"/>
  <c r="F48" i="1"/>
  <c r="F46" i="1"/>
  <c r="F45" i="1"/>
  <c r="C63" i="1"/>
  <c r="C48" i="1"/>
  <c r="C66" i="1" s="1"/>
  <c r="C44" i="1"/>
  <c r="C47" i="1"/>
  <c r="C46" i="1"/>
  <c r="D44" i="1"/>
  <c r="D47" i="1"/>
  <c r="D45" i="1"/>
  <c r="D48" i="1"/>
  <c r="D46" i="1"/>
  <c r="F31" i="1"/>
  <c r="F34" i="1"/>
  <c r="F30" i="1"/>
  <c r="F32" i="1"/>
  <c r="F33" i="1"/>
  <c r="D31" i="1"/>
  <c r="D34" i="1"/>
  <c r="D30" i="1"/>
  <c r="D32" i="1"/>
  <c r="D33" i="1"/>
  <c r="E25" i="1"/>
  <c r="C33" i="1"/>
  <c r="C30" i="1"/>
  <c r="F22" i="1"/>
  <c r="E22" i="1"/>
  <c r="C32" i="1"/>
  <c r="C34" i="1"/>
  <c r="C57" i="1"/>
  <c r="C58" i="1"/>
  <c r="C59" i="1"/>
  <c r="C56" i="1"/>
  <c r="C60" i="1"/>
  <c r="F8" i="1"/>
  <c r="F9" i="1" s="1"/>
  <c r="E8" i="1"/>
  <c r="E9" i="1" s="1"/>
  <c r="D8" i="1"/>
  <c r="D9" i="1" s="1"/>
  <c r="C62" i="1" l="1"/>
  <c r="C64" i="1"/>
  <c r="C69" i="1"/>
  <c r="C75" i="1" s="1"/>
  <c r="C65" i="1"/>
  <c r="F62" i="1"/>
  <c r="D62" i="1"/>
  <c r="C71" i="1"/>
  <c r="C77" i="1" s="1"/>
  <c r="D64" i="1"/>
  <c r="D63" i="1"/>
  <c r="F64" i="1"/>
  <c r="E63" i="1"/>
  <c r="E64" i="1"/>
  <c r="C68" i="1"/>
  <c r="C74" i="1" s="1"/>
  <c r="C72" i="1"/>
  <c r="C78" i="1" s="1"/>
  <c r="C70" i="1"/>
  <c r="C76" i="1" s="1"/>
  <c r="F63" i="1"/>
  <c r="E33" i="1"/>
  <c r="E31" i="1"/>
  <c r="E34" i="1"/>
  <c r="E30" i="1"/>
  <c r="E62" i="1" s="1"/>
  <c r="E32" i="1"/>
  <c r="E56" i="1"/>
  <c r="E60" i="1"/>
  <c r="E59" i="1"/>
  <c r="E57" i="1"/>
  <c r="E58" i="1"/>
  <c r="D59" i="1"/>
  <c r="D60" i="1"/>
  <c r="D56" i="1"/>
  <c r="D57" i="1"/>
  <c r="D58" i="1"/>
  <c r="F56" i="1"/>
  <c r="F68" i="1" s="1"/>
  <c r="F74" i="1" s="1"/>
  <c r="F60" i="1"/>
  <c r="F59" i="1"/>
  <c r="F57" i="1"/>
  <c r="F58" i="1"/>
  <c r="F70" i="1" s="1"/>
  <c r="F76" i="1" s="1"/>
  <c r="D70" i="1" l="1"/>
  <c r="D76" i="1" s="1"/>
  <c r="D68" i="1"/>
  <c r="D74" i="1" s="1"/>
  <c r="D69" i="1"/>
  <c r="D75" i="1" s="1"/>
  <c r="E68" i="1"/>
  <c r="E74" i="1" s="1"/>
  <c r="F69" i="1"/>
  <c r="F75" i="1" s="1"/>
  <c r="E66" i="1"/>
  <c r="E72" i="1" s="1"/>
  <c r="E78" i="1" s="1"/>
  <c r="E70" i="1"/>
  <c r="E76" i="1" s="1"/>
  <c r="E65" i="1"/>
  <c r="E71" i="1" s="1"/>
  <c r="E77" i="1" s="1"/>
  <c r="E69" i="1"/>
  <c r="E75" i="1" s="1"/>
  <c r="F66" i="1" l="1"/>
  <c r="F72" i="1" s="1"/>
  <c r="F78" i="1" s="1"/>
  <c r="F65" i="1"/>
  <c r="F71" i="1" s="1"/>
  <c r="F77" i="1" s="1"/>
  <c r="D66" i="1"/>
  <c r="D72" i="1" s="1"/>
  <c r="D78" i="1" s="1"/>
  <c r="D65" i="1"/>
  <c r="D71" i="1" s="1"/>
  <c r="D77" i="1" s="1"/>
</calcChain>
</file>

<file path=xl/sharedStrings.xml><?xml version="1.0" encoding="utf-8"?>
<sst xmlns="http://schemas.openxmlformats.org/spreadsheetml/2006/main" count="44" uniqueCount="44">
  <si>
    <t>App Subscription Pricing Worksheet</t>
  </si>
  <si>
    <t>Description</t>
  </si>
  <si>
    <t>Number of Users</t>
  </si>
  <si>
    <t>Annual</t>
  </si>
  <si>
    <t>Quarterly</t>
  </si>
  <si>
    <t>Semi-Annual</t>
  </si>
  <si>
    <t>Monthly</t>
  </si>
  <si>
    <t>Months</t>
  </si>
  <si>
    <t>Discount</t>
  </si>
  <si>
    <t>Retail Price</t>
  </si>
  <si>
    <t>App Store (30%)</t>
  </si>
  <si>
    <t>Gross Revenue per User</t>
  </si>
  <si>
    <t>Gross Monthly Revenue per User</t>
  </si>
  <si>
    <t>Days per Month</t>
  </si>
  <si>
    <t>Per-User Expenses</t>
  </si>
  <si>
    <t>AWS MediaConvert: Minutes of video per day</t>
  </si>
  <si>
    <t>AWS MediaConvert: HD conversion per minute</t>
  </si>
  <si>
    <t>AWS MediaConvert: Audio conversion per minute</t>
  </si>
  <si>
    <t>AWS MediaConvert: Total per day</t>
  </si>
  <si>
    <t>AWS MediaConvert: Total per month</t>
  </si>
  <si>
    <t>AWS S3: Storage per month (GB)</t>
  </si>
  <si>
    <t>AWS S3: Price per Gigabyte per month</t>
  </si>
  <si>
    <t>AWS S3: Total storage per month</t>
  </si>
  <si>
    <t>AWS Lambda: Requests per day</t>
  </si>
  <si>
    <t>AWS Lambda: Requests per month</t>
  </si>
  <si>
    <t>AWS Lambda: GB</t>
  </si>
  <si>
    <t>AWS Lambda: Seconds per request</t>
  </si>
  <si>
    <t>AWS Lambda: Requests per million-month</t>
  </si>
  <si>
    <t>AWS Lambda: Compute per GB-s-month</t>
  </si>
  <si>
    <t>AWS Lambda: Total compute per month</t>
  </si>
  <si>
    <t>AWS DynamoDB: Write requests per day</t>
  </si>
  <si>
    <t>AWS DynamoDB: Read requests per day</t>
  </si>
  <si>
    <t>AWS DynamoDB: Write requests per month</t>
  </si>
  <si>
    <t>AWS DynamoDB: Read requests per month</t>
  </si>
  <si>
    <t>AWS DynamoDB: Storage (GB) per month</t>
  </si>
  <si>
    <t>AWS DynamoDB: Write requests per million</t>
  </si>
  <si>
    <t>AWS DynamoDB: Read requests per million</t>
  </si>
  <si>
    <t>AWS DynamoDB: Storage per GB</t>
  </si>
  <si>
    <t>AWS DynamoDB: Total per month</t>
  </si>
  <si>
    <t>AWS Cognito User Pool</t>
  </si>
  <si>
    <t>Gross Monthly Revenue</t>
  </si>
  <si>
    <t>Total Monthly Expenses</t>
  </si>
  <si>
    <t>Net Monthly Revenue</t>
  </si>
  <si>
    <t>Net Annual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</si>
</sst>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0000_);_(&quot;$&quot;* \(#,##0.000000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456-BDC2-D146-9AF9-AF3F480679F9}">
  <dimension ref="A1:F80"/>
  <sheetViews>
    <sheetView tabSelected="1" workbookViewId="0">
      <selection activeCell="B8" sqref="B8"/>
    </sheetView>
  </sheetViews>
  <sheetFormatPr baseColWidth="10" defaultRowHeight="16" x14ac:dyDescent="0.2"/>
  <cols>
    <col min="1" max="1" width="42.33203125" bestFit="1" customWidth="1"/>
    <col min="2" max="2" width="15.1640625" bestFit="1" customWidth="1"/>
    <col min="3" max="6" width="17.6640625" bestFit="1" customWidth="1"/>
  </cols>
  <sheetData>
    <row r="1" spans="1:6" ht="26" x14ac:dyDescent="0.3">
      <c r="A1" s="8" t="s">
        <v>0</v>
      </c>
      <c r="B1" s="8"/>
    </row>
    <row r="3" spans="1:6" x14ac:dyDescent="0.2">
      <c r="A3" t="s">
        <v>1</v>
      </c>
      <c r="B3" t="s">
        <v>2</v>
      </c>
      <c r="C3" t="s">
        <v>6</v>
      </c>
      <c r="D3" t="s">
        <v>4</v>
      </c>
      <c r="E3" t="s">
        <v>5</v>
      </c>
      <c r="F3" t="s">
        <v>3</v>
      </c>
    </row>
    <row r="4" spans="1:6" x14ac:dyDescent="0.2">
      <c r="A4" t="s">
        <v>7</v>
      </c>
      <c r="C4">
        <v>1</v>
      </c>
      <c r="D4">
        <v>3</v>
      </c>
      <c r="E4">
        <v>6</v>
      </c>
      <c r="F4">
        <v>12</v>
      </c>
    </row>
    <row r="5" spans="1:6" x14ac:dyDescent="0.2">
      <c r="A5" t="s">
        <v>8</v>
      </c>
      <c r="C5" s="1">
        <v>0</v>
      </c>
      <c r="D5" s="1">
        <v>0</v>
      </c>
      <c r="E5" s="1">
        <v>0</v>
      </c>
      <c r="F5" s="1">
        <v>0.1</v>
      </c>
    </row>
    <row r="6" spans="1:6" x14ac:dyDescent="0.2">
      <c r="A6" t="s">
        <v>9</v>
      </c>
      <c r="C6" s="2">
        <v>9.99</v>
      </c>
      <c r="D6" s="2">
        <f>ROUND(D4*($C$6-($C$6*D5)),0)-0.01</f>
        <v>29.99</v>
      </c>
      <c r="E6" s="2">
        <f t="shared" ref="E6:F6" si="0">ROUND(E4*($C$6-($C$6*E5)),0)-0.01</f>
        <v>59.99</v>
      </c>
      <c r="F6" s="2">
        <f t="shared" si="0"/>
        <v>107.99</v>
      </c>
    </row>
    <row r="7" spans="1:6" x14ac:dyDescent="0.2">
      <c r="A7" t="s">
        <v>10</v>
      </c>
      <c r="C7" s="2">
        <f>C6*0.3</f>
        <v>2.9969999999999999</v>
      </c>
      <c r="D7" s="2">
        <f t="shared" ref="D7:F7" si="1">D6*0.3</f>
        <v>8.9969999999999999</v>
      </c>
      <c r="E7" s="2">
        <f t="shared" si="1"/>
        <v>17.997</v>
      </c>
      <c r="F7" s="2">
        <f t="shared" si="1"/>
        <v>32.396999999999998</v>
      </c>
    </row>
    <row r="8" spans="1:6" x14ac:dyDescent="0.2">
      <c r="A8" t="s">
        <v>11</v>
      </c>
      <c r="C8" s="3">
        <f>C6-C7</f>
        <v>6.9930000000000003</v>
      </c>
      <c r="D8" s="3">
        <f t="shared" ref="D8:F8" si="2">D6-D7</f>
        <v>20.992999999999999</v>
      </c>
      <c r="E8" s="3">
        <f t="shared" si="2"/>
        <v>41.993000000000002</v>
      </c>
      <c r="F8" s="3">
        <f t="shared" si="2"/>
        <v>75.592999999999989</v>
      </c>
    </row>
    <row r="9" spans="1:6" x14ac:dyDescent="0.2">
      <c r="A9" t="s">
        <v>12</v>
      </c>
      <c r="C9" s="3">
        <f>C8/C4</f>
        <v>6.9930000000000003</v>
      </c>
      <c r="D9" s="3">
        <f t="shared" ref="D9:F9" si="3">D8/D4</f>
        <v>6.9976666666666665</v>
      </c>
      <c r="E9" s="3">
        <f t="shared" si="3"/>
        <v>6.9988333333333337</v>
      </c>
      <c r="F9" s="3">
        <f t="shared" si="3"/>
        <v>6.2994166666666658</v>
      </c>
    </row>
    <row r="11" spans="1:6" x14ac:dyDescent="0.2">
      <c r="A11" t="s">
        <v>14</v>
      </c>
    </row>
    <row r="12" spans="1:6" x14ac:dyDescent="0.2">
      <c r="A12" t="s">
        <v>13</v>
      </c>
      <c r="C12">
        <v>30</v>
      </c>
      <c r="D12">
        <f>$C$12</f>
        <v>30</v>
      </c>
      <c r="E12">
        <f t="shared" ref="E12:F12" si="4">$C$12</f>
        <v>30</v>
      </c>
      <c r="F12">
        <f t="shared" si="4"/>
        <v>30</v>
      </c>
    </row>
    <row r="14" spans="1:6" x14ac:dyDescent="0.2">
      <c r="A14" t="s">
        <v>15</v>
      </c>
      <c r="C14">
        <v>2</v>
      </c>
      <c r="D14">
        <f>$C$14</f>
        <v>2</v>
      </c>
      <c r="E14">
        <f t="shared" ref="E14:F14" si="5">$C$14</f>
        <v>2</v>
      </c>
      <c r="F14">
        <f t="shared" si="5"/>
        <v>2</v>
      </c>
    </row>
    <row r="15" spans="1:6" x14ac:dyDescent="0.2">
      <c r="A15" t="s">
        <v>16</v>
      </c>
      <c r="C15" s="5">
        <v>1.4999999999999999E-2</v>
      </c>
      <c r="D15" s="5">
        <f>$C$15</f>
        <v>1.4999999999999999E-2</v>
      </c>
      <c r="E15" s="5">
        <f t="shared" ref="E15:F15" si="6">$C$15</f>
        <v>1.4999999999999999E-2</v>
      </c>
      <c r="F15" s="5">
        <f t="shared" si="6"/>
        <v>1.4999999999999999E-2</v>
      </c>
    </row>
    <row r="16" spans="1:6" x14ac:dyDescent="0.2">
      <c r="A16" t="s">
        <v>17</v>
      </c>
      <c r="C16" s="5">
        <v>3.0000000000000001E-3</v>
      </c>
      <c r="D16" s="5">
        <f>$C$16</f>
        <v>3.0000000000000001E-3</v>
      </c>
      <c r="E16" s="5">
        <f t="shared" ref="E16:F16" si="7">$C$16</f>
        <v>3.0000000000000001E-3</v>
      </c>
      <c r="F16" s="5">
        <f t="shared" si="7"/>
        <v>3.0000000000000001E-3</v>
      </c>
    </row>
    <row r="17" spans="1:6" x14ac:dyDescent="0.2">
      <c r="A17" t="s">
        <v>18</v>
      </c>
      <c r="C17" s="3">
        <f>(C14*C15)+(C14*C16)</f>
        <v>3.5999999999999997E-2</v>
      </c>
      <c r="D17" s="3">
        <f t="shared" ref="D17:F17" si="8">(D14*D15)+(D14*D16)</f>
        <v>3.5999999999999997E-2</v>
      </c>
      <c r="E17" s="3">
        <f t="shared" si="8"/>
        <v>3.5999999999999997E-2</v>
      </c>
      <c r="F17" s="3">
        <f t="shared" si="8"/>
        <v>3.5999999999999997E-2</v>
      </c>
    </row>
    <row r="18" spans="1:6" x14ac:dyDescent="0.2">
      <c r="A18" t="s">
        <v>19</v>
      </c>
      <c r="C18" s="3">
        <f>C12*C17</f>
        <v>1.0799999999999998</v>
      </c>
      <c r="D18" s="3">
        <f t="shared" ref="D18:F18" si="9">D12*D17</f>
        <v>1.0799999999999998</v>
      </c>
      <c r="E18" s="3">
        <f t="shared" si="9"/>
        <v>1.0799999999999998</v>
      </c>
      <c r="F18" s="3">
        <f t="shared" si="9"/>
        <v>1.0799999999999998</v>
      </c>
    </row>
    <row r="20" spans="1:6" x14ac:dyDescent="0.2">
      <c r="A20" t="s">
        <v>20</v>
      </c>
      <c r="C20">
        <v>100</v>
      </c>
      <c r="D20">
        <f>$C$20</f>
        <v>100</v>
      </c>
      <c r="E20">
        <f t="shared" ref="E20:F20" si="10">$C$20</f>
        <v>100</v>
      </c>
      <c r="F20">
        <f t="shared" si="10"/>
        <v>100</v>
      </c>
    </row>
    <row r="21" spans="1:6" x14ac:dyDescent="0.2">
      <c r="A21" t="s">
        <v>21</v>
      </c>
      <c r="C21" s="5">
        <v>2.3E-2</v>
      </c>
      <c r="D21" s="5">
        <f>$C$21</f>
        <v>2.3E-2</v>
      </c>
      <c r="E21" s="5">
        <f>$C$21</f>
        <v>2.3E-2</v>
      </c>
      <c r="F21" s="5">
        <f>$C$21</f>
        <v>2.3E-2</v>
      </c>
    </row>
    <row r="22" spans="1:6" x14ac:dyDescent="0.2">
      <c r="A22" t="s">
        <v>22</v>
      </c>
      <c r="C22" s="3">
        <f>C12*C21</f>
        <v>0.69</v>
      </c>
      <c r="D22" s="3">
        <f t="shared" ref="D22:F22" si="11">D12*D21</f>
        <v>0.69</v>
      </c>
      <c r="E22" s="3">
        <f t="shared" si="11"/>
        <v>0.69</v>
      </c>
      <c r="F22" s="3">
        <f t="shared" si="11"/>
        <v>0.69</v>
      </c>
    </row>
    <row r="24" spans="1:6" x14ac:dyDescent="0.2">
      <c r="A24" t="s">
        <v>23</v>
      </c>
      <c r="C24">
        <v>100</v>
      </c>
      <c r="D24">
        <f>$C$24</f>
        <v>100</v>
      </c>
      <c r="E24">
        <f t="shared" ref="E24:F24" si="12">$C$24</f>
        <v>100</v>
      </c>
      <c r="F24">
        <f t="shared" si="12"/>
        <v>100</v>
      </c>
    </row>
    <row r="25" spans="1:6" x14ac:dyDescent="0.2">
      <c r="A25" t="s">
        <v>24</v>
      </c>
      <c r="C25">
        <f>C12*C24</f>
        <v>3000</v>
      </c>
      <c r="D25">
        <f t="shared" ref="D25:F25" si="13">D12*D24</f>
        <v>3000</v>
      </c>
      <c r="E25">
        <f t="shared" si="13"/>
        <v>3000</v>
      </c>
      <c r="F25">
        <f t="shared" si="13"/>
        <v>3000</v>
      </c>
    </row>
    <row r="26" spans="1:6" x14ac:dyDescent="0.2">
      <c r="A26" t="s">
        <v>25</v>
      </c>
      <c r="C26">
        <v>1024</v>
      </c>
      <c r="D26">
        <f>$C$26</f>
        <v>1024</v>
      </c>
      <c r="E26">
        <f t="shared" ref="E26:F26" si="14">$C$26</f>
        <v>1024</v>
      </c>
      <c r="F26">
        <f t="shared" si="14"/>
        <v>1024</v>
      </c>
    </row>
    <row r="27" spans="1:6" x14ac:dyDescent="0.2">
      <c r="A27" t="s">
        <v>26</v>
      </c>
      <c r="C27">
        <v>1</v>
      </c>
      <c r="D27">
        <f>$C$27</f>
        <v>1</v>
      </c>
      <c r="E27">
        <f t="shared" ref="E27:F27" si="15">$C$27</f>
        <v>1</v>
      </c>
      <c r="F27">
        <f t="shared" si="15"/>
        <v>1</v>
      </c>
    </row>
    <row r="28" spans="1:6" x14ac:dyDescent="0.2">
      <c r="A28" t="s">
        <v>27</v>
      </c>
      <c r="C28" s="2">
        <v>0.2</v>
      </c>
      <c r="D28" s="2">
        <f>$C$28</f>
        <v>0.2</v>
      </c>
      <c r="E28" s="2">
        <f t="shared" ref="E28:F28" si="16">$C$28</f>
        <v>0.2</v>
      </c>
      <c r="F28" s="2">
        <f t="shared" si="16"/>
        <v>0.2</v>
      </c>
    </row>
    <row r="29" spans="1:6" x14ac:dyDescent="0.2">
      <c r="A29" t="s">
        <v>28</v>
      </c>
      <c r="C29" s="6">
        <v>1.6670000000000001E-5</v>
      </c>
      <c r="D29" s="6">
        <f>$C$29</f>
        <v>1.6670000000000001E-5</v>
      </c>
      <c r="E29" s="6">
        <f t="shared" ref="E29:F29" si="17">$C$29</f>
        <v>1.6670000000000001E-5</v>
      </c>
      <c r="F29" s="6">
        <f t="shared" si="17"/>
        <v>1.6670000000000001E-5</v>
      </c>
    </row>
    <row r="30" spans="1:6" x14ac:dyDescent="0.2">
      <c r="A30" t="s">
        <v>29</v>
      </c>
      <c r="B30">
        <v>100</v>
      </c>
      <c r="C30" s="3">
        <f>(MAX((($B30*C$25*C$27)+(C$26/1024))-400000,0)*C$29)+MAX(((C$25-1000000)/1000000)*C$28,0)</f>
        <v>0</v>
      </c>
      <c r="D30" s="3">
        <f t="shared" ref="D30:F34" si="18">(MAX((($B30*D$25*D$27)+(D$26/1024))-400000,0)*D$29)+MAX(((D$25-1000000)/1000000)*D$28,0)</f>
        <v>0</v>
      </c>
      <c r="E30" s="3">
        <f t="shared" si="18"/>
        <v>0</v>
      </c>
      <c r="F30" s="3">
        <f t="shared" si="18"/>
        <v>0</v>
      </c>
    </row>
    <row r="31" spans="1:6" x14ac:dyDescent="0.2">
      <c r="B31">
        <v>1000</v>
      </c>
      <c r="C31" s="3">
        <f t="shared" ref="C31:C34" si="19">(MAX((($B31*C$25*C$27)+(C$26/1024))-400000,0)*C$29)+MAX(((C$25-1000000)/1000000)*C$28,0)</f>
        <v>43.342016670000007</v>
      </c>
      <c r="D31" s="3">
        <f t="shared" si="18"/>
        <v>43.342016670000007</v>
      </c>
      <c r="E31" s="3">
        <f t="shared" si="18"/>
        <v>43.342016670000007</v>
      </c>
      <c r="F31" s="3">
        <f t="shared" si="18"/>
        <v>43.342016670000007</v>
      </c>
    </row>
    <row r="32" spans="1:6" x14ac:dyDescent="0.2">
      <c r="B32">
        <v>10000</v>
      </c>
      <c r="C32" s="3">
        <f t="shared" si="19"/>
        <v>493.43201667000005</v>
      </c>
      <c r="D32" s="3">
        <f t="shared" si="18"/>
        <v>493.43201667000005</v>
      </c>
      <c r="E32" s="3">
        <f t="shared" si="18"/>
        <v>493.43201667000005</v>
      </c>
      <c r="F32" s="3">
        <f t="shared" si="18"/>
        <v>493.43201667000005</v>
      </c>
    </row>
    <row r="33" spans="1:6" x14ac:dyDescent="0.2">
      <c r="B33">
        <v>100000</v>
      </c>
      <c r="C33" s="3">
        <f t="shared" si="19"/>
        <v>4994.3320166700005</v>
      </c>
      <c r="D33" s="3">
        <f t="shared" si="18"/>
        <v>4994.3320166700005</v>
      </c>
      <c r="E33" s="3">
        <f t="shared" si="18"/>
        <v>4994.3320166700005</v>
      </c>
      <c r="F33" s="3">
        <f t="shared" si="18"/>
        <v>4994.3320166700005</v>
      </c>
    </row>
    <row r="34" spans="1:6" x14ac:dyDescent="0.2">
      <c r="B34">
        <v>1000000</v>
      </c>
      <c r="C34" s="3">
        <f t="shared" si="19"/>
        <v>50003.332016670007</v>
      </c>
      <c r="D34" s="3">
        <f t="shared" si="18"/>
        <v>50003.332016670007</v>
      </c>
      <c r="E34" s="3">
        <f t="shared" si="18"/>
        <v>50003.332016670007</v>
      </c>
      <c r="F34" s="3">
        <f t="shared" si="18"/>
        <v>50003.332016670007</v>
      </c>
    </row>
    <row r="36" spans="1:6" x14ac:dyDescent="0.2">
      <c r="A36" t="s">
        <v>30</v>
      </c>
      <c r="C36" s="7">
        <v>40</v>
      </c>
      <c r="D36" s="7">
        <f>$C$36</f>
        <v>40</v>
      </c>
      <c r="E36" s="7">
        <f t="shared" ref="E36:F36" si="20">$C$36</f>
        <v>40</v>
      </c>
      <c r="F36" s="7">
        <f t="shared" si="20"/>
        <v>40</v>
      </c>
    </row>
    <row r="37" spans="1:6" x14ac:dyDescent="0.2">
      <c r="A37" t="s">
        <v>31</v>
      </c>
      <c r="C37">
        <v>1000</v>
      </c>
      <c r="D37">
        <f>$C$37</f>
        <v>1000</v>
      </c>
      <c r="E37">
        <f t="shared" ref="E37:F37" si="21">$C$37</f>
        <v>1000</v>
      </c>
      <c r="F37">
        <f t="shared" si="21"/>
        <v>1000</v>
      </c>
    </row>
    <row r="38" spans="1:6" x14ac:dyDescent="0.2">
      <c r="A38" t="s">
        <v>32</v>
      </c>
      <c r="C38">
        <f>C36*C12</f>
        <v>1200</v>
      </c>
      <c r="D38">
        <f t="shared" ref="D38:F38" si="22">D36*D12</f>
        <v>1200</v>
      </c>
      <c r="E38">
        <f t="shared" si="22"/>
        <v>1200</v>
      </c>
      <c r="F38">
        <f t="shared" si="22"/>
        <v>1200</v>
      </c>
    </row>
    <row r="39" spans="1:6" x14ac:dyDescent="0.2">
      <c r="A39" t="s">
        <v>33</v>
      </c>
      <c r="C39">
        <f>C37*C12</f>
        <v>30000</v>
      </c>
      <c r="D39">
        <f t="shared" ref="D39:F39" si="23">D37*D12</f>
        <v>30000</v>
      </c>
      <c r="E39">
        <f t="shared" si="23"/>
        <v>30000</v>
      </c>
      <c r="F39">
        <f t="shared" si="23"/>
        <v>30000</v>
      </c>
    </row>
    <row r="40" spans="1:6" x14ac:dyDescent="0.2">
      <c r="A40" t="s">
        <v>34</v>
      </c>
      <c r="C40">
        <v>25</v>
      </c>
      <c r="D40">
        <f>$C$40</f>
        <v>25</v>
      </c>
      <c r="E40">
        <f t="shared" ref="E40:F40" si="24">$C$40</f>
        <v>25</v>
      </c>
      <c r="F40">
        <f t="shared" si="24"/>
        <v>25</v>
      </c>
    </row>
    <row r="41" spans="1:6" x14ac:dyDescent="0.2">
      <c r="A41" t="s">
        <v>35</v>
      </c>
      <c r="C41" s="2">
        <v>1.25</v>
      </c>
      <c r="D41" s="2">
        <f>$C$41</f>
        <v>1.25</v>
      </c>
      <c r="E41" s="2">
        <f t="shared" ref="E41:F41" si="25">$C$41</f>
        <v>1.25</v>
      </c>
      <c r="F41" s="2">
        <f t="shared" si="25"/>
        <v>1.25</v>
      </c>
    </row>
    <row r="42" spans="1:6" x14ac:dyDescent="0.2">
      <c r="A42" t="s">
        <v>36</v>
      </c>
      <c r="C42" s="2">
        <v>0.25</v>
      </c>
      <c r="D42" s="2">
        <f>$C$42</f>
        <v>0.25</v>
      </c>
      <c r="E42" s="2">
        <f t="shared" ref="E42:F42" si="26">$C$42</f>
        <v>0.25</v>
      </c>
      <c r="F42" s="2">
        <f t="shared" si="26"/>
        <v>0.25</v>
      </c>
    </row>
    <row r="43" spans="1:6" x14ac:dyDescent="0.2">
      <c r="A43" t="s">
        <v>37</v>
      </c>
      <c r="C43" s="2">
        <v>0.25</v>
      </c>
      <c r="D43" s="2">
        <f>$C$43</f>
        <v>0.25</v>
      </c>
      <c r="E43" s="2">
        <f t="shared" ref="E43:F43" si="27">$C$43</f>
        <v>0.25</v>
      </c>
      <c r="F43" s="2">
        <f t="shared" si="27"/>
        <v>0.25</v>
      </c>
    </row>
    <row r="44" spans="1:6" x14ac:dyDescent="0.2">
      <c r="A44" t="s">
        <v>38</v>
      </c>
      <c r="B44">
        <v>100</v>
      </c>
      <c r="C44" s="2">
        <f>((($B44*C$38)/1000000)*C$41)+((($B44*C$39)/1000000)*C$42)+(MAX(0,C$40-25)*C$43)</f>
        <v>0.9</v>
      </c>
      <c r="D44" s="2">
        <f t="shared" ref="D44:F48" si="28">((($B44*D$38)/1000000)*D$41)+((($B44*D$39)/1000000)*D$42)+(MAX(0,D$40-25)*D$43)</f>
        <v>0.9</v>
      </c>
      <c r="E44" s="2">
        <f t="shared" si="28"/>
        <v>0.9</v>
      </c>
      <c r="F44" s="2">
        <f t="shared" si="28"/>
        <v>0.9</v>
      </c>
    </row>
    <row r="45" spans="1:6" x14ac:dyDescent="0.2">
      <c r="B45">
        <v>1000</v>
      </c>
      <c r="C45" s="2">
        <f>((($B45*C$38)/1000000)*C$41)+((($B45*C$39)/1000000)*C$42)+(MAX(0,C$40-25)*C$43)</f>
        <v>9</v>
      </c>
      <c r="D45" s="2">
        <f t="shared" si="28"/>
        <v>9</v>
      </c>
      <c r="E45" s="2">
        <f t="shared" si="28"/>
        <v>9</v>
      </c>
      <c r="F45" s="2">
        <f t="shared" si="28"/>
        <v>9</v>
      </c>
    </row>
    <row r="46" spans="1:6" x14ac:dyDescent="0.2">
      <c r="B46">
        <v>10000</v>
      </c>
      <c r="C46" s="2">
        <f t="shared" ref="C46:C48" si="29">((($B46*C$38)/1000000)*C$41)+((($B46*C$39)/1000000)*C$42)+(MAX(0,C$40-25)*C$43)</f>
        <v>90</v>
      </c>
      <c r="D46" s="2">
        <f t="shared" si="28"/>
        <v>90</v>
      </c>
      <c r="E46" s="2">
        <f t="shared" si="28"/>
        <v>90</v>
      </c>
      <c r="F46" s="2">
        <f t="shared" si="28"/>
        <v>90</v>
      </c>
    </row>
    <row r="47" spans="1:6" x14ac:dyDescent="0.2">
      <c r="B47">
        <v>100000</v>
      </c>
      <c r="C47" s="2">
        <f t="shared" si="29"/>
        <v>900</v>
      </c>
      <c r="D47" s="2">
        <f t="shared" si="28"/>
        <v>900</v>
      </c>
      <c r="E47" s="2">
        <f t="shared" si="28"/>
        <v>900</v>
      </c>
      <c r="F47" s="2">
        <f t="shared" si="28"/>
        <v>900</v>
      </c>
    </row>
    <row r="48" spans="1:6" x14ac:dyDescent="0.2">
      <c r="B48">
        <v>1000000</v>
      </c>
      <c r="C48" s="2">
        <f t="shared" si="29"/>
        <v>9000</v>
      </c>
      <c r="D48" s="2">
        <f t="shared" si="28"/>
        <v>9000</v>
      </c>
      <c r="E48" s="2">
        <f t="shared" si="28"/>
        <v>9000</v>
      </c>
      <c r="F48" s="2">
        <f t="shared" si="28"/>
        <v>9000</v>
      </c>
    </row>
    <row r="50" spans="1:6" x14ac:dyDescent="0.2">
      <c r="A50" t="s">
        <v>39</v>
      </c>
      <c r="B50">
        <v>100</v>
      </c>
      <c r="C50" s="2">
        <f>$B50*0</f>
        <v>0</v>
      </c>
      <c r="D50" s="2">
        <f t="shared" ref="D50:F50" si="30">$B50*0</f>
        <v>0</v>
      </c>
      <c r="E50" s="2">
        <f t="shared" si="30"/>
        <v>0</v>
      </c>
      <c r="F50" s="2">
        <f t="shared" si="30"/>
        <v>0</v>
      </c>
    </row>
    <row r="51" spans="1:6" x14ac:dyDescent="0.2">
      <c r="B51">
        <v>1000</v>
      </c>
      <c r="C51" s="2">
        <f t="shared" ref="C51:F52" si="31">$B51*0</f>
        <v>0</v>
      </c>
      <c r="D51" s="2">
        <f t="shared" si="31"/>
        <v>0</v>
      </c>
      <c r="E51" s="2">
        <f t="shared" si="31"/>
        <v>0</v>
      </c>
      <c r="F51" s="2">
        <f t="shared" si="31"/>
        <v>0</v>
      </c>
    </row>
    <row r="52" spans="1:6" x14ac:dyDescent="0.2">
      <c r="B52">
        <v>10000</v>
      </c>
      <c r="C52" s="2">
        <f t="shared" si="31"/>
        <v>0</v>
      </c>
      <c r="D52" s="2">
        <f t="shared" si="31"/>
        <v>0</v>
      </c>
      <c r="E52" s="2">
        <f t="shared" si="31"/>
        <v>0</v>
      </c>
      <c r="F52" s="2">
        <f t="shared" si="31"/>
        <v>0</v>
      </c>
    </row>
    <row r="53" spans="1:6" x14ac:dyDescent="0.2">
      <c r="B53">
        <v>100000</v>
      </c>
      <c r="C53" s="2">
        <f>(50000*0)+(50000*0.0055)</f>
        <v>275</v>
      </c>
      <c r="D53" s="2">
        <f t="shared" ref="D53:F53" si="32">(50000*0)+(50000*0.0055)</f>
        <v>275</v>
      </c>
      <c r="E53" s="2">
        <f t="shared" si="32"/>
        <v>275</v>
      </c>
      <c r="F53" s="2">
        <f t="shared" si="32"/>
        <v>275</v>
      </c>
    </row>
    <row r="54" spans="1:6" x14ac:dyDescent="0.2">
      <c r="B54">
        <v>1000000</v>
      </c>
      <c r="C54" s="2">
        <f>(50000*0)+(50000*0.0055)+(900000*0.0046)</f>
        <v>4415</v>
      </c>
      <c r="D54" s="2">
        <f t="shared" ref="D54:F54" si="33">(50000*0)+(50000*0.0055)+(900000*0.0046)</f>
        <v>4415</v>
      </c>
      <c r="E54" s="2">
        <f t="shared" si="33"/>
        <v>4415</v>
      </c>
      <c r="F54" s="2">
        <f t="shared" si="33"/>
        <v>4415</v>
      </c>
    </row>
    <row r="56" spans="1:6" x14ac:dyDescent="0.2">
      <c r="A56" t="s">
        <v>40</v>
      </c>
      <c r="B56">
        <v>100</v>
      </c>
      <c r="C56" s="3">
        <f>$B56*C$9</f>
        <v>699.30000000000007</v>
      </c>
      <c r="D56" s="3">
        <f t="shared" ref="D56:F56" si="34">$B56*D$9</f>
        <v>699.76666666666665</v>
      </c>
      <c r="E56" s="3">
        <f t="shared" si="34"/>
        <v>699.88333333333333</v>
      </c>
      <c r="F56" s="3">
        <f t="shared" si="34"/>
        <v>629.94166666666661</v>
      </c>
    </row>
    <row r="57" spans="1:6" x14ac:dyDescent="0.2">
      <c r="B57">
        <v>1000</v>
      </c>
      <c r="C57" s="3">
        <f t="shared" ref="C57:F60" si="35">$B57*C$9</f>
        <v>6993</v>
      </c>
      <c r="D57" s="3">
        <f t="shared" si="35"/>
        <v>6997.6666666666661</v>
      </c>
      <c r="E57" s="3">
        <f t="shared" si="35"/>
        <v>6998.8333333333339</v>
      </c>
      <c r="F57" s="3">
        <f t="shared" si="35"/>
        <v>6299.4166666666661</v>
      </c>
    </row>
    <row r="58" spans="1:6" x14ac:dyDescent="0.2">
      <c r="B58">
        <v>10000</v>
      </c>
      <c r="C58" s="3">
        <f t="shared" si="35"/>
        <v>69930</v>
      </c>
      <c r="D58" s="3">
        <f t="shared" si="35"/>
        <v>69976.666666666672</v>
      </c>
      <c r="E58" s="3">
        <f t="shared" si="35"/>
        <v>69988.333333333343</v>
      </c>
      <c r="F58" s="3">
        <f t="shared" si="35"/>
        <v>62994.166666666657</v>
      </c>
    </row>
    <row r="59" spans="1:6" x14ac:dyDescent="0.2">
      <c r="B59">
        <v>100000</v>
      </c>
      <c r="C59" s="3">
        <f t="shared" si="35"/>
        <v>699300</v>
      </c>
      <c r="D59" s="3">
        <f t="shared" si="35"/>
        <v>699766.66666666663</v>
      </c>
      <c r="E59" s="3">
        <f t="shared" si="35"/>
        <v>699883.33333333337</v>
      </c>
      <c r="F59" s="3">
        <f t="shared" si="35"/>
        <v>629941.66666666663</v>
      </c>
    </row>
    <row r="60" spans="1:6" x14ac:dyDescent="0.2">
      <c r="B60">
        <v>1000000</v>
      </c>
      <c r="C60" s="3">
        <f t="shared" si="35"/>
        <v>6993000</v>
      </c>
      <c r="D60" s="3">
        <f t="shared" si="35"/>
        <v>6997666.666666666</v>
      </c>
      <c r="E60" s="3">
        <f t="shared" si="35"/>
        <v>6998833.333333334</v>
      </c>
      <c r="F60" s="3">
        <f t="shared" si="35"/>
        <v>6299416.666666666</v>
      </c>
    </row>
    <row r="62" spans="1:6" x14ac:dyDescent="0.2">
      <c r="A62" t="s">
        <v>41</v>
      </c>
      <c r="B62">
        <v>100</v>
      </c>
      <c r="C62" s="3">
        <f>(($B62*C$18)+($B62*C$22)+C30+C44+C50)*-1</f>
        <v>-177.9</v>
      </c>
      <c r="D62" s="3">
        <f t="shared" ref="D62:F62" si="36">(($B62*D$18)+($B62*D$22)+D30+D44+D50)*-1</f>
        <v>-177.9</v>
      </c>
      <c r="E62" s="3">
        <f t="shared" si="36"/>
        <v>-177.9</v>
      </c>
      <c r="F62" s="3">
        <f t="shared" si="36"/>
        <v>-177.9</v>
      </c>
    </row>
    <row r="63" spans="1:6" x14ac:dyDescent="0.2">
      <c r="B63">
        <v>1000</v>
      </c>
      <c r="C63" s="3">
        <f t="shared" ref="C63:F63" si="37">(($B63*C$18)+($B63*C$22)+C31+C45+C51)*-1</f>
        <v>-1822.3420166699998</v>
      </c>
      <c r="D63" s="3">
        <f t="shared" si="37"/>
        <v>-1822.3420166699998</v>
      </c>
      <c r="E63" s="3">
        <f t="shared" si="37"/>
        <v>-1822.3420166699998</v>
      </c>
      <c r="F63" s="3">
        <f t="shared" si="37"/>
        <v>-1822.3420166699998</v>
      </c>
    </row>
    <row r="64" spans="1:6" x14ac:dyDescent="0.2">
      <c r="B64">
        <v>10000</v>
      </c>
      <c r="C64" s="3">
        <f t="shared" ref="C64:F64" si="38">(($B64*C$18)+($B64*C$22)+C32+C46+C52)*-1</f>
        <v>-18283.432016669998</v>
      </c>
      <c r="D64" s="3">
        <f t="shared" si="38"/>
        <v>-18283.432016669998</v>
      </c>
      <c r="E64" s="3">
        <f t="shared" si="38"/>
        <v>-18283.432016669998</v>
      </c>
      <c r="F64" s="3">
        <f t="shared" si="38"/>
        <v>-18283.432016669998</v>
      </c>
    </row>
    <row r="65" spans="1:6" x14ac:dyDescent="0.2">
      <c r="B65">
        <v>100000</v>
      </c>
      <c r="C65" s="3">
        <f t="shared" ref="C65:F65" si="39">(($B65*C$18)+($B65*C$22)+C33+C47+C53)*-1</f>
        <v>-183169.33201667</v>
      </c>
      <c r="D65" s="3">
        <f t="shared" si="39"/>
        <v>-183169.33201667</v>
      </c>
      <c r="E65" s="3">
        <f t="shared" si="39"/>
        <v>-183169.33201667</v>
      </c>
      <c r="F65" s="3">
        <f t="shared" si="39"/>
        <v>-183169.33201667</v>
      </c>
    </row>
    <row r="66" spans="1:6" x14ac:dyDescent="0.2">
      <c r="B66">
        <v>1000000</v>
      </c>
      <c r="C66" s="3">
        <f t="shared" ref="C66:F66" si="40">(($B66*C$18)+($B66*C$22)+C34+C48+C54)*-1</f>
        <v>-1833418.3320166697</v>
      </c>
      <c r="D66" s="3">
        <f t="shared" si="40"/>
        <v>-1833418.3320166697</v>
      </c>
      <c r="E66" s="3">
        <f t="shared" si="40"/>
        <v>-1833418.3320166697</v>
      </c>
      <c r="F66" s="3">
        <f t="shared" si="40"/>
        <v>-1833418.3320166697</v>
      </c>
    </row>
    <row r="68" spans="1:6" x14ac:dyDescent="0.2">
      <c r="A68" t="s">
        <v>42</v>
      </c>
      <c r="B68">
        <v>100</v>
      </c>
      <c r="C68" s="3">
        <f>C56+C62</f>
        <v>521.40000000000009</v>
      </c>
      <c r="D68" s="3">
        <f t="shared" ref="D68:F68" si="41">D56+D62</f>
        <v>521.86666666666667</v>
      </c>
      <c r="E68" s="3">
        <f t="shared" si="41"/>
        <v>521.98333333333335</v>
      </c>
      <c r="F68" s="3">
        <f t="shared" si="41"/>
        <v>452.04166666666663</v>
      </c>
    </row>
    <row r="69" spans="1:6" x14ac:dyDescent="0.2">
      <c r="B69">
        <v>1000</v>
      </c>
      <c r="C69" s="3">
        <f t="shared" ref="C69:F69" si="42">C57+C63</f>
        <v>5170.6579833300002</v>
      </c>
      <c r="D69" s="3">
        <f t="shared" si="42"/>
        <v>5175.3246499966663</v>
      </c>
      <c r="E69" s="3">
        <f t="shared" si="42"/>
        <v>5176.4913166633341</v>
      </c>
      <c r="F69" s="3">
        <f t="shared" si="42"/>
        <v>4477.0746499966663</v>
      </c>
    </row>
    <row r="70" spans="1:6" x14ac:dyDescent="0.2">
      <c r="B70">
        <v>10000</v>
      </c>
      <c r="C70" s="3">
        <f t="shared" ref="C70:F70" si="43">C58+C64</f>
        <v>51646.567983330002</v>
      </c>
      <c r="D70" s="3">
        <f t="shared" si="43"/>
        <v>51693.234649996673</v>
      </c>
      <c r="E70" s="3">
        <f t="shared" si="43"/>
        <v>51704.901316663345</v>
      </c>
      <c r="F70" s="3">
        <f t="shared" si="43"/>
        <v>44710.734649996659</v>
      </c>
    </row>
    <row r="71" spans="1:6" x14ac:dyDescent="0.2">
      <c r="B71">
        <v>100000</v>
      </c>
      <c r="C71" s="3">
        <f t="shared" ref="C71:F71" si="44">C59+C65</f>
        <v>516130.66798332997</v>
      </c>
      <c r="D71" s="3">
        <f t="shared" si="44"/>
        <v>516597.3346499966</v>
      </c>
      <c r="E71" s="3">
        <f t="shared" si="44"/>
        <v>516714.00131666334</v>
      </c>
      <c r="F71" s="3">
        <f t="shared" si="44"/>
        <v>446772.3346499966</v>
      </c>
    </row>
    <row r="72" spans="1:6" x14ac:dyDescent="0.2">
      <c r="B72">
        <v>1000000</v>
      </c>
      <c r="C72" s="3">
        <f t="shared" ref="C72:F72" si="45">C60+C66</f>
        <v>5159581.6679833308</v>
      </c>
      <c r="D72" s="3">
        <f t="shared" si="45"/>
        <v>5164248.3346499968</v>
      </c>
      <c r="E72" s="3">
        <f t="shared" si="45"/>
        <v>5165415.0013166647</v>
      </c>
      <c r="F72" s="3">
        <f t="shared" si="45"/>
        <v>4465998.3346499968</v>
      </c>
    </row>
    <row r="74" spans="1:6" x14ac:dyDescent="0.2">
      <c r="A74" t="s">
        <v>43</v>
      </c>
      <c r="B74">
        <v>100</v>
      </c>
      <c r="C74" s="3">
        <f>C68*12</f>
        <v>6256.8000000000011</v>
      </c>
      <c r="D74" s="3">
        <f t="shared" ref="D74:F74" si="46">D68*12</f>
        <v>6262.4</v>
      </c>
      <c r="E74" s="3">
        <f t="shared" si="46"/>
        <v>6263.8</v>
      </c>
      <c r="F74" s="3">
        <f t="shared" si="46"/>
        <v>5424.5</v>
      </c>
    </row>
    <row r="75" spans="1:6" x14ac:dyDescent="0.2">
      <c r="B75">
        <v>1000</v>
      </c>
      <c r="C75" s="3">
        <f t="shared" ref="C75:F78" si="47">C69*12</f>
        <v>62047.895799960002</v>
      </c>
      <c r="D75" s="3">
        <f t="shared" si="47"/>
        <v>62103.895799959995</v>
      </c>
      <c r="E75" s="3">
        <f t="shared" si="47"/>
        <v>62117.89579996001</v>
      </c>
      <c r="F75" s="3">
        <f t="shared" si="47"/>
        <v>53724.895799959995</v>
      </c>
    </row>
    <row r="76" spans="1:6" x14ac:dyDescent="0.2">
      <c r="B76">
        <v>10000</v>
      </c>
      <c r="C76" s="3">
        <f t="shared" si="47"/>
        <v>619758.81579996005</v>
      </c>
      <c r="D76" s="3">
        <f t="shared" si="47"/>
        <v>620318.81579996005</v>
      </c>
      <c r="E76" s="3">
        <f t="shared" si="47"/>
        <v>620458.81579996017</v>
      </c>
      <c r="F76" s="3">
        <f t="shared" si="47"/>
        <v>536528.81579995994</v>
      </c>
    </row>
    <row r="77" spans="1:6" x14ac:dyDescent="0.2">
      <c r="B77">
        <v>100000</v>
      </c>
      <c r="C77" s="3">
        <f t="shared" si="47"/>
        <v>6193568.0157999601</v>
      </c>
      <c r="D77" s="3">
        <f t="shared" si="47"/>
        <v>6199168.0157999592</v>
      </c>
      <c r="E77" s="3">
        <f t="shared" si="47"/>
        <v>6200568.0157999601</v>
      </c>
      <c r="F77" s="3">
        <f t="shared" si="47"/>
        <v>5361268.0157999592</v>
      </c>
    </row>
    <row r="78" spans="1:6" x14ac:dyDescent="0.2">
      <c r="B78">
        <v>1000000</v>
      </c>
      <c r="C78" s="3">
        <f t="shared" si="47"/>
        <v>61914980.015799969</v>
      </c>
      <c r="D78" s="3">
        <f t="shared" si="47"/>
        <v>61970980.015799962</v>
      </c>
      <c r="E78" s="3">
        <f t="shared" si="47"/>
        <v>61984980.015799977</v>
      </c>
      <c r="F78" s="3">
        <f t="shared" si="47"/>
        <v>53591980.015799962</v>
      </c>
    </row>
    <row r="80" spans="1:6" x14ac:dyDescent="0.2">
      <c r="B80" s="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2019-02-11T20:48:10Z</dcterms:created>
  <dcterms:modified xsi:type="dcterms:W3CDTF">2019-02-13T00:14:15Z</dcterms:modified>
</cp:coreProperties>
</file>