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opl\logdes\log design\"/>
    </mc:Choice>
  </mc:AlternateContent>
  <xr:revisionPtr revIDLastSave="0" documentId="13_ncr:1_{5BBC26AE-E1C6-4EE7-A6EB-09ACCE781D28}" xr6:coauthVersionLast="47" xr6:coauthVersionMax="47" xr10:uidLastSave="{00000000-0000-0000-0000-000000000000}"/>
  <bookViews>
    <workbookView xWindow="11424" yWindow="0" windowWidth="11712" windowHeight="12336" activeTab="3" xr2:uid="{00000000-000D-0000-FFFF-FFFF00000000}"/>
  </bookViews>
  <sheets>
    <sheet name="Data1" sheetId="1" r:id="rId1"/>
    <sheet name="Data" sheetId="2" r:id="rId2"/>
    <sheet name="Set" sheetId="3" r:id="rId3"/>
    <sheet name="Record result" sheetId="4" r:id="rId4"/>
    <sheet name="result" sheetId="5" r:id="rId5"/>
  </sheets>
  <definedNames>
    <definedName name="max_capacity">Data!$L$20:$L$48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k7HjZosqslRf5EifULad809GivweYk/zb0IEy/kkjw="/>
    </ext>
  </extLst>
</workbook>
</file>

<file path=xl/calcChain.xml><?xml version="1.0" encoding="utf-8"?>
<calcChain xmlns="http://schemas.openxmlformats.org/spreadsheetml/2006/main">
  <c r="U73" i="4" l="1"/>
  <c r="T73" i="4"/>
  <c r="S73" i="4"/>
  <c r="C4" i="2"/>
  <c r="B4" i="2"/>
  <c r="A4" i="2"/>
  <c r="U67" i="4"/>
  <c r="T67" i="4"/>
  <c r="S67" i="4"/>
  <c r="U61" i="4"/>
  <c r="T61" i="4"/>
  <c r="S61" i="4"/>
  <c r="U55" i="4"/>
  <c r="T55" i="4"/>
  <c r="S55" i="4"/>
  <c r="U42" i="4"/>
  <c r="T42" i="4"/>
  <c r="S42" i="4"/>
  <c r="U36" i="4"/>
  <c r="T36" i="4"/>
  <c r="S36" i="4"/>
  <c r="S30" i="4"/>
  <c r="U30" i="4"/>
  <c r="T30" i="4"/>
  <c r="U24" i="4"/>
  <c r="T24" i="4"/>
  <c r="S24" i="4"/>
  <c r="H17" i="4"/>
  <c r="H16" i="4"/>
  <c r="H15" i="4"/>
  <c r="H14" i="4"/>
  <c r="U13" i="4"/>
  <c r="H13" i="4"/>
  <c r="U12" i="4"/>
  <c r="H12" i="4"/>
  <c r="H11" i="4"/>
  <c r="U10" i="4"/>
  <c r="H9" i="4"/>
  <c r="U8" i="4"/>
  <c r="H7" i="4"/>
  <c r="U6" i="4"/>
  <c r="H5" i="4"/>
  <c r="U4" i="4"/>
  <c r="H4" i="4"/>
  <c r="H3" i="4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L48" i="1"/>
  <c r="Q47" i="1"/>
  <c r="P47" i="1"/>
  <c r="O47" i="1"/>
  <c r="L47" i="1"/>
  <c r="Q46" i="1"/>
  <c r="P46" i="1"/>
  <c r="O46" i="1"/>
  <c r="L46" i="1"/>
  <c r="Q45" i="1"/>
  <c r="P45" i="1"/>
  <c r="O45" i="1"/>
  <c r="L45" i="1"/>
  <c r="Q44" i="1"/>
  <c r="P44" i="1"/>
  <c r="O44" i="1"/>
  <c r="L44" i="1"/>
  <c r="Q43" i="1"/>
  <c r="P43" i="1"/>
  <c r="O43" i="1"/>
  <c r="L43" i="1"/>
  <c r="Q42" i="1"/>
  <c r="P42" i="1"/>
  <c r="O42" i="1"/>
  <c r="L42" i="1"/>
  <c r="Q41" i="1"/>
  <c r="P41" i="1"/>
  <c r="O41" i="1"/>
  <c r="L41" i="1"/>
  <c r="Q40" i="1"/>
  <c r="P40" i="1"/>
  <c r="O40" i="1"/>
  <c r="L40" i="1"/>
  <c r="Q39" i="1"/>
  <c r="P39" i="1"/>
  <c r="O39" i="1"/>
  <c r="L39" i="1"/>
  <c r="Q38" i="1"/>
  <c r="P38" i="1"/>
  <c r="O38" i="1"/>
  <c r="L38" i="1"/>
  <c r="C38" i="1"/>
  <c r="Q37" i="1"/>
  <c r="P37" i="1"/>
  <c r="O37" i="1"/>
  <c r="L37" i="1"/>
  <c r="C37" i="1"/>
  <c r="Q36" i="1"/>
  <c r="P36" i="1"/>
  <c r="O36" i="1"/>
  <c r="L36" i="1"/>
  <c r="C36" i="1"/>
  <c r="Q35" i="1"/>
  <c r="P35" i="1"/>
  <c r="O35" i="1"/>
  <c r="L35" i="1"/>
  <c r="C35" i="1"/>
  <c r="Q34" i="1"/>
  <c r="P34" i="1"/>
  <c r="O34" i="1"/>
  <c r="L34" i="1"/>
  <c r="C34" i="1"/>
  <c r="Q33" i="1"/>
  <c r="P33" i="1"/>
  <c r="O33" i="1"/>
  <c r="L33" i="1"/>
  <c r="C33" i="1"/>
  <c r="Q32" i="1"/>
  <c r="P32" i="1"/>
  <c r="O32" i="1"/>
  <c r="L32" i="1"/>
  <c r="I32" i="1"/>
  <c r="H32" i="1"/>
  <c r="G32" i="1"/>
  <c r="F32" i="1"/>
  <c r="C32" i="1"/>
  <c r="L31" i="1"/>
  <c r="I31" i="1"/>
  <c r="H31" i="1"/>
  <c r="G31" i="1"/>
  <c r="F31" i="1"/>
  <c r="C31" i="1"/>
  <c r="L30" i="1"/>
  <c r="I30" i="1"/>
  <c r="H30" i="1"/>
  <c r="G30" i="1"/>
  <c r="F30" i="1"/>
  <c r="C30" i="1"/>
  <c r="L29" i="1"/>
  <c r="I29" i="1"/>
  <c r="H29" i="1"/>
  <c r="G29" i="1"/>
  <c r="F29" i="1"/>
  <c r="C29" i="1"/>
  <c r="W28" i="1"/>
  <c r="V28" i="1"/>
  <c r="U28" i="1"/>
  <c r="T28" i="1"/>
  <c r="S28" i="1"/>
  <c r="R28" i="1"/>
  <c r="Q28" i="1"/>
  <c r="P28" i="1"/>
  <c r="O28" i="1"/>
  <c r="N28" i="1"/>
  <c r="L28" i="1"/>
  <c r="I28" i="1"/>
  <c r="H28" i="1"/>
  <c r="G28" i="1"/>
  <c r="F28" i="1"/>
  <c r="C28" i="1"/>
  <c r="L27" i="1"/>
  <c r="I27" i="1"/>
  <c r="H27" i="1"/>
  <c r="G27" i="1"/>
  <c r="F27" i="1"/>
  <c r="C27" i="1"/>
  <c r="L26" i="1"/>
  <c r="I26" i="1"/>
  <c r="H26" i="1"/>
  <c r="G26" i="1"/>
  <c r="F26" i="1"/>
  <c r="C26" i="1"/>
  <c r="L25" i="1"/>
  <c r="I25" i="1"/>
  <c r="H25" i="1"/>
  <c r="G25" i="1"/>
  <c r="F25" i="1"/>
  <c r="C25" i="1"/>
  <c r="L24" i="1"/>
  <c r="I24" i="1"/>
  <c r="H24" i="1"/>
  <c r="G24" i="1"/>
  <c r="F24" i="1"/>
  <c r="C24" i="1"/>
  <c r="L23" i="1"/>
  <c r="I23" i="1"/>
  <c r="H23" i="1"/>
  <c r="G23" i="1"/>
  <c r="F23" i="1"/>
  <c r="C23" i="1"/>
  <c r="L22" i="1"/>
  <c r="I22" i="1"/>
  <c r="H22" i="1"/>
  <c r="G22" i="1"/>
  <c r="F22" i="1"/>
  <c r="C22" i="1"/>
  <c r="L21" i="1"/>
  <c r="I21" i="1"/>
  <c r="H21" i="1"/>
  <c r="G21" i="1"/>
  <c r="F21" i="1"/>
  <c r="C21" i="1"/>
  <c r="L20" i="1"/>
  <c r="I20" i="1"/>
  <c r="H20" i="1"/>
  <c r="G20" i="1"/>
  <c r="F20" i="1"/>
  <c r="C20" i="1"/>
  <c r="I19" i="1"/>
  <c r="H19" i="1"/>
  <c r="G19" i="1"/>
  <c r="F19" i="1"/>
  <c r="C19" i="1"/>
  <c r="I18" i="1"/>
  <c r="H18" i="1"/>
  <c r="G18" i="1"/>
  <c r="F18" i="1"/>
  <c r="C18" i="1"/>
  <c r="I17" i="1"/>
  <c r="H17" i="1"/>
  <c r="G17" i="1"/>
  <c r="F17" i="1"/>
  <c r="C17" i="1"/>
  <c r="U16" i="1"/>
  <c r="T16" i="1"/>
  <c r="S16" i="1"/>
  <c r="R16" i="1"/>
  <c r="Q16" i="1"/>
  <c r="P16" i="1"/>
  <c r="O16" i="1"/>
  <c r="N16" i="1"/>
  <c r="M16" i="1"/>
  <c r="L16" i="1"/>
  <c r="I16" i="1"/>
  <c r="H16" i="1"/>
  <c r="G16" i="1"/>
  <c r="F16" i="1"/>
  <c r="C16" i="1"/>
  <c r="U15" i="1"/>
  <c r="T15" i="1"/>
  <c r="S15" i="1"/>
  <c r="R15" i="1"/>
  <c r="Q15" i="1"/>
  <c r="P15" i="1"/>
  <c r="O15" i="1"/>
  <c r="N15" i="1"/>
  <c r="M15" i="1"/>
  <c r="L15" i="1"/>
  <c r="I15" i="1"/>
  <c r="H15" i="1"/>
  <c r="G15" i="1"/>
  <c r="F15" i="1"/>
  <c r="C15" i="1"/>
  <c r="U14" i="1"/>
  <c r="T14" i="1"/>
  <c r="S14" i="1"/>
  <c r="R14" i="1"/>
  <c r="Q14" i="1"/>
  <c r="P14" i="1"/>
  <c r="O14" i="1"/>
  <c r="N14" i="1"/>
  <c r="M14" i="1"/>
  <c r="L14" i="1"/>
  <c r="I14" i="1"/>
  <c r="H14" i="1"/>
  <c r="G14" i="1"/>
  <c r="F14" i="1"/>
  <c r="C14" i="1"/>
  <c r="U13" i="1"/>
  <c r="T13" i="1"/>
  <c r="S13" i="1"/>
  <c r="R13" i="1"/>
  <c r="Q13" i="1"/>
  <c r="P13" i="1"/>
  <c r="O13" i="1"/>
  <c r="N13" i="1"/>
  <c r="M13" i="1"/>
  <c r="L13" i="1"/>
  <c r="I13" i="1"/>
  <c r="H13" i="1"/>
  <c r="G13" i="1"/>
  <c r="F13" i="1"/>
  <c r="C13" i="1"/>
  <c r="U12" i="1"/>
  <c r="T12" i="1"/>
  <c r="S12" i="1"/>
  <c r="R12" i="1"/>
  <c r="Q12" i="1"/>
  <c r="P12" i="1"/>
  <c r="O12" i="1"/>
  <c r="N12" i="1"/>
  <c r="M12" i="1"/>
  <c r="L12" i="1"/>
  <c r="I12" i="1"/>
  <c r="H12" i="1"/>
  <c r="G12" i="1"/>
  <c r="F12" i="1"/>
  <c r="C12" i="1"/>
  <c r="U11" i="1"/>
  <c r="T11" i="1"/>
  <c r="S11" i="1"/>
  <c r="R11" i="1"/>
  <c r="Q11" i="1"/>
  <c r="P11" i="1"/>
  <c r="O11" i="1"/>
  <c r="N11" i="1"/>
  <c r="M11" i="1"/>
  <c r="L11" i="1"/>
  <c r="I11" i="1"/>
  <c r="H11" i="1"/>
  <c r="G11" i="1"/>
  <c r="F11" i="1"/>
  <c r="C11" i="1"/>
  <c r="I10" i="1"/>
  <c r="H10" i="1"/>
  <c r="G10" i="1"/>
  <c r="F10" i="1"/>
  <c r="C10" i="1"/>
  <c r="I9" i="1"/>
  <c r="H9" i="1"/>
  <c r="G9" i="1"/>
  <c r="F9" i="1"/>
  <c r="I8" i="1"/>
  <c r="H8" i="1"/>
  <c r="G8" i="1"/>
  <c r="F8" i="1"/>
  <c r="Q7" i="1"/>
  <c r="P7" i="1"/>
  <c r="O7" i="1"/>
  <c r="N7" i="1"/>
  <c r="M7" i="1"/>
  <c r="L7" i="1"/>
  <c r="I7" i="1"/>
  <c r="H7" i="1"/>
  <c r="G7" i="1"/>
  <c r="F7" i="1"/>
  <c r="Q6" i="1"/>
  <c r="P6" i="1"/>
  <c r="O6" i="1"/>
  <c r="N6" i="1"/>
  <c r="M6" i="1"/>
  <c r="L6" i="1"/>
  <c r="I6" i="1"/>
  <c r="H6" i="1"/>
  <c r="G6" i="1"/>
  <c r="F6" i="1"/>
  <c r="Q5" i="1"/>
  <c r="P5" i="1"/>
  <c r="O5" i="1"/>
  <c r="N5" i="1"/>
  <c r="M5" i="1"/>
  <c r="L5" i="1"/>
  <c r="I5" i="1"/>
  <c r="H5" i="1"/>
  <c r="G5" i="1"/>
  <c r="F5" i="1"/>
  <c r="Q4" i="1"/>
  <c r="P4" i="1"/>
  <c r="O4" i="1"/>
  <c r="N4" i="1"/>
  <c r="M4" i="1"/>
  <c r="L4" i="1"/>
  <c r="I4" i="1"/>
  <c r="H4" i="1"/>
  <c r="G4" i="1"/>
  <c r="F4" i="1"/>
</calcChain>
</file>

<file path=xl/sharedStrings.xml><?xml version="1.0" encoding="utf-8"?>
<sst xmlns="http://schemas.openxmlformats.org/spreadsheetml/2006/main" count="747" uniqueCount="123">
  <si>
    <t>LC of cp</t>
  </si>
  <si>
    <t>PC</t>
  </si>
  <si>
    <t>Small</t>
  </si>
  <si>
    <t>Medium</t>
  </si>
  <si>
    <t>Large</t>
  </si>
  <si>
    <t>Dist1: S and P</t>
  </si>
  <si>
    <t>Dist2: P and DC</t>
  </si>
  <si>
    <t>S/P</t>
  </si>
  <si>
    <t>P/DC</t>
  </si>
  <si>
    <t>LC of cd</t>
  </si>
  <si>
    <t>Pr[s] raw milk</t>
  </si>
  <si>
    <t>Dist3: DC to R</t>
  </si>
  <si>
    <t>DC/R</t>
  </si>
  <si>
    <t>TC[t] downstream</t>
  </si>
  <si>
    <t>CS[s]: max capacity</t>
  </si>
  <si>
    <t>Production capacity CM[cp]</t>
  </si>
  <si>
    <t>S</t>
  </si>
  <si>
    <t>Capacity</t>
  </si>
  <si>
    <t>Med</t>
  </si>
  <si>
    <t>Storage Cap[cd]</t>
  </si>
  <si>
    <t>Demand [r]</t>
  </si>
  <si>
    <t>Trv[s][m]</t>
  </si>
  <si>
    <t>Trv[r][t]</t>
  </si>
  <si>
    <t>Fcons[m]</t>
  </si>
  <si>
    <t>S/M</t>
  </si>
  <si>
    <t>Cont</t>
  </si>
  <si>
    <t>R/T</t>
  </si>
  <si>
    <t>Fcons[t]</t>
  </si>
  <si>
    <t>Cap[m]</t>
  </si>
  <si>
    <t>Cap[t]</t>
  </si>
  <si>
    <t>Emfc</t>
  </si>
  <si>
    <t>pounds</t>
  </si>
  <si>
    <t>Empr</t>
  </si>
  <si>
    <t>Ur[p]</t>
  </si>
  <si>
    <t>Cp</t>
  </si>
  <si>
    <t>Mop</t>
  </si>
  <si>
    <t>Cd</t>
  </si>
  <si>
    <t>Mup</t>
  </si>
  <si>
    <t>Mudc</t>
  </si>
  <si>
    <t>P</t>
  </si>
  <si>
    <t>DC</t>
  </si>
  <si>
    <t>R</t>
  </si>
  <si>
    <t>M</t>
  </si>
  <si>
    <t>Cont, large truck, medium truck</t>
  </si>
  <si>
    <t>T</t>
  </si>
  <si>
    <t>R = 10</t>
  </si>
  <si>
    <t>Low demand</t>
  </si>
  <si>
    <t>chưa chạy Z2, Z3, multi</t>
  </si>
  <si>
    <t>High demand</t>
  </si>
  <si>
    <t>Data ID</t>
  </si>
  <si>
    <t>Dem[r]</t>
  </si>
  <si>
    <t>Cs[s]</t>
  </si>
  <si>
    <t>y_s</t>
  </si>
  <si>
    <t>Z1</t>
  </si>
  <si>
    <t>Z2</t>
  </si>
  <si>
    <t>Z3</t>
  </si>
  <si>
    <t>y1</t>
  </si>
  <si>
    <t>y2</t>
  </si>
  <si>
    <t>[40,160]</t>
  </si>
  <si>
    <t>1 large zone 1</t>
  </si>
  <si>
    <t xml:space="preserve">4 large zone </t>
  </si>
  <si>
    <t>rand(40,120)</t>
  </si>
  <si>
    <t>rand(10,35)</t>
  </si>
  <si>
    <t>all large</t>
  </si>
  <si>
    <t>large zone 6, còn lại small</t>
  </si>
  <si>
    <t>[80,320]</t>
  </si>
  <si>
    <t>2 large zone 1,2</t>
  </si>
  <si>
    <t>6 large</t>
  </si>
  <si>
    <t>zone 1 large</t>
  </si>
  <si>
    <t>medium trừ zone 6</t>
  </si>
  <si>
    <t>2 large zone 1,4</t>
  </si>
  <si>
    <t>1 medium zone 3, còn lại large (mở hết)</t>
  </si>
  <si>
    <t>large zone 1,2,3,5</t>
  </si>
  <si>
    <t>large zone 1,3</t>
  </si>
  <si>
    <t>medium zone 2, large trừ zone 5,2</t>
  </si>
  <si>
    <t>large zone 1</t>
  </si>
  <si>
    <t>large zone 5, medium zone 1,3,4,6</t>
  </si>
  <si>
    <t>2 large</t>
  </si>
  <si>
    <t>large trừ zone 4,6</t>
  </si>
  <si>
    <t>[40,400]</t>
  </si>
  <si>
    <t>large zone 1, 4</t>
  </si>
  <si>
    <t>large trừ zone 2</t>
  </si>
  <si>
    <t>[100,400]</t>
  </si>
  <si>
    <t>large zone 1, 2</t>
  </si>
  <si>
    <t>large zone 1,2</t>
  </si>
  <si>
    <t>large trừ zone 4</t>
  </si>
  <si>
    <t>[30,500]</t>
  </si>
  <si>
    <t>medium zone 1, còn lại large</t>
  </si>
  <si>
    <t>chỉnh demand, cap sao cho tăng y_s</t>
  </si>
  <si>
    <t>Note:</t>
  </si>
  <si>
    <t>Adjust Demand và Cs[s] theo uniform distribution</t>
  </si>
  <si>
    <t>Record kết quả của multi obj</t>
  </si>
  <si>
    <t>Lam chạy low demand [40,120]</t>
  </si>
  <si>
    <t>Huyền chạy high demand (số sẽ chốt sau khi chạy uniform distribution)</t>
  </si>
  <si>
    <t>Xem pattern để tăng hoặc giảm số lượng location plants, DC</t>
  </si>
  <si>
    <t>Chạy khoảng 20 dataset</t>
  </si>
  <si>
    <t>Pay-off matrix</t>
  </si>
  <si>
    <t>z1</t>
  </si>
  <si>
    <t>z2</t>
  </si>
  <si>
    <t>z3</t>
  </si>
  <si>
    <t>Decrese 20%</t>
  </si>
  <si>
    <t>Decrese 15%</t>
  </si>
  <si>
    <t>Select value</t>
  </si>
  <si>
    <t>Optimal</t>
  </si>
  <si>
    <t>y</t>
  </si>
  <si>
    <t>p</t>
  </si>
  <si>
    <t>D</t>
  </si>
  <si>
    <t>p  (size 5)</t>
  </si>
  <si>
    <t>dc  (size 7)</t>
  </si>
  <si>
    <t>T  (size 2)</t>
  </si>
  <si>
    <t>Value</t>
  </si>
  <si>
    <t>X2</t>
  </si>
  <si>
    <t>r  (size 10)</t>
  </si>
  <si>
    <t>X3</t>
  </si>
  <si>
    <t>X2 case 2</t>
  </si>
  <si>
    <t>X3 case 2</t>
  </si>
  <si>
    <t>Decrese 10%</t>
  </si>
  <si>
    <t>Decrease 5%</t>
  </si>
  <si>
    <t>Increase 5%</t>
  </si>
  <si>
    <t>Increase 10%</t>
  </si>
  <si>
    <t>Increase 15%</t>
  </si>
  <si>
    <t>Increase 20%</t>
  </si>
  <si>
    <t>2.3+601E+5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</si>
</sst>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\.yyyy"/>
  </numFmts>
  <fonts count="1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</font>
    <font>
      <sz val="11"/>
      <color theme="1"/>
      <name val="Arial"/>
      <family val="2"/>
    </font>
    <font>
      <sz val="11"/>
      <color theme="1"/>
      <name val="&quot;aptos narrow&quot;"/>
    </font>
    <font>
      <sz val="11"/>
      <color rgb="FFFF0000"/>
      <name val="Arial"/>
      <family val="2"/>
    </font>
    <font>
      <sz val="11"/>
      <color rgb="FFFF0000"/>
      <name val="&quot;aptos narrow&quot;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E2D5"/>
        <bgColor rgb="FFFAE2D5"/>
      </patternFill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4" fillId="0" borderId="0" xfId="0" applyFont="1"/>
    <xf numFmtId="2" fontId="2" fillId="0" borderId="5" xfId="0" applyNumberFormat="1" applyFont="1" applyBorder="1"/>
    <xf numFmtId="0" fontId="2" fillId="2" borderId="5" xfId="0" applyFont="1" applyFill="1" applyBorder="1"/>
    <xf numFmtId="0" fontId="2" fillId="2" borderId="7" xfId="0" applyFont="1" applyFill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0" xfId="0" applyNumberFormat="1" applyFont="1"/>
    <xf numFmtId="0" fontId="5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6" fillId="0" borderId="0" xfId="0" applyFont="1"/>
    <xf numFmtId="0" fontId="6" fillId="3" borderId="0" xfId="0" applyFont="1" applyFill="1"/>
    <xf numFmtId="0" fontId="2" fillId="3" borderId="10" xfId="0" applyFont="1" applyFill="1" applyBorder="1"/>
    <xf numFmtId="0" fontId="5" fillId="3" borderId="10" xfId="0" applyFont="1" applyFill="1" applyBorder="1"/>
    <xf numFmtId="0" fontId="7" fillId="0" borderId="0" xfId="0" applyFont="1" applyAlignment="1">
      <alignment horizontal="right"/>
    </xf>
    <xf numFmtId="0" fontId="7" fillId="0" borderId="0" xfId="0" applyFont="1"/>
    <xf numFmtId="0" fontId="2" fillId="4" borderId="10" xfId="0" applyFont="1" applyFill="1" applyBorder="1"/>
    <xf numFmtId="0" fontId="8" fillId="4" borderId="0" xfId="0" applyFont="1" applyFill="1" applyAlignment="1">
      <alignment horizontal="right"/>
    </xf>
    <xf numFmtId="0" fontId="8" fillId="4" borderId="0" xfId="0" applyFont="1" applyFill="1"/>
    <xf numFmtId="0" fontId="9" fillId="4" borderId="0" xfId="0" applyFont="1" applyFill="1" applyAlignment="1">
      <alignment horizontal="right"/>
    </xf>
    <xf numFmtId="165" fontId="8" fillId="4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2" fillId="0" borderId="11" xfId="0" applyFont="1" applyBorder="1"/>
    <xf numFmtId="0" fontId="0" fillId="0" borderId="11" xfId="0" applyBorder="1"/>
    <xf numFmtId="11" fontId="0" fillId="0" borderId="0" xfId="0" applyNumberFormat="1"/>
    <xf numFmtId="11" fontId="0" fillId="5" borderId="0" xfId="0" applyNumberFormat="1" applyFill="1"/>
    <xf numFmtId="0" fontId="0" fillId="5" borderId="0" xfId="0" applyFill="1"/>
    <xf numFmtId="0" fontId="10" fillId="0" borderId="0" xfId="0" applyFont="1"/>
    <xf numFmtId="0" fontId="1" fillId="0" borderId="0" xfId="0" applyFont="1"/>
    <xf numFmtId="11" fontId="10" fillId="5" borderId="0" xfId="0" applyNumberFormat="1" applyFont="1" applyFill="1"/>
    <xf numFmtId="11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8" xfId="0" applyFont="1" applyBorder="1" applyAlignment="1">
      <alignment horizontal="center"/>
    </xf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90" workbookViewId="0">
      <selection activeCell="M33" sqref="M33"/>
    </sheetView>
  </sheetViews>
  <sheetFormatPr defaultColWidth="12.6640625" defaultRowHeight="15" customHeight="1"/>
  <cols>
    <col min="1" max="26" width="8.6640625" customWidth="1"/>
  </cols>
  <sheetData>
    <row r="1" spans="1:21" ht="14.25" customHeight="1">
      <c r="A1" s="38" t="s">
        <v>0</v>
      </c>
      <c r="B1" s="39"/>
      <c r="C1" s="37"/>
      <c r="E1" s="1" t="s">
        <v>1</v>
      </c>
      <c r="F1" s="1">
        <v>35</v>
      </c>
    </row>
    <row r="2" spans="1:21" ht="14.25" customHeight="1">
      <c r="A2" s="2" t="s">
        <v>2</v>
      </c>
      <c r="B2" s="2" t="s">
        <v>3</v>
      </c>
      <c r="C2" s="2" t="s">
        <v>4</v>
      </c>
      <c r="E2" s="38" t="s">
        <v>5</v>
      </c>
      <c r="F2" s="39"/>
      <c r="G2" s="39"/>
      <c r="H2" s="39"/>
      <c r="I2" s="37"/>
      <c r="K2" s="38" t="s">
        <v>6</v>
      </c>
      <c r="L2" s="39"/>
      <c r="M2" s="39"/>
      <c r="N2" s="39"/>
      <c r="O2" s="39"/>
      <c r="P2" s="37"/>
    </row>
    <row r="3" spans="1:21" ht="14.25" customHeight="1">
      <c r="A3" s="3">
        <v>7500</v>
      </c>
      <c r="B3" s="3">
        <v>8000</v>
      </c>
      <c r="C3" s="3">
        <v>9000</v>
      </c>
      <c r="E3" s="2" t="s">
        <v>7</v>
      </c>
      <c r="F3" s="2">
        <v>1</v>
      </c>
      <c r="G3" s="2">
        <v>2</v>
      </c>
      <c r="H3" s="2">
        <v>3</v>
      </c>
      <c r="I3" s="2">
        <v>4</v>
      </c>
      <c r="K3" s="2" t="s">
        <v>8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4">
        <v>6</v>
      </c>
    </row>
    <row r="4" spans="1:21" ht="14.25" customHeight="1">
      <c r="E4" s="2">
        <v>1</v>
      </c>
      <c r="F4" s="2">
        <f t="shared" ref="F4:I4" ca="1" si="0">ROUND(RAND()*(100-30)+(30),2)</f>
        <v>94.19</v>
      </c>
      <c r="G4" s="2">
        <f t="shared" ca="1" si="0"/>
        <v>54.55</v>
      </c>
      <c r="H4" s="2">
        <f t="shared" ca="1" si="0"/>
        <v>35.659999999999997</v>
      </c>
      <c r="I4" s="2">
        <f t="shared" ca="1" si="0"/>
        <v>72.290000000000006</v>
      </c>
      <c r="K4" s="2">
        <v>1</v>
      </c>
      <c r="L4" s="2">
        <f t="shared" ref="L4:Q4" ca="1" si="1">ROUND(RAND()*(50-20)+20,2)</f>
        <v>47.27</v>
      </c>
      <c r="M4" s="2">
        <f t="shared" ca="1" si="1"/>
        <v>40.19</v>
      </c>
      <c r="N4" s="2">
        <f t="shared" ca="1" si="1"/>
        <v>22.42</v>
      </c>
      <c r="O4" s="2">
        <f t="shared" ca="1" si="1"/>
        <v>39.380000000000003</v>
      </c>
      <c r="P4" s="2">
        <f t="shared" ca="1" si="1"/>
        <v>34.81</v>
      </c>
      <c r="Q4" s="2">
        <f t="shared" ca="1" si="1"/>
        <v>28.79</v>
      </c>
    </row>
    <row r="5" spans="1:21" ht="14.25" customHeight="1">
      <c r="A5" s="38" t="s">
        <v>9</v>
      </c>
      <c r="B5" s="39"/>
      <c r="C5" s="37"/>
      <c r="E5" s="2">
        <v>2</v>
      </c>
      <c r="F5" s="2">
        <f t="shared" ref="F5:I5" ca="1" si="2">ROUND(RAND()*(100-30)+(30),2)</f>
        <v>55.14</v>
      </c>
      <c r="G5" s="2">
        <f t="shared" ca="1" si="2"/>
        <v>91.85</v>
      </c>
      <c r="H5" s="2">
        <f t="shared" ca="1" si="2"/>
        <v>49.81</v>
      </c>
      <c r="I5" s="2">
        <f t="shared" ca="1" si="2"/>
        <v>34.03</v>
      </c>
      <c r="K5" s="2">
        <v>2</v>
      </c>
      <c r="L5" s="2">
        <f t="shared" ref="L5:Q5" ca="1" si="3">ROUND(RAND()*(50-20)+20,2)</f>
        <v>40.79</v>
      </c>
      <c r="M5" s="2">
        <f t="shared" ca="1" si="3"/>
        <v>35.24</v>
      </c>
      <c r="N5" s="2">
        <f t="shared" ca="1" si="3"/>
        <v>31.94</v>
      </c>
      <c r="O5" s="2">
        <f t="shared" ca="1" si="3"/>
        <v>33.22</v>
      </c>
      <c r="P5" s="2">
        <f t="shared" ca="1" si="3"/>
        <v>38.43</v>
      </c>
      <c r="Q5" s="2">
        <f t="shared" ca="1" si="3"/>
        <v>42.79</v>
      </c>
    </row>
    <row r="6" spans="1:21" ht="14.25" customHeight="1">
      <c r="A6" s="2" t="s">
        <v>2</v>
      </c>
      <c r="B6" s="2" t="s">
        <v>3</v>
      </c>
      <c r="C6" s="2" t="s">
        <v>4</v>
      </c>
      <c r="E6" s="2">
        <v>3</v>
      </c>
      <c r="F6" s="2">
        <f t="shared" ref="F6:I6" ca="1" si="4">ROUND(RAND()*(100-30)+(30),2)</f>
        <v>78.09</v>
      </c>
      <c r="G6" s="2">
        <f t="shared" ca="1" si="4"/>
        <v>71.75</v>
      </c>
      <c r="H6" s="2">
        <f t="shared" ca="1" si="4"/>
        <v>32.28</v>
      </c>
      <c r="I6" s="2">
        <f t="shared" ca="1" si="4"/>
        <v>49.11</v>
      </c>
      <c r="K6" s="2">
        <v>3</v>
      </c>
      <c r="L6" s="2">
        <f t="shared" ref="L6:Q6" ca="1" si="5">ROUND(RAND()*(50-20)+20,2)</f>
        <v>21.5</v>
      </c>
      <c r="M6" s="2">
        <f t="shared" ca="1" si="5"/>
        <v>44.43</v>
      </c>
      <c r="N6" s="2">
        <f t="shared" ca="1" si="5"/>
        <v>37.619999999999997</v>
      </c>
      <c r="O6" s="2">
        <f t="shared" ca="1" si="5"/>
        <v>21.46</v>
      </c>
      <c r="P6" s="2">
        <f t="shared" ca="1" si="5"/>
        <v>45.36</v>
      </c>
      <c r="Q6" s="2">
        <f t="shared" ca="1" si="5"/>
        <v>47.48</v>
      </c>
    </row>
    <row r="7" spans="1:21" ht="14.25" customHeight="1">
      <c r="A7" s="3">
        <v>12000</v>
      </c>
      <c r="B7" s="3">
        <v>14000</v>
      </c>
      <c r="C7" s="3">
        <v>15000</v>
      </c>
      <c r="E7" s="2">
        <v>4</v>
      </c>
      <c r="F7" s="2">
        <f t="shared" ref="F7:I7" ca="1" si="6">ROUND(RAND()*(100-30)+(30),2)</f>
        <v>60.25</v>
      </c>
      <c r="G7" s="2">
        <f t="shared" ca="1" si="6"/>
        <v>35.82</v>
      </c>
      <c r="H7" s="2">
        <f t="shared" ca="1" si="6"/>
        <v>35.79</v>
      </c>
      <c r="I7" s="2">
        <f t="shared" ca="1" si="6"/>
        <v>41.38</v>
      </c>
      <c r="K7" s="2">
        <v>4</v>
      </c>
      <c r="L7" s="2">
        <f t="shared" ref="L7:Q7" ca="1" si="7">ROUND(RAND()*(50-20)+20,2)</f>
        <v>43.61</v>
      </c>
      <c r="M7" s="2">
        <f t="shared" ca="1" si="7"/>
        <v>35.17</v>
      </c>
      <c r="N7" s="2">
        <f t="shared" ca="1" si="7"/>
        <v>39.18</v>
      </c>
      <c r="O7" s="2">
        <f t="shared" ca="1" si="7"/>
        <v>29.06</v>
      </c>
      <c r="P7" s="2">
        <f t="shared" ca="1" si="7"/>
        <v>35</v>
      </c>
      <c r="Q7" s="2">
        <f t="shared" ca="1" si="7"/>
        <v>39.1</v>
      </c>
    </row>
    <row r="8" spans="1:21" ht="14.25" customHeight="1">
      <c r="E8" s="2">
        <v>5</v>
      </c>
      <c r="F8" s="2">
        <f t="shared" ref="F8:I8" ca="1" si="8">ROUND(RAND()*(100-30)+(30),2)</f>
        <v>87.39</v>
      </c>
      <c r="G8" s="2">
        <f t="shared" ca="1" si="8"/>
        <v>48.81</v>
      </c>
      <c r="H8" s="2">
        <f t="shared" ca="1" si="8"/>
        <v>41.09</v>
      </c>
      <c r="I8" s="2">
        <f t="shared" ca="1" si="8"/>
        <v>64.69</v>
      </c>
    </row>
    <row r="9" spans="1:21" ht="14.25" customHeight="1">
      <c r="A9" s="38" t="s">
        <v>10</v>
      </c>
      <c r="B9" s="37"/>
      <c r="E9" s="2">
        <v>6</v>
      </c>
      <c r="F9" s="2">
        <f t="shared" ref="F9:I9" ca="1" si="9">ROUND(RAND()*(100-30)+(30),2)</f>
        <v>35.51</v>
      </c>
      <c r="G9" s="2">
        <f t="shared" ca="1" si="9"/>
        <v>98.36</v>
      </c>
      <c r="H9" s="2">
        <f t="shared" ca="1" si="9"/>
        <v>61.97</v>
      </c>
      <c r="I9" s="2">
        <f t="shared" ca="1" si="9"/>
        <v>55.1</v>
      </c>
      <c r="K9" s="38" t="s">
        <v>11</v>
      </c>
      <c r="L9" s="39"/>
      <c r="M9" s="39"/>
      <c r="N9" s="39"/>
      <c r="O9" s="39"/>
      <c r="P9" s="39"/>
      <c r="Q9" s="39"/>
      <c r="R9" s="39"/>
      <c r="S9" s="39"/>
      <c r="T9" s="39"/>
      <c r="U9" s="37"/>
    </row>
    <row r="10" spans="1:21" ht="14.25" customHeight="1">
      <c r="A10" s="2">
        <v>1</v>
      </c>
      <c r="B10" s="2">
        <v>64</v>
      </c>
      <c r="C10" s="5">
        <f t="shared" ref="C10:C38" si="10">B10/100</f>
        <v>0.64</v>
      </c>
      <c r="E10" s="2">
        <v>7</v>
      </c>
      <c r="F10" s="2">
        <f t="shared" ref="F10:I10" ca="1" si="11">ROUND(RAND()*(100-30)+(30),2)</f>
        <v>94.75</v>
      </c>
      <c r="G10" s="2">
        <f t="shared" ca="1" si="11"/>
        <v>45.94</v>
      </c>
      <c r="H10" s="2">
        <f t="shared" ca="1" si="11"/>
        <v>63.06</v>
      </c>
      <c r="I10" s="2">
        <f t="shared" ca="1" si="11"/>
        <v>69.88</v>
      </c>
      <c r="K10" s="2" t="s">
        <v>12</v>
      </c>
      <c r="L10" s="2">
        <v>1</v>
      </c>
      <c r="M10" s="2">
        <v>2</v>
      </c>
      <c r="N10" s="2">
        <v>3</v>
      </c>
      <c r="O10" s="2">
        <v>4</v>
      </c>
      <c r="P10" s="2">
        <v>5</v>
      </c>
      <c r="Q10" s="2">
        <v>6</v>
      </c>
      <c r="R10" s="2">
        <v>7</v>
      </c>
      <c r="S10" s="2">
        <v>8</v>
      </c>
      <c r="T10" s="2">
        <v>9</v>
      </c>
      <c r="U10" s="2">
        <v>10</v>
      </c>
    </row>
    <row r="11" spans="1:21" ht="14.25" customHeight="1">
      <c r="A11" s="2">
        <v>2</v>
      </c>
      <c r="B11" s="2">
        <v>91</v>
      </c>
      <c r="C11" s="5">
        <f t="shared" si="10"/>
        <v>0.91</v>
      </c>
      <c r="E11" s="2">
        <v>8</v>
      </c>
      <c r="F11" s="2">
        <f t="shared" ref="F11:I11" ca="1" si="12">ROUND(RAND()*(100-30)+(30),2)</f>
        <v>72.25</v>
      </c>
      <c r="G11" s="2">
        <f t="shared" ca="1" si="12"/>
        <v>54.07</v>
      </c>
      <c r="H11" s="2">
        <f t="shared" ca="1" si="12"/>
        <v>82.09</v>
      </c>
      <c r="I11" s="2">
        <f t="shared" ca="1" si="12"/>
        <v>67.06</v>
      </c>
      <c r="K11" s="2">
        <v>1</v>
      </c>
      <c r="L11" s="6">
        <f t="shared" ref="L11:U11" ca="1" si="13">RAND()*(20-5)+5</f>
        <v>15.659218598561749</v>
      </c>
      <c r="M11" s="6">
        <f t="shared" ca="1" si="13"/>
        <v>19.250137629171721</v>
      </c>
      <c r="N11" s="6">
        <f t="shared" ca="1" si="13"/>
        <v>17.68752061453322</v>
      </c>
      <c r="O11" s="6">
        <f t="shared" ca="1" si="13"/>
        <v>10.561297786010787</v>
      </c>
      <c r="P11" s="6">
        <f t="shared" ca="1" si="13"/>
        <v>19.179047474427335</v>
      </c>
      <c r="Q11" s="6">
        <f t="shared" ca="1" si="13"/>
        <v>16.463230237375186</v>
      </c>
      <c r="R11" s="6">
        <f t="shared" ca="1" si="13"/>
        <v>16.18567722258431</v>
      </c>
      <c r="S11" s="6">
        <f t="shared" ca="1" si="13"/>
        <v>16.178332258722651</v>
      </c>
      <c r="T11" s="6">
        <f t="shared" ca="1" si="13"/>
        <v>9.8795948014226145</v>
      </c>
      <c r="U11" s="6">
        <f t="shared" ca="1" si="13"/>
        <v>12.536926445964209</v>
      </c>
    </row>
    <row r="12" spans="1:21" ht="14.25" customHeight="1">
      <c r="A12" s="2">
        <v>3</v>
      </c>
      <c r="B12" s="2">
        <v>65.199999999999989</v>
      </c>
      <c r="C12" s="5">
        <f t="shared" si="10"/>
        <v>0.65199999999999991</v>
      </c>
      <c r="E12" s="2">
        <v>9</v>
      </c>
      <c r="F12" s="2">
        <f t="shared" ref="F12:I12" ca="1" si="14">ROUND(RAND()*(100-30)+(30),2)</f>
        <v>91.42</v>
      </c>
      <c r="G12" s="2">
        <f t="shared" ca="1" si="14"/>
        <v>91.97</v>
      </c>
      <c r="H12" s="2">
        <f t="shared" ca="1" si="14"/>
        <v>54.88</v>
      </c>
      <c r="I12" s="2">
        <f t="shared" ca="1" si="14"/>
        <v>30.48</v>
      </c>
      <c r="K12" s="2">
        <v>2</v>
      </c>
      <c r="L12" s="6">
        <f t="shared" ref="L12:U12" ca="1" si="15">RAND()*(20-5)+5</f>
        <v>6.4293500110630522</v>
      </c>
      <c r="M12" s="6">
        <f t="shared" ca="1" si="15"/>
        <v>6.8485291436300839</v>
      </c>
      <c r="N12" s="6">
        <f t="shared" ca="1" si="15"/>
        <v>6.5639959933919974</v>
      </c>
      <c r="O12" s="6">
        <f t="shared" ca="1" si="15"/>
        <v>6.8432532042194438</v>
      </c>
      <c r="P12" s="6">
        <f t="shared" ca="1" si="15"/>
        <v>17.738289039322119</v>
      </c>
      <c r="Q12" s="6">
        <f t="shared" ca="1" si="15"/>
        <v>5.7529347923408949</v>
      </c>
      <c r="R12" s="6">
        <f t="shared" ca="1" si="15"/>
        <v>7.980110817641636</v>
      </c>
      <c r="S12" s="6">
        <f t="shared" ca="1" si="15"/>
        <v>6.2844530855179279</v>
      </c>
      <c r="T12" s="6">
        <f t="shared" ca="1" si="15"/>
        <v>15.404962826492715</v>
      </c>
      <c r="U12" s="6">
        <f t="shared" ca="1" si="15"/>
        <v>6.2827931134591317</v>
      </c>
    </row>
    <row r="13" spans="1:21" ht="14.25" customHeight="1">
      <c r="A13" s="2">
        <v>4</v>
      </c>
      <c r="B13" s="2">
        <v>73.600000000000009</v>
      </c>
      <c r="C13" s="5">
        <f t="shared" si="10"/>
        <v>0.7360000000000001</v>
      </c>
      <c r="E13" s="2">
        <v>10</v>
      </c>
      <c r="F13" s="2">
        <f t="shared" ref="F13:I13" ca="1" si="16">ROUND(RAND()*(100-30)+(30),2)</f>
        <v>90.81</v>
      </c>
      <c r="G13" s="2">
        <f t="shared" ca="1" si="16"/>
        <v>53.39</v>
      </c>
      <c r="H13" s="2">
        <f t="shared" ca="1" si="16"/>
        <v>57.2</v>
      </c>
      <c r="I13" s="2">
        <f t="shared" ca="1" si="16"/>
        <v>35.799999999999997</v>
      </c>
      <c r="K13" s="2">
        <v>3</v>
      </c>
      <c r="L13" s="6">
        <f t="shared" ref="L13:U13" ca="1" si="17">RAND()*(20-5)+5</f>
        <v>11.023201803359305</v>
      </c>
      <c r="M13" s="6">
        <f t="shared" ca="1" si="17"/>
        <v>17.232117699385135</v>
      </c>
      <c r="N13" s="6">
        <f t="shared" ca="1" si="17"/>
        <v>13.666397393832531</v>
      </c>
      <c r="O13" s="6">
        <f t="shared" ca="1" si="17"/>
        <v>13.564616904563575</v>
      </c>
      <c r="P13" s="6">
        <f t="shared" ca="1" si="17"/>
        <v>19.68294510533957</v>
      </c>
      <c r="Q13" s="6">
        <f t="shared" ca="1" si="17"/>
        <v>10.328413318484035</v>
      </c>
      <c r="R13" s="6">
        <f t="shared" ca="1" si="17"/>
        <v>14.896836757598249</v>
      </c>
      <c r="S13" s="6">
        <f t="shared" ca="1" si="17"/>
        <v>17.094321818441479</v>
      </c>
      <c r="T13" s="6">
        <f t="shared" ca="1" si="17"/>
        <v>7.8021705720731624</v>
      </c>
      <c r="U13" s="6">
        <f t="shared" ca="1" si="17"/>
        <v>10.60663111276963</v>
      </c>
    </row>
    <row r="14" spans="1:21" ht="14.25" customHeight="1">
      <c r="A14" s="2">
        <v>5</v>
      </c>
      <c r="B14" s="2">
        <v>68.5</v>
      </c>
      <c r="C14" s="5">
        <f t="shared" si="10"/>
        <v>0.68500000000000005</v>
      </c>
      <c r="E14" s="2">
        <v>11</v>
      </c>
      <c r="F14" s="2">
        <f t="shared" ref="F14:I14" ca="1" si="18">ROUND(RAND()*(100-30)+(30),2)</f>
        <v>97.42</v>
      </c>
      <c r="G14" s="2">
        <f t="shared" ca="1" si="18"/>
        <v>34.979999999999997</v>
      </c>
      <c r="H14" s="2">
        <f t="shared" ca="1" si="18"/>
        <v>90.53</v>
      </c>
      <c r="I14" s="2">
        <f t="shared" ca="1" si="18"/>
        <v>63.04</v>
      </c>
      <c r="K14" s="2">
        <v>4</v>
      </c>
      <c r="L14" s="6">
        <f t="shared" ref="L14:U14" ca="1" si="19">RAND()*(20-5)+5</f>
        <v>6.1462785574560117</v>
      </c>
      <c r="M14" s="6">
        <f t="shared" ca="1" si="19"/>
        <v>8.0562813731817222</v>
      </c>
      <c r="N14" s="6">
        <f t="shared" ca="1" si="19"/>
        <v>8.1312595242912415</v>
      </c>
      <c r="O14" s="6">
        <f t="shared" ca="1" si="19"/>
        <v>11.888196082782972</v>
      </c>
      <c r="P14" s="6">
        <f t="shared" ca="1" si="19"/>
        <v>13.6496580257504</v>
      </c>
      <c r="Q14" s="6">
        <f t="shared" ca="1" si="19"/>
        <v>6.4284323664171072</v>
      </c>
      <c r="R14" s="6">
        <f t="shared" ca="1" si="19"/>
        <v>10.051366875160447</v>
      </c>
      <c r="S14" s="6">
        <f t="shared" ca="1" si="19"/>
        <v>13.099658154785745</v>
      </c>
      <c r="T14" s="6">
        <f t="shared" ca="1" si="19"/>
        <v>15.989291805255487</v>
      </c>
      <c r="U14" s="6">
        <f t="shared" ca="1" si="19"/>
        <v>6.0392667690034862</v>
      </c>
    </row>
    <row r="15" spans="1:21" ht="14.25" customHeight="1">
      <c r="A15" s="2">
        <v>6</v>
      </c>
      <c r="B15" s="2">
        <v>72.2</v>
      </c>
      <c r="C15" s="5">
        <f t="shared" si="10"/>
        <v>0.72199999999999998</v>
      </c>
      <c r="E15" s="2">
        <v>12</v>
      </c>
      <c r="F15" s="2">
        <f t="shared" ref="F15:I15" ca="1" si="20">ROUND(RAND()*(100-30)+(30),2)</f>
        <v>59.21</v>
      </c>
      <c r="G15" s="2">
        <f t="shared" ca="1" si="20"/>
        <v>63.16</v>
      </c>
      <c r="H15" s="2">
        <f t="shared" ca="1" si="20"/>
        <v>30.57</v>
      </c>
      <c r="I15" s="2">
        <f t="shared" ca="1" si="20"/>
        <v>33.93</v>
      </c>
      <c r="K15" s="2">
        <v>5</v>
      </c>
      <c r="L15" s="6">
        <f t="shared" ref="L15:U15" ca="1" si="21">RAND()*(20-5)+5</f>
        <v>6.2076902409396855</v>
      </c>
      <c r="M15" s="6">
        <f t="shared" ca="1" si="21"/>
        <v>19.693495951574</v>
      </c>
      <c r="N15" s="6">
        <f t="shared" ca="1" si="21"/>
        <v>9.2679877295986728</v>
      </c>
      <c r="O15" s="6">
        <f t="shared" ca="1" si="21"/>
        <v>18.634142089753485</v>
      </c>
      <c r="P15" s="6">
        <f t="shared" ca="1" si="21"/>
        <v>15.303995391876606</v>
      </c>
      <c r="Q15" s="6">
        <f t="shared" ca="1" si="21"/>
        <v>15.659039179890046</v>
      </c>
      <c r="R15" s="6">
        <f t="shared" ca="1" si="21"/>
        <v>5.3952335496466821</v>
      </c>
      <c r="S15" s="6">
        <f t="shared" ca="1" si="21"/>
        <v>18.914256067547541</v>
      </c>
      <c r="T15" s="6">
        <f t="shared" ca="1" si="21"/>
        <v>8.3870148377151601</v>
      </c>
      <c r="U15" s="6">
        <f t="shared" ca="1" si="21"/>
        <v>19.799348960082852</v>
      </c>
    </row>
    <row r="16" spans="1:21" ht="14.25" customHeight="1">
      <c r="A16" s="2">
        <v>7</v>
      </c>
      <c r="B16" s="2">
        <v>50.7</v>
      </c>
      <c r="C16" s="5">
        <f t="shared" si="10"/>
        <v>0.50700000000000001</v>
      </c>
      <c r="E16" s="2">
        <v>13</v>
      </c>
      <c r="F16" s="2">
        <f t="shared" ref="F16:I16" ca="1" si="22">ROUND(RAND()*(100-30)+(30),2)</f>
        <v>70.900000000000006</v>
      </c>
      <c r="G16" s="2">
        <f t="shared" ca="1" si="22"/>
        <v>77.260000000000005</v>
      </c>
      <c r="H16" s="2">
        <f t="shared" ca="1" si="22"/>
        <v>36.04</v>
      </c>
      <c r="I16" s="2">
        <f t="shared" ca="1" si="22"/>
        <v>62.97</v>
      </c>
      <c r="K16" s="4">
        <v>6</v>
      </c>
      <c r="L16" s="6">
        <f t="shared" ref="L16:U16" ca="1" si="23">RAND()*(20-5)+5</f>
        <v>18.359385974106669</v>
      </c>
      <c r="M16" s="6">
        <f t="shared" ca="1" si="23"/>
        <v>10.506881721928245</v>
      </c>
      <c r="N16" s="6">
        <f t="shared" ca="1" si="23"/>
        <v>14.448860617956891</v>
      </c>
      <c r="O16" s="6">
        <f t="shared" ca="1" si="23"/>
        <v>11.552711041452334</v>
      </c>
      <c r="P16" s="6">
        <f t="shared" ca="1" si="23"/>
        <v>15.2551338693748</v>
      </c>
      <c r="Q16" s="6">
        <f t="shared" ca="1" si="23"/>
        <v>18.615645073977447</v>
      </c>
      <c r="R16" s="6">
        <f t="shared" ca="1" si="23"/>
        <v>5.1826188265557782</v>
      </c>
      <c r="S16" s="6">
        <f t="shared" ca="1" si="23"/>
        <v>11.450504958943023</v>
      </c>
      <c r="T16" s="6">
        <f t="shared" ca="1" si="23"/>
        <v>15.971716031324052</v>
      </c>
      <c r="U16" s="6">
        <f t="shared" ca="1" si="23"/>
        <v>12.463571290314228</v>
      </c>
    </row>
    <row r="17" spans="1:26" ht="14.25" customHeight="1">
      <c r="A17" s="2">
        <v>8</v>
      </c>
      <c r="B17" s="2">
        <v>15.8</v>
      </c>
      <c r="C17" s="5">
        <f t="shared" si="10"/>
        <v>0.158</v>
      </c>
      <c r="E17" s="2">
        <v>14</v>
      </c>
      <c r="F17" s="2">
        <f t="shared" ref="F17:I17" ca="1" si="24">ROUND(RAND()*(100-30)+(30),2)</f>
        <v>37.770000000000003</v>
      </c>
      <c r="G17" s="2">
        <f t="shared" ca="1" si="24"/>
        <v>54</v>
      </c>
      <c r="H17" s="2">
        <f t="shared" ca="1" si="24"/>
        <v>45.94</v>
      </c>
      <c r="I17" s="2">
        <f t="shared" ca="1" si="24"/>
        <v>78.650000000000006</v>
      </c>
      <c r="K17" s="36" t="s">
        <v>13</v>
      </c>
      <c r="L17" s="37"/>
      <c r="M17" s="7">
        <v>10</v>
      </c>
      <c r="N17" s="8">
        <v>18</v>
      </c>
      <c r="O17" s="3">
        <v>22</v>
      </c>
    </row>
    <row r="18" spans="1:26" ht="14.25" customHeight="1">
      <c r="A18" s="2">
        <v>9</v>
      </c>
      <c r="B18" s="2">
        <v>96.7</v>
      </c>
      <c r="C18" s="5">
        <f t="shared" si="10"/>
        <v>0.96700000000000008</v>
      </c>
      <c r="E18" s="2">
        <v>15</v>
      </c>
      <c r="F18" s="2">
        <f t="shared" ref="F18:I18" ca="1" si="25">ROUND(RAND()*(100-30)+(30),2)</f>
        <v>90.59</v>
      </c>
      <c r="G18" s="2">
        <f t="shared" ca="1" si="25"/>
        <v>41.15</v>
      </c>
      <c r="H18" s="2">
        <f t="shared" ca="1" si="25"/>
        <v>93.65</v>
      </c>
      <c r="I18" s="2">
        <f t="shared" ca="1" si="25"/>
        <v>69.540000000000006</v>
      </c>
      <c r="K18" s="40" t="s">
        <v>14</v>
      </c>
      <c r="L18" s="41"/>
      <c r="N18" s="38" t="s">
        <v>15</v>
      </c>
      <c r="O18" s="39"/>
      <c r="P18" s="37"/>
    </row>
    <row r="19" spans="1:26" ht="14.25" customHeight="1">
      <c r="A19" s="2">
        <v>10</v>
      </c>
      <c r="B19" s="2">
        <v>61.8</v>
      </c>
      <c r="C19" s="5">
        <f t="shared" si="10"/>
        <v>0.61799999999999999</v>
      </c>
      <c r="E19" s="2">
        <v>16</v>
      </c>
      <c r="F19" s="2">
        <f t="shared" ref="F19:I19" ca="1" si="26">ROUND(RAND()*(100-30)+(30),2)</f>
        <v>89.7</v>
      </c>
      <c r="G19" s="2">
        <f t="shared" ca="1" si="26"/>
        <v>64.25</v>
      </c>
      <c r="H19" s="2">
        <f t="shared" ca="1" si="26"/>
        <v>54.17</v>
      </c>
      <c r="I19" s="2">
        <f t="shared" ca="1" si="26"/>
        <v>42.44</v>
      </c>
      <c r="K19" s="2" t="s">
        <v>16</v>
      </c>
      <c r="L19" s="2" t="s">
        <v>17</v>
      </c>
      <c r="N19" s="2" t="s">
        <v>2</v>
      </c>
      <c r="O19" s="2" t="s">
        <v>18</v>
      </c>
      <c r="P19" s="2" t="s">
        <v>4</v>
      </c>
    </row>
    <row r="20" spans="1:26" ht="14.25" customHeight="1">
      <c r="A20" s="2">
        <v>11</v>
      </c>
      <c r="B20" s="2">
        <v>92.8</v>
      </c>
      <c r="C20" s="5">
        <f t="shared" si="10"/>
        <v>0.92799999999999994</v>
      </c>
      <c r="E20" s="2">
        <v>17</v>
      </c>
      <c r="F20" s="2">
        <f t="shared" ref="F20:I20" ca="1" si="27">ROUND(RAND()*(100-30)+(30),2)</f>
        <v>86.14</v>
      </c>
      <c r="G20" s="2">
        <f t="shared" ca="1" si="27"/>
        <v>33.46</v>
      </c>
      <c r="H20" s="2">
        <f t="shared" ca="1" si="27"/>
        <v>48.49</v>
      </c>
      <c r="I20" s="2">
        <f t="shared" ca="1" si="27"/>
        <v>97.3</v>
      </c>
      <c r="K20" s="2">
        <v>1</v>
      </c>
      <c r="L20" s="2">
        <f t="shared" ref="L20:L48" ca="1" si="28">RANDBETWEEN(10,35)</f>
        <v>18</v>
      </c>
      <c r="N20" s="2">
        <v>300</v>
      </c>
      <c r="O20" s="2">
        <v>400</v>
      </c>
      <c r="P20" s="2">
        <v>510</v>
      </c>
    </row>
    <row r="21" spans="1:26" ht="14.25" customHeight="1">
      <c r="A21" s="2">
        <v>12</v>
      </c>
      <c r="B21" s="2">
        <v>38</v>
      </c>
      <c r="C21" s="5">
        <f t="shared" si="10"/>
        <v>0.38</v>
      </c>
      <c r="E21" s="2">
        <v>18</v>
      </c>
      <c r="F21" s="2">
        <f t="shared" ref="F21:I21" ca="1" si="29">ROUND(RAND()*(100-30)+(30),2)</f>
        <v>60.47</v>
      </c>
      <c r="G21" s="2">
        <f t="shared" ca="1" si="29"/>
        <v>31.78</v>
      </c>
      <c r="H21" s="2">
        <f t="shared" ca="1" si="29"/>
        <v>34.770000000000003</v>
      </c>
      <c r="I21" s="2">
        <f t="shared" ca="1" si="29"/>
        <v>41.15</v>
      </c>
      <c r="K21" s="2">
        <v>2</v>
      </c>
      <c r="L21" s="2">
        <f t="shared" ca="1" si="28"/>
        <v>15</v>
      </c>
    </row>
    <row r="22" spans="1:26" ht="14.25" customHeight="1">
      <c r="A22" s="2">
        <v>13</v>
      </c>
      <c r="B22" s="2">
        <v>91.7</v>
      </c>
      <c r="C22" s="5">
        <f t="shared" si="10"/>
        <v>0.91700000000000004</v>
      </c>
      <c r="E22" s="2">
        <v>19</v>
      </c>
      <c r="F22" s="2">
        <f t="shared" ref="F22:I22" ca="1" si="30">ROUND(RAND()*(100-30)+(30),2)</f>
        <v>92.72</v>
      </c>
      <c r="G22" s="2">
        <f t="shared" ca="1" si="30"/>
        <v>63.42</v>
      </c>
      <c r="H22" s="2">
        <f t="shared" ca="1" si="30"/>
        <v>40.25</v>
      </c>
      <c r="I22" s="2">
        <f t="shared" ca="1" si="30"/>
        <v>57.2</v>
      </c>
      <c r="K22" s="2">
        <v>3</v>
      </c>
      <c r="L22" s="2">
        <f t="shared" ca="1" si="28"/>
        <v>25</v>
      </c>
      <c r="N22" s="38" t="s">
        <v>19</v>
      </c>
      <c r="O22" s="39"/>
      <c r="P22" s="37"/>
    </row>
    <row r="23" spans="1:26" ht="14.25" customHeight="1">
      <c r="A23" s="2">
        <v>14</v>
      </c>
      <c r="B23" s="2">
        <v>24.3</v>
      </c>
      <c r="C23" s="5">
        <f t="shared" si="10"/>
        <v>0.24299999999999999</v>
      </c>
      <c r="E23" s="2">
        <v>20</v>
      </c>
      <c r="F23" s="2">
        <f t="shared" ref="F23:I23" ca="1" si="31">ROUND(RAND()*(100-30)+(30),2)</f>
        <v>77.78</v>
      </c>
      <c r="G23" s="2">
        <f t="shared" ca="1" si="31"/>
        <v>62.95</v>
      </c>
      <c r="H23" s="2">
        <f t="shared" ca="1" si="31"/>
        <v>99.59</v>
      </c>
      <c r="I23" s="2">
        <f t="shared" ca="1" si="31"/>
        <v>73.680000000000007</v>
      </c>
      <c r="K23" s="2">
        <v>4</v>
      </c>
      <c r="L23" s="2">
        <f t="shared" ca="1" si="28"/>
        <v>26</v>
      </c>
      <c r="N23" s="2" t="s">
        <v>2</v>
      </c>
      <c r="O23" s="2" t="s">
        <v>18</v>
      </c>
      <c r="P23" s="2" t="s">
        <v>4</v>
      </c>
    </row>
    <row r="24" spans="1:26" ht="14.25" customHeight="1">
      <c r="A24" s="2">
        <v>15</v>
      </c>
      <c r="B24" s="2">
        <v>94.399999999999991</v>
      </c>
      <c r="C24" s="5">
        <f t="shared" si="10"/>
        <v>0.94399999999999995</v>
      </c>
      <c r="E24" s="2">
        <v>21</v>
      </c>
      <c r="F24" s="2">
        <f t="shared" ref="F24:I24" ca="1" si="32">ROUND(RAND()*(100-30)+(30),2)</f>
        <v>32.17</v>
      </c>
      <c r="G24" s="2">
        <f t="shared" ca="1" si="32"/>
        <v>33.32</v>
      </c>
      <c r="H24" s="2">
        <f t="shared" ca="1" si="32"/>
        <v>94.51</v>
      </c>
      <c r="I24" s="2">
        <f t="shared" ca="1" si="32"/>
        <v>63.63</v>
      </c>
      <c r="K24" s="2">
        <v>5</v>
      </c>
      <c r="L24" s="2">
        <f t="shared" ca="1" si="28"/>
        <v>19</v>
      </c>
      <c r="N24" s="2">
        <v>80</v>
      </c>
      <c r="O24" s="2">
        <v>160</v>
      </c>
      <c r="P24" s="2">
        <v>300</v>
      </c>
    </row>
    <row r="25" spans="1:26" ht="14.25" customHeight="1">
      <c r="A25" s="2">
        <v>16</v>
      </c>
      <c r="B25" s="2">
        <v>74.5</v>
      </c>
      <c r="C25" s="5">
        <f t="shared" si="10"/>
        <v>0.745</v>
      </c>
      <c r="E25" s="2">
        <v>22</v>
      </c>
      <c r="F25" s="2">
        <f t="shared" ref="F25:I25" ca="1" si="33">ROUND(RAND()*(100-30)+(30),2)</f>
        <v>76.400000000000006</v>
      </c>
      <c r="G25" s="2">
        <f t="shared" ca="1" si="33"/>
        <v>32.299999999999997</v>
      </c>
      <c r="H25" s="2">
        <f t="shared" ca="1" si="33"/>
        <v>47.97</v>
      </c>
      <c r="I25" s="2">
        <f t="shared" ca="1" si="33"/>
        <v>84.84</v>
      </c>
      <c r="K25" s="2">
        <v>6</v>
      </c>
      <c r="L25" s="2">
        <f t="shared" ca="1" si="28"/>
        <v>22</v>
      </c>
    </row>
    <row r="26" spans="1:26" ht="14.25" customHeight="1">
      <c r="A26" s="2">
        <v>17</v>
      </c>
      <c r="B26" s="2">
        <v>58.099999999999994</v>
      </c>
      <c r="C26" s="5">
        <f t="shared" si="10"/>
        <v>0.58099999999999996</v>
      </c>
      <c r="E26" s="2">
        <v>23</v>
      </c>
      <c r="F26" s="2">
        <f t="shared" ref="F26:I26" ca="1" si="34">ROUND(RAND()*(100-30)+(30),2)</f>
        <v>85.42</v>
      </c>
      <c r="G26" s="2">
        <f t="shared" ca="1" si="34"/>
        <v>65.08</v>
      </c>
      <c r="H26" s="2">
        <f t="shared" ca="1" si="34"/>
        <v>76.400000000000006</v>
      </c>
      <c r="I26" s="2">
        <f t="shared" ca="1" si="34"/>
        <v>61.74</v>
      </c>
      <c r="K26" s="2">
        <v>7</v>
      </c>
      <c r="L26" s="2">
        <f t="shared" ca="1" si="28"/>
        <v>17</v>
      </c>
      <c r="N26" s="38" t="s">
        <v>20</v>
      </c>
      <c r="O26" s="39"/>
      <c r="P26" s="39"/>
      <c r="Q26" s="39"/>
      <c r="R26" s="39"/>
      <c r="S26" s="39"/>
      <c r="T26" s="39"/>
      <c r="U26" s="39"/>
      <c r="V26" s="39"/>
      <c r="W26" s="37"/>
    </row>
    <row r="27" spans="1:26" ht="14.25" customHeight="1">
      <c r="A27" s="2">
        <v>18</v>
      </c>
      <c r="B27" s="2">
        <v>75</v>
      </c>
      <c r="C27" s="5">
        <f t="shared" si="10"/>
        <v>0.75</v>
      </c>
      <c r="E27" s="2">
        <v>24</v>
      </c>
      <c r="F27" s="2">
        <f t="shared" ref="F27:I27" ca="1" si="35">ROUND(RAND()*(100-30)+(30),2)</f>
        <v>80.88</v>
      </c>
      <c r="G27" s="2">
        <f t="shared" ca="1" si="35"/>
        <v>59.91</v>
      </c>
      <c r="H27" s="2">
        <f t="shared" ca="1" si="35"/>
        <v>85.89</v>
      </c>
      <c r="I27" s="2">
        <f t="shared" ca="1" si="35"/>
        <v>62.65</v>
      </c>
      <c r="K27" s="2">
        <v>8</v>
      </c>
      <c r="L27" s="2">
        <f t="shared" ca="1" si="28"/>
        <v>11</v>
      </c>
      <c r="N27" s="2">
        <v>1</v>
      </c>
      <c r="O27" s="2">
        <v>2</v>
      </c>
      <c r="P27" s="2">
        <v>3</v>
      </c>
      <c r="Q27" s="2">
        <v>4</v>
      </c>
      <c r="R27" s="2">
        <v>5</v>
      </c>
      <c r="S27" s="2">
        <v>6</v>
      </c>
      <c r="T27" s="2">
        <v>7</v>
      </c>
      <c r="U27" s="2">
        <v>8</v>
      </c>
      <c r="V27" s="2">
        <v>9</v>
      </c>
      <c r="W27" s="2">
        <v>10</v>
      </c>
    </row>
    <row r="28" spans="1:26" ht="14.25" customHeight="1">
      <c r="A28" s="2">
        <v>19</v>
      </c>
      <c r="B28" s="2">
        <v>76.8</v>
      </c>
      <c r="C28" s="5">
        <f t="shared" si="10"/>
        <v>0.76800000000000002</v>
      </c>
      <c r="E28" s="2">
        <v>25</v>
      </c>
      <c r="F28" s="2">
        <f t="shared" ref="F28:I28" ca="1" si="36">ROUND(RAND()*(100-30)+(30),2)</f>
        <v>63.16</v>
      </c>
      <c r="G28" s="2">
        <f t="shared" ca="1" si="36"/>
        <v>96.48</v>
      </c>
      <c r="H28" s="2">
        <f t="shared" ca="1" si="36"/>
        <v>59.91</v>
      </c>
      <c r="I28" s="2">
        <f t="shared" ca="1" si="36"/>
        <v>70.040000000000006</v>
      </c>
      <c r="K28" s="2">
        <v>9</v>
      </c>
      <c r="L28" s="2">
        <f t="shared" ca="1" si="28"/>
        <v>25</v>
      </c>
      <c r="N28" s="2">
        <f t="shared" ref="N28:W28" ca="1" si="37">RANDBETWEEN(10,100)</f>
        <v>29</v>
      </c>
      <c r="O28" s="2">
        <f t="shared" ca="1" si="37"/>
        <v>71</v>
      </c>
      <c r="P28" s="2">
        <f t="shared" ca="1" si="37"/>
        <v>43</v>
      </c>
      <c r="Q28" s="2">
        <f t="shared" ca="1" si="37"/>
        <v>97</v>
      </c>
      <c r="R28" s="2">
        <f t="shared" ca="1" si="37"/>
        <v>74</v>
      </c>
      <c r="S28" s="2">
        <f t="shared" ca="1" si="37"/>
        <v>66</v>
      </c>
      <c r="T28" s="2">
        <f t="shared" ca="1" si="37"/>
        <v>29</v>
      </c>
      <c r="U28" s="2">
        <f t="shared" ca="1" si="37"/>
        <v>10</v>
      </c>
      <c r="V28" s="2">
        <f t="shared" ca="1" si="37"/>
        <v>41</v>
      </c>
      <c r="W28" s="2">
        <f t="shared" ca="1" si="37"/>
        <v>46</v>
      </c>
    </row>
    <row r="29" spans="1:26" ht="14.25" customHeight="1">
      <c r="A29" s="2">
        <v>20</v>
      </c>
      <c r="B29" s="2">
        <v>37.1</v>
      </c>
      <c r="C29" s="5">
        <f t="shared" si="10"/>
        <v>0.371</v>
      </c>
      <c r="E29" s="2">
        <v>26</v>
      </c>
      <c r="F29" s="2">
        <f t="shared" ref="F29:I29" ca="1" si="38">ROUND(RAND()*(100-30)+(30),2)</f>
        <v>46.81</v>
      </c>
      <c r="G29" s="2">
        <f t="shared" ca="1" si="38"/>
        <v>42.56</v>
      </c>
      <c r="H29" s="2">
        <f t="shared" ca="1" si="38"/>
        <v>54.17</v>
      </c>
      <c r="I29" s="2">
        <f t="shared" ca="1" si="38"/>
        <v>42.04</v>
      </c>
      <c r="K29" s="2">
        <v>10</v>
      </c>
      <c r="L29" s="2">
        <f t="shared" ca="1" si="28"/>
        <v>33</v>
      </c>
    </row>
    <row r="30" spans="1:26" ht="14.25" customHeight="1">
      <c r="A30" s="2">
        <v>21</v>
      </c>
      <c r="B30" s="2">
        <v>75.400000000000006</v>
      </c>
      <c r="C30" s="5">
        <f t="shared" si="10"/>
        <v>0.754</v>
      </c>
      <c r="E30" s="2">
        <v>27</v>
      </c>
      <c r="F30" s="2">
        <f t="shared" ref="F30:I30" ca="1" si="39">ROUND(RAND()*(100-30)+(30),2)</f>
        <v>86.17</v>
      </c>
      <c r="G30" s="2">
        <f t="shared" ca="1" si="39"/>
        <v>33.53</v>
      </c>
      <c r="H30" s="2">
        <f t="shared" ca="1" si="39"/>
        <v>85.59</v>
      </c>
      <c r="I30" s="2">
        <f t="shared" ca="1" si="39"/>
        <v>79.28</v>
      </c>
      <c r="K30" s="2">
        <v>11</v>
      </c>
      <c r="L30" s="2">
        <f t="shared" ca="1" si="28"/>
        <v>12</v>
      </c>
      <c r="N30" s="38" t="s">
        <v>21</v>
      </c>
      <c r="O30" s="39"/>
      <c r="P30" s="39"/>
      <c r="Q30" s="37"/>
      <c r="S30" s="38" t="s">
        <v>22</v>
      </c>
      <c r="T30" s="39"/>
      <c r="U30" s="37"/>
      <c r="X30" s="3" t="s">
        <v>23</v>
      </c>
    </row>
    <row r="31" spans="1:26" ht="14.25" customHeight="1">
      <c r="A31" s="2">
        <v>22</v>
      </c>
      <c r="B31" s="2">
        <v>67.8</v>
      </c>
      <c r="C31" s="5">
        <f t="shared" si="10"/>
        <v>0.67799999999999994</v>
      </c>
      <c r="E31" s="2">
        <v>28</v>
      </c>
      <c r="F31" s="2">
        <f t="shared" ref="F31:I31" ca="1" si="40">ROUND(RAND()*(100-30)+(30),2)</f>
        <v>54.35</v>
      </c>
      <c r="G31" s="2">
        <f t="shared" ca="1" si="40"/>
        <v>93.96</v>
      </c>
      <c r="H31" s="2">
        <f t="shared" ca="1" si="40"/>
        <v>68.569999999999993</v>
      </c>
      <c r="I31" s="2">
        <f t="shared" ca="1" si="40"/>
        <v>36.21</v>
      </c>
      <c r="K31" s="2">
        <v>12</v>
      </c>
      <c r="L31" s="2">
        <f t="shared" ca="1" si="28"/>
        <v>15</v>
      </c>
      <c r="N31" s="2" t="s">
        <v>24</v>
      </c>
      <c r="O31" s="2" t="s">
        <v>25</v>
      </c>
      <c r="P31" s="2" t="s">
        <v>4</v>
      </c>
      <c r="Q31" s="2" t="s">
        <v>2</v>
      </c>
      <c r="S31" s="2" t="s">
        <v>26</v>
      </c>
      <c r="T31" s="2" t="s">
        <v>2</v>
      </c>
      <c r="U31" s="2" t="s">
        <v>3</v>
      </c>
      <c r="V31" s="4" t="s">
        <v>4</v>
      </c>
      <c r="X31" s="2" t="s">
        <v>25</v>
      </c>
      <c r="Y31" s="2" t="s">
        <v>4</v>
      </c>
      <c r="Z31" s="2" t="s">
        <v>2</v>
      </c>
    </row>
    <row r="32" spans="1:26" ht="14.25" customHeight="1">
      <c r="A32" s="2">
        <v>23</v>
      </c>
      <c r="B32" s="2">
        <v>24.4</v>
      </c>
      <c r="C32" s="5">
        <f t="shared" si="10"/>
        <v>0.24399999999999999</v>
      </c>
      <c r="E32" s="2">
        <v>29</v>
      </c>
      <c r="F32" s="2">
        <f t="shared" ref="F32:I32" ca="1" si="41">ROUND(RAND()*(100-30)+(30),2)</f>
        <v>81.58</v>
      </c>
      <c r="G32" s="2">
        <f t="shared" ca="1" si="41"/>
        <v>75.650000000000006</v>
      </c>
      <c r="H32" s="2">
        <f t="shared" ca="1" si="41"/>
        <v>95.88</v>
      </c>
      <c r="I32" s="2">
        <f t="shared" ca="1" si="41"/>
        <v>56.27</v>
      </c>
      <c r="K32" s="2">
        <v>13</v>
      </c>
      <c r="L32" s="2">
        <f t="shared" ca="1" si="28"/>
        <v>13</v>
      </c>
      <c r="N32" s="2">
        <v>1</v>
      </c>
      <c r="O32" s="2">
        <f t="shared" ref="O32:Q32" ca="1" si="42">RANDBETWEEN(0,1)</f>
        <v>1</v>
      </c>
      <c r="P32" s="2">
        <f t="shared" ca="1" si="42"/>
        <v>0</v>
      </c>
      <c r="Q32" s="2">
        <f t="shared" ca="1" si="42"/>
        <v>1</v>
      </c>
      <c r="S32" s="2">
        <v>1</v>
      </c>
      <c r="T32" s="2">
        <v>1</v>
      </c>
      <c r="U32" s="2">
        <v>1</v>
      </c>
      <c r="V32" s="2">
        <v>1</v>
      </c>
      <c r="X32" s="2">
        <v>30</v>
      </c>
      <c r="Y32" s="2">
        <v>45</v>
      </c>
      <c r="Z32" s="2">
        <v>58</v>
      </c>
    </row>
    <row r="33" spans="1:26" ht="14.25" customHeight="1">
      <c r="A33" s="2">
        <v>24</v>
      </c>
      <c r="B33" s="2">
        <v>21.200000000000003</v>
      </c>
      <c r="C33" s="5">
        <f t="shared" si="10"/>
        <v>0.21200000000000002</v>
      </c>
      <c r="K33" s="2">
        <v>14</v>
      </c>
      <c r="L33" s="2">
        <f t="shared" ca="1" si="28"/>
        <v>22</v>
      </c>
      <c r="N33" s="2">
        <v>2</v>
      </c>
      <c r="O33" s="2">
        <f t="shared" ref="O33:Q33" ca="1" si="43">RANDBETWEEN(0,1)</f>
        <v>1</v>
      </c>
      <c r="P33" s="2">
        <f t="shared" ca="1" si="43"/>
        <v>0</v>
      </c>
      <c r="Q33" s="2">
        <f t="shared" ca="1" si="43"/>
        <v>1</v>
      </c>
      <c r="S33" s="2">
        <v>2</v>
      </c>
      <c r="T33" s="2">
        <v>1</v>
      </c>
      <c r="U33" s="2">
        <v>1</v>
      </c>
      <c r="V33" s="2">
        <v>1</v>
      </c>
      <c r="X33" s="3" t="s">
        <v>27</v>
      </c>
    </row>
    <row r="34" spans="1:26" ht="14.25" customHeight="1">
      <c r="A34" s="2">
        <v>25</v>
      </c>
      <c r="B34" s="2">
        <v>95.8</v>
      </c>
      <c r="C34" s="5">
        <f t="shared" si="10"/>
        <v>0.95799999999999996</v>
      </c>
      <c r="K34" s="2">
        <v>15</v>
      </c>
      <c r="L34" s="2">
        <f t="shared" ca="1" si="28"/>
        <v>26</v>
      </c>
      <c r="N34" s="2">
        <v>3</v>
      </c>
      <c r="O34" s="2">
        <f t="shared" ref="O34:Q34" ca="1" si="44">RANDBETWEEN(0,1)</f>
        <v>1</v>
      </c>
      <c r="P34" s="2">
        <f t="shared" ca="1" si="44"/>
        <v>1</v>
      </c>
      <c r="Q34" s="2">
        <f t="shared" ca="1" si="44"/>
        <v>0</v>
      </c>
      <c r="S34" s="2">
        <v>3</v>
      </c>
      <c r="T34" s="2">
        <v>0</v>
      </c>
      <c r="U34" s="2">
        <v>1</v>
      </c>
      <c r="V34" s="2">
        <v>1</v>
      </c>
      <c r="X34" s="2" t="s">
        <v>2</v>
      </c>
      <c r="Y34" s="2" t="s">
        <v>3</v>
      </c>
      <c r="Z34" s="4" t="s">
        <v>4</v>
      </c>
    </row>
    <row r="35" spans="1:26" ht="14.25" customHeight="1">
      <c r="A35" s="2">
        <v>26</v>
      </c>
      <c r="B35" s="2">
        <v>60.5</v>
      </c>
      <c r="C35" s="5">
        <f t="shared" si="10"/>
        <v>0.60499999999999998</v>
      </c>
      <c r="K35" s="2">
        <v>16</v>
      </c>
      <c r="L35" s="2">
        <f t="shared" ca="1" si="28"/>
        <v>26</v>
      </c>
      <c r="N35" s="2">
        <v>4</v>
      </c>
      <c r="O35" s="2">
        <f t="shared" ref="O35:Q35" ca="1" si="45">RANDBETWEEN(0,1)</f>
        <v>0</v>
      </c>
      <c r="P35" s="2">
        <f t="shared" ca="1" si="45"/>
        <v>0</v>
      </c>
      <c r="Q35" s="2">
        <f t="shared" ca="1" si="45"/>
        <v>1</v>
      </c>
      <c r="S35" s="2">
        <v>4</v>
      </c>
      <c r="T35" s="2">
        <v>1</v>
      </c>
      <c r="U35" s="2">
        <v>1</v>
      </c>
      <c r="V35" s="2">
        <v>0</v>
      </c>
      <c r="X35" s="9">
        <v>60</v>
      </c>
      <c r="Y35" s="9">
        <v>50</v>
      </c>
      <c r="Z35" s="10">
        <v>40</v>
      </c>
    </row>
    <row r="36" spans="1:26" ht="14.25" customHeight="1">
      <c r="A36" s="2">
        <v>27</v>
      </c>
      <c r="B36" s="2">
        <v>29.4</v>
      </c>
      <c r="C36" s="5">
        <f t="shared" si="10"/>
        <v>0.29399999999999998</v>
      </c>
      <c r="K36" s="2">
        <v>17</v>
      </c>
      <c r="L36" s="2">
        <f t="shared" ca="1" si="28"/>
        <v>22</v>
      </c>
      <c r="N36" s="2">
        <v>5</v>
      </c>
      <c r="O36" s="2">
        <f t="shared" ref="O36:Q36" ca="1" si="46">RANDBETWEEN(0,1)</f>
        <v>0</v>
      </c>
      <c r="P36" s="2">
        <f t="shared" ca="1" si="46"/>
        <v>0</v>
      </c>
      <c r="Q36" s="2">
        <f t="shared" ca="1" si="46"/>
        <v>0</v>
      </c>
      <c r="S36" s="2">
        <v>5</v>
      </c>
      <c r="T36" s="2">
        <v>1</v>
      </c>
      <c r="U36" s="2">
        <v>0</v>
      </c>
      <c r="V36" s="2">
        <v>1</v>
      </c>
    </row>
    <row r="37" spans="1:26" ht="14.25" customHeight="1">
      <c r="A37" s="2">
        <v>28</v>
      </c>
      <c r="B37" s="2">
        <v>44</v>
      </c>
      <c r="C37" s="5">
        <f t="shared" si="10"/>
        <v>0.44</v>
      </c>
      <c r="K37" s="2">
        <v>18</v>
      </c>
      <c r="L37" s="2">
        <f t="shared" ca="1" si="28"/>
        <v>34</v>
      </c>
      <c r="N37" s="2">
        <v>6</v>
      </c>
      <c r="O37" s="2">
        <f t="shared" ref="O37:Q37" ca="1" si="47">RANDBETWEEN(0,1)</f>
        <v>1</v>
      </c>
      <c r="P37" s="2">
        <f t="shared" ca="1" si="47"/>
        <v>0</v>
      </c>
      <c r="Q37" s="2">
        <f t="shared" ca="1" si="47"/>
        <v>0</v>
      </c>
      <c r="S37" s="2">
        <v>6</v>
      </c>
      <c r="T37" s="2">
        <v>1</v>
      </c>
      <c r="U37" s="2">
        <v>1</v>
      </c>
      <c r="V37" s="2">
        <v>1</v>
      </c>
      <c r="X37" s="3" t="s">
        <v>28</v>
      </c>
    </row>
    <row r="38" spans="1:26" ht="14.25" customHeight="1">
      <c r="A38" s="2">
        <v>29</v>
      </c>
      <c r="B38" s="2">
        <v>60.099999999999994</v>
      </c>
      <c r="C38" s="5">
        <f t="shared" si="10"/>
        <v>0.60099999999999998</v>
      </c>
      <c r="K38" s="2">
        <v>19</v>
      </c>
      <c r="L38" s="2">
        <f t="shared" ca="1" si="28"/>
        <v>35</v>
      </c>
      <c r="N38" s="2">
        <v>7</v>
      </c>
      <c r="O38" s="2">
        <f t="shared" ref="O38:Q38" ca="1" si="48">RANDBETWEEN(0,1)</f>
        <v>0</v>
      </c>
      <c r="P38" s="2">
        <f t="shared" ca="1" si="48"/>
        <v>0</v>
      </c>
      <c r="Q38" s="2">
        <f t="shared" ca="1" si="48"/>
        <v>1</v>
      </c>
      <c r="S38" s="2">
        <v>7</v>
      </c>
      <c r="T38" s="2">
        <v>1</v>
      </c>
      <c r="U38" s="2">
        <v>1</v>
      </c>
      <c r="V38" s="2">
        <v>1</v>
      </c>
      <c r="X38" s="2" t="s">
        <v>25</v>
      </c>
      <c r="Y38" s="2" t="s">
        <v>4</v>
      </c>
      <c r="Z38" s="2" t="s">
        <v>2</v>
      </c>
    </row>
    <row r="39" spans="1:26" ht="14.25" customHeight="1">
      <c r="K39" s="2">
        <v>20</v>
      </c>
      <c r="L39" s="2">
        <f t="shared" ca="1" si="28"/>
        <v>10</v>
      </c>
      <c r="N39" s="2">
        <v>8</v>
      </c>
      <c r="O39" s="2">
        <f t="shared" ref="O39:Q39" ca="1" si="49">RANDBETWEEN(0,1)</f>
        <v>1</v>
      </c>
      <c r="P39" s="2">
        <f t="shared" ca="1" si="49"/>
        <v>1</v>
      </c>
      <c r="Q39" s="2">
        <f t="shared" ca="1" si="49"/>
        <v>0</v>
      </c>
      <c r="S39" s="2">
        <v>8</v>
      </c>
      <c r="T39" s="2">
        <v>1</v>
      </c>
      <c r="U39" s="2">
        <v>1</v>
      </c>
      <c r="V39" s="2">
        <v>1</v>
      </c>
      <c r="X39" s="2">
        <v>500</v>
      </c>
      <c r="Y39" s="2">
        <v>400</v>
      </c>
      <c r="Z39" s="2">
        <v>300</v>
      </c>
    </row>
    <row r="40" spans="1:26" ht="14.25" customHeight="1">
      <c r="K40" s="2">
        <v>21</v>
      </c>
      <c r="L40" s="2">
        <f t="shared" ca="1" si="28"/>
        <v>23</v>
      </c>
      <c r="N40" s="2">
        <v>9</v>
      </c>
      <c r="O40" s="2">
        <f t="shared" ref="O40:Q40" ca="1" si="50">RANDBETWEEN(0,1)</f>
        <v>0</v>
      </c>
      <c r="P40" s="2">
        <f t="shared" ca="1" si="50"/>
        <v>1</v>
      </c>
      <c r="Q40" s="2">
        <f t="shared" ca="1" si="50"/>
        <v>0</v>
      </c>
      <c r="S40" s="2">
        <v>9</v>
      </c>
      <c r="T40" s="2">
        <v>0</v>
      </c>
      <c r="U40" s="2">
        <v>1</v>
      </c>
      <c r="V40" s="2">
        <v>1</v>
      </c>
      <c r="X40" s="3" t="s">
        <v>29</v>
      </c>
    </row>
    <row r="41" spans="1:26" ht="14.25" customHeight="1">
      <c r="K41" s="2">
        <v>22</v>
      </c>
      <c r="L41" s="2">
        <f t="shared" ca="1" si="28"/>
        <v>18</v>
      </c>
      <c r="N41" s="2">
        <v>10</v>
      </c>
      <c r="O41" s="2">
        <f t="shared" ref="O41:Q41" ca="1" si="51">RANDBETWEEN(0,1)</f>
        <v>0</v>
      </c>
      <c r="P41" s="2">
        <f t="shared" ca="1" si="51"/>
        <v>1</v>
      </c>
      <c r="Q41" s="2">
        <f t="shared" ca="1" si="51"/>
        <v>1</v>
      </c>
      <c r="S41" s="2">
        <v>10</v>
      </c>
      <c r="T41" s="2">
        <v>1</v>
      </c>
      <c r="U41" s="2">
        <v>0</v>
      </c>
      <c r="V41" s="2">
        <v>0</v>
      </c>
      <c r="X41" s="2" t="s">
        <v>2</v>
      </c>
      <c r="Y41" s="2" t="s">
        <v>3</v>
      </c>
      <c r="Z41" s="4" t="s">
        <v>4</v>
      </c>
    </row>
    <row r="42" spans="1:26" ht="14.25" customHeight="1">
      <c r="K42" s="2">
        <v>23</v>
      </c>
      <c r="L42" s="2">
        <f t="shared" ca="1" si="28"/>
        <v>22</v>
      </c>
      <c r="N42" s="2">
        <v>11</v>
      </c>
      <c r="O42" s="2">
        <f t="shared" ref="O42:Q42" ca="1" si="52">RANDBETWEEN(0,1)</f>
        <v>0</v>
      </c>
      <c r="P42" s="2">
        <f t="shared" ca="1" si="52"/>
        <v>0</v>
      </c>
      <c r="Q42" s="2">
        <f t="shared" ca="1" si="52"/>
        <v>0</v>
      </c>
      <c r="X42" s="9">
        <v>50</v>
      </c>
      <c r="Y42" s="9">
        <v>100</v>
      </c>
      <c r="Z42" s="11">
        <v>180</v>
      </c>
    </row>
    <row r="43" spans="1:26" ht="14.25" customHeight="1">
      <c r="K43" s="2">
        <v>24</v>
      </c>
      <c r="L43" s="2">
        <f t="shared" ca="1" si="28"/>
        <v>34</v>
      </c>
      <c r="N43" s="2">
        <v>12</v>
      </c>
      <c r="O43" s="2">
        <f t="shared" ref="O43:Q43" ca="1" si="53">RANDBETWEEN(0,1)</f>
        <v>0</v>
      </c>
      <c r="P43" s="2">
        <f t="shared" ca="1" si="53"/>
        <v>0</v>
      </c>
      <c r="Q43" s="2">
        <f t="shared" ca="1" si="53"/>
        <v>1</v>
      </c>
    </row>
    <row r="44" spans="1:26" ht="14.25" customHeight="1">
      <c r="K44" s="2">
        <v>25</v>
      </c>
      <c r="L44" s="2">
        <f t="shared" ca="1" si="28"/>
        <v>18</v>
      </c>
      <c r="N44" s="2">
        <v>13</v>
      </c>
      <c r="O44" s="2">
        <f t="shared" ref="O44:Q44" ca="1" si="54">RANDBETWEEN(0,1)</f>
        <v>1</v>
      </c>
      <c r="P44" s="2">
        <f t="shared" ca="1" si="54"/>
        <v>0</v>
      </c>
      <c r="Q44" s="2">
        <f t="shared" ca="1" si="54"/>
        <v>1</v>
      </c>
      <c r="S44" s="3" t="s">
        <v>30</v>
      </c>
      <c r="T44" s="3">
        <v>139</v>
      </c>
      <c r="U44" s="3" t="s">
        <v>31</v>
      </c>
    </row>
    <row r="45" spans="1:26" ht="14.25" customHeight="1">
      <c r="K45" s="2">
        <v>26</v>
      </c>
      <c r="L45" s="2">
        <f t="shared" ca="1" si="28"/>
        <v>16</v>
      </c>
      <c r="N45" s="2">
        <v>14</v>
      </c>
      <c r="O45" s="2">
        <f t="shared" ref="O45:Q45" ca="1" si="55">RANDBETWEEN(0,1)</f>
        <v>1</v>
      </c>
      <c r="P45" s="2">
        <f t="shared" ca="1" si="55"/>
        <v>1</v>
      </c>
      <c r="Q45" s="2">
        <f t="shared" ca="1" si="55"/>
        <v>1</v>
      </c>
      <c r="S45" s="3" t="s">
        <v>32</v>
      </c>
      <c r="T45" s="3">
        <v>22.38</v>
      </c>
      <c r="U45" s="3" t="s">
        <v>31</v>
      </c>
    </row>
    <row r="46" spans="1:26" ht="14.25" customHeight="1">
      <c r="K46" s="2">
        <v>27</v>
      </c>
      <c r="L46" s="2">
        <f t="shared" ca="1" si="28"/>
        <v>11</v>
      </c>
      <c r="N46" s="2">
        <v>15</v>
      </c>
      <c r="O46" s="2">
        <f t="shared" ref="O46:Q46" ca="1" si="56">RANDBETWEEN(0,1)</f>
        <v>0</v>
      </c>
      <c r="P46" s="2">
        <f t="shared" ca="1" si="56"/>
        <v>0</v>
      </c>
      <c r="Q46" s="2">
        <f t="shared" ca="1" si="56"/>
        <v>1</v>
      </c>
      <c r="S46" s="2" t="s">
        <v>33</v>
      </c>
      <c r="T46" s="2">
        <v>1</v>
      </c>
      <c r="U46" s="2">
        <v>2</v>
      </c>
      <c r="V46" s="2">
        <v>3</v>
      </c>
      <c r="W46" s="2">
        <v>4</v>
      </c>
    </row>
    <row r="47" spans="1:26" ht="14.25" customHeight="1">
      <c r="K47" s="2">
        <v>28</v>
      </c>
      <c r="L47" s="2">
        <f t="shared" ca="1" si="28"/>
        <v>26</v>
      </c>
      <c r="N47" s="2">
        <v>16</v>
      </c>
      <c r="O47" s="2">
        <f t="shared" ref="O47:Q47" ca="1" si="57">RANDBETWEEN(0,1)</f>
        <v>0</v>
      </c>
      <c r="P47" s="2">
        <f t="shared" ca="1" si="57"/>
        <v>0</v>
      </c>
      <c r="Q47" s="2">
        <f t="shared" ca="1" si="57"/>
        <v>1</v>
      </c>
      <c r="S47" s="2"/>
      <c r="T47" s="2">
        <v>0.1</v>
      </c>
      <c r="U47" s="2">
        <v>0.05</v>
      </c>
      <c r="V47" s="2">
        <v>0.08</v>
      </c>
      <c r="W47" s="2">
        <v>0.02</v>
      </c>
    </row>
    <row r="48" spans="1:26" ht="14.25" customHeight="1">
      <c r="K48" s="2">
        <v>29</v>
      </c>
      <c r="L48" s="2">
        <f t="shared" ca="1" si="28"/>
        <v>21</v>
      </c>
      <c r="N48" s="2">
        <v>17</v>
      </c>
      <c r="O48" s="2">
        <f t="shared" ref="O48:Q48" ca="1" si="58">RANDBETWEEN(0,1)</f>
        <v>0</v>
      </c>
      <c r="P48" s="2">
        <f t="shared" ca="1" si="58"/>
        <v>0</v>
      </c>
      <c r="Q48" s="2">
        <f t="shared" ca="1" si="58"/>
        <v>1</v>
      </c>
    </row>
    <row r="49" spans="14:17" ht="14.25" customHeight="1">
      <c r="N49" s="2">
        <v>18</v>
      </c>
      <c r="O49" s="2">
        <f t="shared" ref="O49:Q49" ca="1" si="59">RANDBETWEEN(0,1)</f>
        <v>1</v>
      </c>
      <c r="P49" s="2">
        <f t="shared" ca="1" si="59"/>
        <v>0</v>
      </c>
      <c r="Q49" s="2">
        <f t="shared" ca="1" si="59"/>
        <v>0</v>
      </c>
    </row>
    <row r="50" spans="14:17" ht="14.25" customHeight="1">
      <c r="N50" s="2">
        <v>19</v>
      </c>
      <c r="O50" s="2">
        <f t="shared" ref="O50:Q50" ca="1" si="60">RANDBETWEEN(0,1)</f>
        <v>1</v>
      </c>
      <c r="P50" s="2">
        <f t="shared" ca="1" si="60"/>
        <v>1</v>
      </c>
      <c r="Q50" s="2">
        <f t="shared" ca="1" si="60"/>
        <v>1</v>
      </c>
    </row>
    <row r="51" spans="14:17" ht="14.25" customHeight="1">
      <c r="N51" s="2">
        <v>20</v>
      </c>
      <c r="O51" s="2">
        <f t="shared" ref="O51:Q51" ca="1" si="61">RANDBETWEEN(0,1)</f>
        <v>1</v>
      </c>
      <c r="P51" s="2">
        <f t="shared" ca="1" si="61"/>
        <v>1</v>
      </c>
      <c r="Q51" s="2">
        <f t="shared" ca="1" si="61"/>
        <v>1</v>
      </c>
    </row>
    <row r="52" spans="14:17" ht="14.25" customHeight="1">
      <c r="N52" s="2">
        <v>21</v>
      </c>
      <c r="O52" s="2">
        <f t="shared" ref="O52:Q52" ca="1" si="62">RANDBETWEEN(0,1)</f>
        <v>1</v>
      </c>
      <c r="P52" s="2">
        <f t="shared" ca="1" si="62"/>
        <v>0</v>
      </c>
      <c r="Q52" s="2">
        <f t="shared" ca="1" si="62"/>
        <v>1</v>
      </c>
    </row>
    <row r="53" spans="14:17" ht="14.25" customHeight="1">
      <c r="N53" s="2">
        <v>22</v>
      </c>
      <c r="O53" s="2">
        <f t="shared" ref="O53:Q53" ca="1" si="63">RANDBETWEEN(0,1)</f>
        <v>0</v>
      </c>
      <c r="P53" s="2">
        <f t="shared" ca="1" si="63"/>
        <v>0</v>
      </c>
      <c r="Q53" s="2">
        <f t="shared" ca="1" si="63"/>
        <v>1</v>
      </c>
    </row>
    <row r="54" spans="14:17" ht="14.25" customHeight="1">
      <c r="N54" s="2">
        <v>23</v>
      </c>
      <c r="O54" s="2">
        <f t="shared" ref="O54:Q54" ca="1" si="64">RANDBETWEEN(0,1)</f>
        <v>1</v>
      </c>
      <c r="P54" s="2">
        <f t="shared" ca="1" si="64"/>
        <v>1</v>
      </c>
      <c r="Q54" s="2">
        <f t="shared" ca="1" si="64"/>
        <v>1</v>
      </c>
    </row>
    <row r="55" spans="14:17" ht="14.25" customHeight="1">
      <c r="N55" s="2">
        <v>24</v>
      </c>
      <c r="O55" s="2">
        <f t="shared" ref="O55:Q55" ca="1" si="65">RANDBETWEEN(0,1)</f>
        <v>1</v>
      </c>
      <c r="P55" s="2">
        <f t="shared" ca="1" si="65"/>
        <v>0</v>
      </c>
      <c r="Q55" s="2">
        <f t="shared" ca="1" si="65"/>
        <v>0</v>
      </c>
    </row>
    <row r="56" spans="14:17" ht="14.25" customHeight="1">
      <c r="N56" s="2">
        <v>25</v>
      </c>
      <c r="O56" s="2">
        <f t="shared" ref="O56:Q56" ca="1" si="66">RANDBETWEEN(0,1)</f>
        <v>0</v>
      </c>
      <c r="P56" s="2">
        <f t="shared" ca="1" si="66"/>
        <v>0</v>
      </c>
      <c r="Q56" s="2">
        <f t="shared" ca="1" si="66"/>
        <v>1</v>
      </c>
    </row>
    <row r="57" spans="14:17" ht="14.25" customHeight="1">
      <c r="N57" s="2">
        <v>26</v>
      </c>
      <c r="O57" s="2">
        <f t="shared" ref="O57:Q57" ca="1" si="67">RANDBETWEEN(0,1)</f>
        <v>0</v>
      </c>
      <c r="P57" s="2">
        <f t="shared" ca="1" si="67"/>
        <v>0</v>
      </c>
      <c r="Q57" s="2">
        <f t="shared" ca="1" si="67"/>
        <v>1</v>
      </c>
    </row>
    <row r="58" spans="14:17" ht="14.25" customHeight="1">
      <c r="N58" s="2">
        <v>27</v>
      </c>
      <c r="O58" s="2">
        <f t="shared" ref="O58:Q58" ca="1" si="68">RANDBETWEEN(0,1)</f>
        <v>0</v>
      </c>
      <c r="P58" s="2">
        <f t="shared" ca="1" si="68"/>
        <v>1</v>
      </c>
      <c r="Q58" s="2">
        <f t="shared" ca="1" si="68"/>
        <v>0</v>
      </c>
    </row>
    <row r="59" spans="14:17" ht="14.25" customHeight="1">
      <c r="N59" s="2">
        <v>28</v>
      </c>
      <c r="O59" s="2">
        <f t="shared" ref="O59:Q59" ca="1" si="69">RANDBETWEEN(0,1)</f>
        <v>0</v>
      </c>
      <c r="P59" s="2">
        <f t="shared" ca="1" si="69"/>
        <v>1</v>
      </c>
      <c r="Q59" s="2">
        <f t="shared" ca="1" si="69"/>
        <v>0</v>
      </c>
    </row>
    <row r="60" spans="14:17" ht="14.25" customHeight="1">
      <c r="N60" s="2">
        <v>29</v>
      </c>
      <c r="O60" s="2">
        <f t="shared" ref="O60:Q60" ca="1" si="70">RANDBETWEEN(0,1)</f>
        <v>1</v>
      </c>
      <c r="P60" s="2">
        <f t="shared" ca="1" si="70"/>
        <v>1</v>
      </c>
      <c r="Q60" s="2">
        <f t="shared" ca="1" si="70"/>
        <v>1</v>
      </c>
    </row>
    <row r="61" spans="14:17" ht="14.25" customHeight="1"/>
    <row r="62" spans="14:17" ht="14.25" customHeight="1"/>
    <row r="63" spans="14:17" ht="14.25" customHeight="1"/>
    <row r="64" spans="14:1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K18:L18"/>
    <mergeCell ref="N18:P18"/>
    <mergeCell ref="N22:P22"/>
    <mergeCell ref="N26:W26"/>
    <mergeCell ref="N30:Q30"/>
    <mergeCell ref="S30:U30"/>
    <mergeCell ref="K17:L17"/>
    <mergeCell ref="A1:C1"/>
    <mergeCell ref="E2:I2"/>
    <mergeCell ref="K2:P2"/>
    <mergeCell ref="A5:C5"/>
    <mergeCell ref="A9:B9"/>
    <mergeCell ref="K9:U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opLeftCell="G30" zoomScale="73" workbookViewId="0">
      <selection activeCell="E11" sqref="E11"/>
    </sheetView>
  </sheetViews>
  <sheetFormatPr defaultColWidth="12.6640625" defaultRowHeight="15" customHeight="1"/>
  <cols>
    <col min="1" max="26" width="8.6640625" customWidth="1"/>
  </cols>
  <sheetData>
    <row r="1" spans="1:31" ht="14.25" customHeight="1">
      <c r="A1" s="3" t="s">
        <v>0</v>
      </c>
      <c r="E1" s="12" t="s">
        <v>1</v>
      </c>
      <c r="F1" s="3">
        <v>35</v>
      </c>
    </row>
    <row r="2" spans="1:31" ht="14.25" customHeight="1">
      <c r="A2" s="3" t="s">
        <v>2</v>
      </c>
      <c r="B2" s="3" t="s">
        <v>3</v>
      </c>
      <c r="C2" s="3" t="s">
        <v>4</v>
      </c>
      <c r="E2" s="3" t="s">
        <v>5</v>
      </c>
      <c r="K2" s="3" t="s">
        <v>6</v>
      </c>
      <c r="U2" s="3" t="s">
        <v>11</v>
      </c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4.25" customHeight="1">
      <c r="A3" s="3">
        <v>5100</v>
      </c>
      <c r="B3" s="3">
        <v>5440</v>
      </c>
      <c r="C3" s="3">
        <v>6120</v>
      </c>
      <c r="E3" s="27" t="s">
        <v>7</v>
      </c>
      <c r="F3" s="27">
        <v>1</v>
      </c>
      <c r="G3" s="27">
        <v>2</v>
      </c>
      <c r="H3" s="27">
        <v>3</v>
      </c>
      <c r="I3" s="27">
        <v>4</v>
      </c>
      <c r="J3" s="27">
        <v>5</v>
      </c>
      <c r="K3" s="3" t="s">
        <v>8</v>
      </c>
      <c r="L3" s="3">
        <v>1</v>
      </c>
      <c r="M3" s="3">
        <v>2</v>
      </c>
      <c r="N3" s="3">
        <v>3</v>
      </c>
      <c r="O3" s="3">
        <v>4</v>
      </c>
      <c r="P3" s="3">
        <v>5</v>
      </c>
      <c r="Q3" s="5">
        <v>6</v>
      </c>
      <c r="R3" s="5">
        <v>7</v>
      </c>
      <c r="S3" s="5"/>
      <c r="U3" s="3" t="s">
        <v>12</v>
      </c>
      <c r="V3" s="3">
        <v>1</v>
      </c>
      <c r="W3" s="3">
        <v>2</v>
      </c>
      <c r="X3" s="3">
        <v>3</v>
      </c>
      <c r="Y3" s="3">
        <v>4</v>
      </c>
      <c r="Z3" s="3">
        <v>5</v>
      </c>
      <c r="AA3" s="3">
        <v>6</v>
      </c>
      <c r="AB3" s="3">
        <v>7</v>
      </c>
      <c r="AC3" s="3">
        <v>8</v>
      </c>
      <c r="AD3" s="3">
        <v>9</v>
      </c>
      <c r="AE3" s="3">
        <v>10</v>
      </c>
    </row>
    <row r="4" spans="1:31" ht="14.25" customHeight="1">
      <c r="A4">
        <f>A3*1.2</f>
        <v>6120</v>
      </c>
      <c r="B4">
        <f>B3*1.2</f>
        <v>6528</v>
      </c>
      <c r="C4">
        <f>C3*1.2</f>
        <v>7344</v>
      </c>
      <c r="E4" s="27">
        <v>1</v>
      </c>
      <c r="F4" s="27">
        <v>34.6</v>
      </c>
      <c r="G4" s="27">
        <v>72.040000000000006</v>
      </c>
      <c r="H4" s="27">
        <v>70.17</v>
      </c>
      <c r="I4" s="27">
        <v>46.26</v>
      </c>
      <c r="J4" s="28">
        <v>81</v>
      </c>
      <c r="K4" s="3">
        <v>1</v>
      </c>
      <c r="L4" s="3">
        <v>36.89</v>
      </c>
      <c r="M4" s="3">
        <v>21.45</v>
      </c>
      <c r="N4" s="3">
        <v>24.26</v>
      </c>
      <c r="O4" s="3">
        <v>31.59</v>
      </c>
      <c r="P4" s="3">
        <v>40.869999999999997</v>
      </c>
      <c r="Q4" s="5">
        <v>29.51</v>
      </c>
      <c r="R4" s="3">
        <v>24.26</v>
      </c>
      <c r="S4" s="3"/>
      <c r="U4" s="3">
        <v>1</v>
      </c>
      <c r="V4" s="3">
        <v>5.8222374277727269</v>
      </c>
      <c r="W4" s="3">
        <v>18.323253969797282</v>
      </c>
      <c r="X4" s="3">
        <v>5.5061879948765737</v>
      </c>
      <c r="Y4" s="3">
        <v>15.57158459763926</v>
      </c>
      <c r="Z4" s="3">
        <v>14.121672167341154</v>
      </c>
      <c r="AA4" s="3">
        <v>11.282615466719369</v>
      </c>
      <c r="AB4" s="3">
        <v>8.3228521166097753</v>
      </c>
      <c r="AC4" s="3">
        <v>9.7345583812470053</v>
      </c>
      <c r="AD4" s="3">
        <v>11.008407518005015</v>
      </c>
      <c r="AE4" s="3">
        <v>12.826909349676967</v>
      </c>
    </row>
    <row r="5" spans="1:31" ht="14.25" customHeight="1">
      <c r="A5" s="3" t="s">
        <v>9</v>
      </c>
      <c r="E5" s="27">
        <v>2</v>
      </c>
      <c r="F5" s="27">
        <v>76.7</v>
      </c>
      <c r="G5" s="27">
        <v>68.239999999999995</v>
      </c>
      <c r="H5" s="27">
        <v>88.52</v>
      </c>
      <c r="I5" s="27">
        <v>36.770000000000003</v>
      </c>
      <c r="J5" s="28">
        <v>78</v>
      </c>
      <c r="K5" s="3">
        <v>2</v>
      </c>
      <c r="L5" s="3">
        <v>35.229999999999997</v>
      </c>
      <c r="M5" s="3">
        <v>20.440000000000001</v>
      </c>
      <c r="N5" s="3">
        <v>46.82</v>
      </c>
      <c r="O5" s="3">
        <v>24.12</v>
      </c>
      <c r="P5" s="3">
        <v>47.71</v>
      </c>
      <c r="Q5" s="5">
        <v>38.47</v>
      </c>
      <c r="R5" s="3">
        <v>46.82</v>
      </c>
      <c r="S5" s="3"/>
      <c r="U5" s="3">
        <v>2</v>
      </c>
      <c r="V5" s="3">
        <v>10.579995891531903</v>
      </c>
      <c r="W5" s="3">
        <v>8.716312104339103</v>
      </c>
      <c r="X5" s="3">
        <v>9.8507228307181425</v>
      </c>
      <c r="Y5" s="3">
        <v>14.911113361535721</v>
      </c>
      <c r="Z5" s="3">
        <v>7.7668161450892557</v>
      </c>
      <c r="AA5" s="3">
        <v>15.168339177369733</v>
      </c>
      <c r="AB5" s="3">
        <v>10.550666573674482</v>
      </c>
      <c r="AC5" s="3">
        <v>14.951682391590428</v>
      </c>
      <c r="AD5" s="3">
        <v>7.3754319895548344</v>
      </c>
      <c r="AE5" s="3">
        <v>9.0991540498308332</v>
      </c>
    </row>
    <row r="6" spans="1:31" ht="14.25" customHeight="1">
      <c r="A6" s="3" t="s">
        <v>2</v>
      </c>
      <c r="B6" s="3" t="s">
        <v>3</v>
      </c>
      <c r="C6" s="3" t="s">
        <v>4</v>
      </c>
      <c r="E6" s="27">
        <v>3</v>
      </c>
      <c r="F6" s="27">
        <v>43.77</v>
      </c>
      <c r="G6" s="27">
        <v>42.67</v>
      </c>
      <c r="H6" s="27">
        <v>54.43</v>
      </c>
      <c r="I6" s="27">
        <v>85.71</v>
      </c>
      <c r="J6" s="28">
        <v>35</v>
      </c>
      <c r="K6" s="3">
        <v>3</v>
      </c>
      <c r="L6" s="3">
        <v>41.38</v>
      </c>
      <c r="M6" s="3">
        <v>37.08</v>
      </c>
      <c r="N6" s="3">
        <v>47.58</v>
      </c>
      <c r="O6" s="3">
        <v>23.88</v>
      </c>
      <c r="P6" s="3">
        <v>46.06</v>
      </c>
      <c r="Q6" s="5">
        <v>23.58</v>
      </c>
      <c r="R6" s="3">
        <v>23.88</v>
      </c>
      <c r="S6" s="3"/>
      <c r="U6" s="3">
        <v>3</v>
      </c>
      <c r="V6" s="3">
        <v>17.757001942841853</v>
      </c>
      <c r="W6" s="3">
        <v>16.076203491651768</v>
      </c>
      <c r="X6" s="3">
        <v>16.847453715572318</v>
      </c>
      <c r="Y6" s="3">
        <v>9.1499743071416404</v>
      </c>
      <c r="Z6" s="3">
        <v>12.043569403611492</v>
      </c>
      <c r="AA6" s="3">
        <v>14.761909240875081</v>
      </c>
      <c r="AB6" s="3">
        <v>10.507787741505105</v>
      </c>
      <c r="AC6" s="3">
        <v>18.020307324469723</v>
      </c>
      <c r="AD6" s="3">
        <v>6.1740747962600366</v>
      </c>
      <c r="AE6" s="3">
        <v>7.1328777840476132</v>
      </c>
    </row>
    <row r="7" spans="1:31" ht="14.25" customHeight="1">
      <c r="A7" s="3">
        <v>12000</v>
      </c>
      <c r="B7" s="3">
        <v>14000</v>
      </c>
      <c r="C7" s="3">
        <v>15000</v>
      </c>
      <c r="E7" s="27">
        <v>4</v>
      </c>
      <c r="F7" s="27">
        <v>55.59</v>
      </c>
      <c r="G7" s="27">
        <v>96.2</v>
      </c>
      <c r="H7" s="27">
        <v>81.95</v>
      </c>
      <c r="I7" s="27">
        <v>77.709999999999994</v>
      </c>
      <c r="J7" s="28">
        <v>64</v>
      </c>
      <c r="K7" s="3">
        <v>4</v>
      </c>
      <c r="L7" s="3">
        <v>43.27</v>
      </c>
      <c r="M7" s="3">
        <v>47.28</v>
      </c>
      <c r="N7" s="3">
        <v>27.95</v>
      </c>
      <c r="O7" s="3">
        <v>46.69</v>
      </c>
      <c r="P7" s="3">
        <v>27.36</v>
      </c>
      <c r="Q7" s="5">
        <v>24.95</v>
      </c>
      <c r="R7" s="3">
        <v>46.69</v>
      </c>
      <c r="S7" s="3"/>
      <c r="U7" s="5">
        <v>4</v>
      </c>
      <c r="V7" s="5">
        <v>16.505160450957145</v>
      </c>
      <c r="W7" s="5">
        <v>6.0630091891767304</v>
      </c>
      <c r="X7" s="5">
        <v>14.386133913197236</v>
      </c>
      <c r="Y7" s="5">
        <v>11.104854101025854</v>
      </c>
      <c r="Z7" s="5">
        <v>6.0815442311938046</v>
      </c>
      <c r="AA7" s="5">
        <v>18.394726628269446</v>
      </c>
      <c r="AB7" s="5">
        <v>7.4044020178087724</v>
      </c>
      <c r="AC7" s="5">
        <v>9.1356435905169029</v>
      </c>
      <c r="AD7" s="5">
        <v>19.729128329169669</v>
      </c>
      <c r="AE7" s="5">
        <v>11.853094016858652</v>
      </c>
    </row>
    <row r="8" spans="1:31" ht="14.25" customHeight="1">
      <c r="E8" s="27">
        <v>5</v>
      </c>
      <c r="F8" s="27">
        <v>48.66</v>
      </c>
      <c r="G8" s="27">
        <v>39.049999999999997</v>
      </c>
      <c r="H8" s="27">
        <v>81.680000000000007</v>
      </c>
      <c r="I8" s="27">
        <v>38.68</v>
      </c>
      <c r="J8" s="28">
        <v>43</v>
      </c>
      <c r="K8" s="3">
        <v>5</v>
      </c>
      <c r="L8" s="3">
        <v>36</v>
      </c>
      <c r="M8" s="3">
        <v>33</v>
      </c>
      <c r="N8" s="3">
        <v>32</v>
      </c>
      <c r="O8" s="3">
        <v>40</v>
      </c>
      <c r="P8" s="3">
        <v>35</v>
      </c>
      <c r="Q8" s="3">
        <v>31</v>
      </c>
      <c r="R8" s="3">
        <v>37</v>
      </c>
      <c r="S8" s="3"/>
      <c r="T8" s="3"/>
      <c r="U8" s="5">
        <v>5</v>
      </c>
      <c r="V8" s="3">
        <v>7.0596412768884393</v>
      </c>
      <c r="W8" s="3">
        <v>17.327570498770264</v>
      </c>
      <c r="X8" s="3">
        <v>9.4694340456716652</v>
      </c>
      <c r="Y8" s="3">
        <v>6.0918975848789225</v>
      </c>
      <c r="Z8" s="3">
        <v>17.131600406530339</v>
      </c>
      <c r="AA8" s="3">
        <v>18.451281288443763</v>
      </c>
      <c r="AB8" s="3">
        <v>10.469871512253839</v>
      </c>
      <c r="AC8" s="3">
        <v>13.616965360922869</v>
      </c>
      <c r="AD8" s="3">
        <v>9.4648126169598168</v>
      </c>
      <c r="AE8" s="3">
        <v>10.999261863366446</v>
      </c>
    </row>
    <row r="9" spans="1:31" ht="14.25" customHeight="1">
      <c r="A9" s="3" t="s">
        <v>10</v>
      </c>
      <c r="E9" s="27">
        <v>6</v>
      </c>
      <c r="F9" s="27">
        <v>47.27</v>
      </c>
      <c r="G9" s="27">
        <v>52.64</v>
      </c>
      <c r="H9" s="27">
        <v>71.569999999999993</v>
      </c>
      <c r="I9" s="27">
        <v>76.23</v>
      </c>
      <c r="J9" s="28">
        <v>94</v>
      </c>
      <c r="K9" s="3"/>
      <c r="L9" s="3"/>
      <c r="M9" s="3"/>
      <c r="N9" s="3"/>
      <c r="O9" s="3"/>
      <c r="P9" s="3"/>
      <c r="Q9" s="3"/>
      <c r="R9" s="3"/>
      <c r="S9" s="3"/>
      <c r="T9" s="3"/>
      <c r="U9" s="5">
        <v>6</v>
      </c>
      <c r="V9" s="3">
        <v>18.075233392780586</v>
      </c>
      <c r="W9" s="3">
        <v>6.8074016079210811</v>
      </c>
      <c r="X9" s="3">
        <v>5.5910461844770225</v>
      </c>
      <c r="Y9" s="3">
        <v>14.537971425390346</v>
      </c>
      <c r="Z9" s="3">
        <v>6.3061970453031568</v>
      </c>
      <c r="AA9" s="3">
        <v>19.895343381764519</v>
      </c>
      <c r="AB9" s="3">
        <v>6.6821689129290149</v>
      </c>
      <c r="AC9" s="3">
        <v>5.451121494815788</v>
      </c>
      <c r="AD9" s="3">
        <v>8.8397193950102277</v>
      </c>
      <c r="AE9" s="3">
        <v>5.0729607687718561</v>
      </c>
    </row>
    <row r="10" spans="1:31" ht="14.25" customHeight="1">
      <c r="A10" s="3">
        <v>1</v>
      </c>
      <c r="B10" s="2">
        <v>64</v>
      </c>
      <c r="C10">
        <v>0.64</v>
      </c>
      <c r="E10" s="27">
        <v>7</v>
      </c>
      <c r="F10" s="27">
        <v>69.73</v>
      </c>
      <c r="G10" s="27">
        <v>30.51</v>
      </c>
      <c r="H10" s="27">
        <v>82.95</v>
      </c>
      <c r="I10" s="27">
        <v>33.49</v>
      </c>
      <c r="J10" s="28">
        <v>87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5">
        <v>7</v>
      </c>
      <c r="V10">
        <v>27</v>
      </c>
      <c r="W10">
        <v>30</v>
      </c>
      <c r="X10">
        <v>13</v>
      </c>
      <c r="Y10">
        <v>30</v>
      </c>
      <c r="Z10">
        <v>14</v>
      </c>
      <c r="AA10">
        <v>21</v>
      </c>
      <c r="AB10">
        <v>28</v>
      </c>
      <c r="AC10">
        <v>11</v>
      </c>
      <c r="AD10">
        <v>29</v>
      </c>
      <c r="AE10">
        <v>17</v>
      </c>
    </row>
    <row r="11" spans="1:31" ht="14.25" customHeight="1">
      <c r="A11" s="3">
        <v>2</v>
      </c>
      <c r="B11" s="2">
        <v>91</v>
      </c>
      <c r="C11">
        <v>0.91</v>
      </c>
      <c r="E11" s="27">
        <v>8</v>
      </c>
      <c r="F11" s="27">
        <v>68.319999999999993</v>
      </c>
      <c r="G11" s="27">
        <v>65.27</v>
      </c>
      <c r="H11" s="27">
        <v>59.63</v>
      </c>
      <c r="I11" s="27">
        <v>80.3</v>
      </c>
      <c r="J11" s="28">
        <v>35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31" ht="14.25" customHeight="1">
      <c r="A12" s="3">
        <v>3</v>
      </c>
      <c r="B12" s="2">
        <v>65.199999999999989</v>
      </c>
      <c r="C12">
        <v>0.65199999999999991</v>
      </c>
      <c r="E12" s="27">
        <v>9</v>
      </c>
      <c r="F12" s="27">
        <v>68.52</v>
      </c>
      <c r="G12" s="27">
        <v>38.119999999999997</v>
      </c>
      <c r="H12" s="27">
        <v>38.21</v>
      </c>
      <c r="I12" s="27">
        <v>72.44</v>
      </c>
      <c r="J12" s="28">
        <v>31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31" ht="14.25" customHeight="1">
      <c r="A13" s="3">
        <v>4</v>
      </c>
      <c r="B13" s="2">
        <v>73.600000000000009</v>
      </c>
      <c r="C13">
        <v>0.7360000000000001</v>
      </c>
      <c r="E13" s="27">
        <v>10</v>
      </c>
      <c r="F13" s="27">
        <v>95.7</v>
      </c>
      <c r="G13" s="27">
        <v>52.34</v>
      </c>
      <c r="H13" s="27">
        <v>96.08</v>
      </c>
      <c r="I13" s="27">
        <v>74.91</v>
      </c>
      <c r="J13" s="28">
        <v>91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31" ht="14.25" customHeight="1">
      <c r="A14" s="3">
        <v>5</v>
      </c>
      <c r="B14" s="2">
        <v>68.5</v>
      </c>
      <c r="C14">
        <v>0.68500000000000005</v>
      </c>
      <c r="E14" s="27">
        <v>11</v>
      </c>
      <c r="F14" s="27">
        <v>48.19</v>
      </c>
      <c r="G14" s="27">
        <v>31.15</v>
      </c>
      <c r="H14" s="27">
        <v>88.7</v>
      </c>
      <c r="I14" s="27">
        <v>59.12</v>
      </c>
      <c r="J14" s="28">
        <v>84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AA14" s="5"/>
    </row>
    <row r="15" spans="1:31" ht="14.25" customHeight="1">
      <c r="A15" s="3">
        <v>6</v>
      </c>
      <c r="B15" s="2">
        <v>72.2</v>
      </c>
      <c r="C15">
        <v>0.72199999999999998</v>
      </c>
      <c r="E15" s="27">
        <v>12</v>
      </c>
      <c r="F15" s="27">
        <v>82.93</v>
      </c>
      <c r="G15" s="27">
        <v>65.59</v>
      </c>
      <c r="H15" s="27">
        <v>89.51</v>
      </c>
      <c r="I15" s="27">
        <v>84.34</v>
      </c>
      <c r="J15" s="28">
        <v>77</v>
      </c>
      <c r="K15" s="5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31" ht="14.25" customHeight="1">
      <c r="A16" s="3">
        <v>7</v>
      </c>
      <c r="B16" s="2">
        <v>50.7</v>
      </c>
      <c r="C16">
        <v>0.50700000000000001</v>
      </c>
      <c r="E16" s="27">
        <v>13</v>
      </c>
      <c r="F16" s="27">
        <v>87.74</v>
      </c>
      <c r="G16" s="27">
        <v>41.56</v>
      </c>
      <c r="H16" s="27">
        <v>71.94</v>
      </c>
      <c r="I16" s="27">
        <v>68.94</v>
      </c>
      <c r="J16" s="28">
        <v>58</v>
      </c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6" ht="14.25" customHeight="1">
      <c r="A17" s="3">
        <v>8</v>
      </c>
      <c r="B17" s="2">
        <v>15.8</v>
      </c>
      <c r="C17">
        <v>0.158</v>
      </c>
      <c r="E17" s="27">
        <v>14</v>
      </c>
      <c r="F17" s="27">
        <v>61.74</v>
      </c>
      <c r="G17" s="27">
        <v>85.69</v>
      </c>
      <c r="H17" s="27">
        <v>83.33</v>
      </c>
      <c r="I17" s="27">
        <v>61.72</v>
      </c>
      <c r="J17" s="28">
        <v>30</v>
      </c>
      <c r="K17" s="3" t="s">
        <v>13</v>
      </c>
      <c r="M17" s="3">
        <v>10</v>
      </c>
      <c r="N17" s="3">
        <v>18</v>
      </c>
      <c r="O17" s="3">
        <v>22</v>
      </c>
    </row>
    <row r="18" spans="1:26" ht="14.25" customHeight="1">
      <c r="A18" s="3">
        <v>9</v>
      </c>
      <c r="B18" s="2">
        <v>96.7</v>
      </c>
      <c r="C18">
        <v>0.96700000000000008</v>
      </c>
      <c r="E18" s="27">
        <v>15</v>
      </c>
      <c r="F18" s="27">
        <v>78.7</v>
      </c>
      <c r="G18" s="27">
        <v>38.090000000000003</v>
      </c>
      <c r="H18" s="27">
        <v>69.459999999999994</v>
      </c>
      <c r="I18" s="27">
        <v>61.31</v>
      </c>
      <c r="J18" s="28">
        <v>63</v>
      </c>
      <c r="K18" s="3" t="s">
        <v>14</v>
      </c>
      <c r="N18" s="3" t="s">
        <v>15</v>
      </c>
    </row>
    <row r="19" spans="1:26" ht="14.25" customHeight="1">
      <c r="A19" s="3">
        <v>10</v>
      </c>
      <c r="B19" s="2">
        <v>61.8</v>
      </c>
      <c r="C19">
        <v>0.61799999999999999</v>
      </c>
      <c r="E19" s="27">
        <v>16</v>
      </c>
      <c r="F19" s="27">
        <v>38.950000000000003</v>
      </c>
      <c r="G19" s="27">
        <v>49.79</v>
      </c>
      <c r="H19" s="27">
        <v>92.62</v>
      </c>
      <c r="I19" s="27">
        <v>83.42</v>
      </c>
      <c r="J19" s="28">
        <v>83</v>
      </c>
      <c r="K19" s="3" t="s">
        <v>16</v>
      </c>
      <c r="L19" s="3" t="s">
        <v>17</v>
      </c>
      <c r="M19" s="3"/>
      <c r="N19" s="3" t="s">
        <v>2</v>
      </c>
      <c r="O19" s="3" t="s">
        <v>18</v>
      </c>
      <c r="P19" s="3" t="s">
        <v>4</v>
      </c>
    </row>
    <row r="20" spans="1:26" ht="14.25" customHeight="1">
      <c r="A20" s="3">
        <v>11</v>
      </c>
      <c r="B20" s="2">
        <v>92.8</v>
      </c>
      <c r="C20">
        <v>0.92799999999999994</v>
      </c>
      <c r="E20" s="27">
        <v>17</v>
      </c>
      <c r="F20" s="27">
        <v>50.13</v>
      </c>
      <c r="G20" s="27">
        <v>86.33</v>
      </c>
      <c r="H20" s="27">
        <v>89.34</v>
      </c>
      <c r="I20" s="27">
        <v>41.66</v>
      </c>
      <c r="J20" s="28">
        <v>85</v>
      </c>
      <c r="K20" s="3">
        <v>1</v>
      </c>
      <c r="L20" s="3">
        <v>32</v>
      </c>
      <c r="M20" s="3">
        <v>1</v>
      </c>
      <c r="N20" s="3">
        <v>300</v>
      </c>
      <c r="O20" s="3">
        <v>400</v>
      </c>
      <c r="P20" s="3">
        <v>510</v>
      </c>
    </row>
    <row r="21" spans="1:26" ht="14.25" customHeight="1">
      <c r="A21" s="3">
        <v>12</v>
      </c>
      <c r="B21" s="2">
        <v>38</v>
      </c>
      <c r="C21">
        <v>0.38</v>
      </c>
      <c r="E21" s="27">
        <v>18</v>
      </c>
      <c r="F21" s="27">
        <v>65.14</v>
      </c>
      <c r="G21" s="27">
        <v>94.65</v>
      </c>
      <c r="H21" s="27">
        <v>90.24</v>
      </c>
      <c r="I21" s="27">
        <v>57.63</v>
      </c>
      <c r="J21" s="28">
        <v>46</v>
      </c>
      <c r="K21" s="3">
        <v>2</v>
      </c>
      <c r="L21" s="3">
        <v>12</v>
      </c>
      <c r="M21" s="3">
        <v>1</v>
      </c>
    </row>
    <row r="22" spans="1:26" ht="14.25" customHeight="1">
      <c r="A22" s="3">
        <v>13</v>
      </c>
      <c r="B22" s="2">
        <v>91.7</v>
      </c>
      <c r="C22">
        <v>0.91700000000000004</v>
      </c>
      <c r="E22" s="27">
        <v>19</v>
      </c>
      <c r="F22" s="27">
        <v>36.57</v>
      </c>
      <c r="G22" s="27">
        <v>37.020000000000003</v>
      </c>
      <c r="H22" s="27">
        <v>94.3</v>
      </c>
      <c r="I22" s="27">
        <v>75.11</v>
      </c>
      <c r="J22" s="28">
        <v>77</v>
      </c>
      <c r="K22" s="3">
        <v>3</v>
      </c>
      <c r="L22" s="3">
        <v>18</v>
      </c>
      <c r="M22" s="3">
        <v>1</v>
      </c>
      <c r="N22" s="3" t="s">
        <v>19</v>
      </c>
    </row>
    <row r="23" spans="1:26" ht="14.25" customHeight="1">
      <c r="A23" s="3">
        <v>14</v>
      </c>
      <c r="B23" s="2">
        <v>24.3</v>
      </c>
      <c r="C23">
        <v>0.24299999999999999</v>
      </c>
      <c r="E23" s="27">
        <v>20</v>
      </c>
      <c r="F23" s="27">
        <v>53.24</v>
      </c>
      <c r="G23" s="27">
        <v>98.62</v>
      </c>
      <c r="H23" s="27">
        <v>35.28</v>
      </c>
      <c r="I23" s="27">
        <v>86.16</v>
      </c>
      <c r="J23" s="28">
        <v>33</v>
      </c>
      <c r="K23" s="3">
        <v>4</v>
      </c>
      <c r="L23" s="3">
        <v>28</v>
      </c>
      <c r="M23" s="3">
        <v>1</v>
      </c>
      <c r="N23" s="3" t="s">
        <v>2</v>
      </c>
      <c r="O23" s="3" t="s">
        <v>18</v>
      </c>
      <c r="P23" s="3" t="s">
        <v>4</v>
      </c>
    </row>
    <row r="24" spans="1:26" ht="14.25" customHeight="1">
      <c r="A24" s="3">
        <v>15</v>
      </c>
      <c r="B24" s="2">
        <v>94.399999999999991</v>
      </c>
      <c r="C24">
        <v>0.94399999999999995</v>
      </c>
      <c r="E24" s="27">
        <v>21</v>
      </c>
      <c r="F24" s="27">
        <v>70.239999999999995</v>
      </c>
      <c r="G24" s="27">
        <v>37.14</v>
      </c>
      <c r="H24" s="27">
        <v>33.44</v>
      </c>
      <c r="I24" s="27">
        <v>81.459999999999994</v>
      </c>
      <c r="J24" s="28">
        <v>32</v>
      </c>
      <c r="K24" s="3">
        <v>5</v>
      </c>
      <c r="L24" s="3">
        <v>19</v>
      </c>
      <c r="M24" s="3">
        <v>1</v>
      </c>
      <c r="N24" s="3">
        <v>120</v>
      </c>
      <c r="O24" s="3">
        <v>180</v>
      </c>
      <c r="P24" s="3">
        <v>300</v>
      </c>
      <c r="U24" s="3"/>
      <c r="V24" s="3"/>
      <c r="W24" s="3"/>
    </row>
    <row r="25" spans="1:26" ht="14.25" customHeight="1">
      <c r="A25" s="3">
        <v>16</v>
      </c>
      <c r="B25" s="2">
        <v>74.5</v>
      </c>
      <c r="C25">
        <v>0.745</v>
      </c>
      <c r="E25" s="27">
        <v>22</v>
      </c>
      <c r="F25" s="27">
        <v>56.97</v>
      </c>
      <c r="G25" s="27">
        <v>77.33</v>
      </c>
      <c r="H25" s="27">
        <v>85.47</v>
      </c>
      <c r="I25" s="27">
        <v>91.67</v>
      </c>
      <c r="J25" s="28">
        <v>72</v>
      </c>
      <c r="K25" s="3">
        <v>6</v>
      </c>
      <c r="L25" s="3">
        <v>32</v>
      </c>
      <c r="M25" s="3">
        <v>1</v>
      </c>
    </row>
    <row r="26" spans="1:26" ht="14.25" customHeight="1">
      <c r="A26" s="3">
        <v>17</v>
      </c>
      <c r="B26" s="2">
        <v>58.099999999999994</v>
      </c>
      <c r="C26">
        <v>0.58099999999999996</v>
      </c>
      <c r="E26" s="27">
        <v>23</v>
      </c>
      <c r="F26" s="27">
        <v>50.3</v>
      </c>
      <c r="G26" s="27">
        <v>84.41</v>
      </c>
      <c r="H26" s="27">
        <v>50.35</v>
      </c>
      <c r="I26" s="27">
        <v>69.819999999999993</v>
      </c>
      <c r="J26" s="28">
        <v>61</v>
      </c>
      <c r="K26" s="3">
        <v>7</v>
      </c>
      <c r="L26" s="3">
        <v>13</v>
      </c>
      <c r="M26" s="3">
        <v>1</v>
      </c>
      <c r="N26" s="3" t="s">
        <v>20</v>
      </c>
    </row>
    <row r="27" spans="1:26" ht="14.25" customHeight="1">
      <c r="A27" s="3">
        <v>18</v>
      </c>
      <c r="B27" s="2">
        <v>75</v>
      </c>
      <c r="C27">
        <v>0.75</v>
      </c>
      <c r="E27" s="27">
        <v>24</v>
      </c>
      <c r="F27" s="27">
        <v>43.21</v>
      </c>
      <c r="G27" s="27">
        <v>76.08</v>
      </c>
      <c r="H27" s="27">
        <v>82.38</v>
      </c>
      <c r="I27" s="27">
        <v>43.13</v>
      </c>
      <c r="J27" s="28">
        <v>54</v>
      </c>
      <c r="K27" s="3">
        <v>8</v>
      </c>
      <c r="L27" s="3">
        <v>14</v>
      </c>
      <c r="M27" s="3">
        <v>1</v>
      </c>
      <c r="N27" s="3">
        <v>1</v>
      </c>
      <c r="O27" s="3">
        <v>2</v>
      </c>
      <c r="P27" s="3">
        <v>3</v>
      </c>
      <c r="Q27" s="3">
        <v>4</v>
      </c>
      <c r="R27" s="3">
        <v>5</v>
      </c>
      <c r="S27" s="3">
        <v>6</v>
      </c>
      <c r="T27" s="3">
        <v>7</v>
      </c>
      <c r="U27" s="3">
        <v>8</v>
      </c>
      <c r="V27" s="3">
        <v>9</v>
      </c>
      <c r="W27" s="3">
        <v>10</v>
      </c>
    </row>
    <row r="28" spans="1:26" ht="14.25" customHeight="1">
      <c r="A28" s="3">
        <v>19</v>
      </c>
      <c r="B28" s="2">
        <v>76.8</v>
      </c>
      <c r="C28">
        <v>0.76800000000000002</v>
      </c>
      <c r="E28" s="27">
        <v>25</v>
      </c>
      <c r="F28" s="27">
        <v>72.61</v>
      </c>
      <c r="G28" s="27">
        <v>68.98</v>
      </c>
      <c r="H28" s="27">
        <v>88.62</v>
      </c>
      <c r="I28" s="27">
        <v>61.79</v>
      </c>
      <c r="J28" s="28">
        <v>73</v>
      </c>
      <c r="K28" s="3">
        <v>9</v>
      </c>
      <c r="L28" s="3">
        <v>33</v>
      </c>
      <c r="M28" s="3">
        <v>1</v>
      </c>
      <c r="N28" s="3">
        <v>53</v>
      </c>
      <c r="O28" s="3">
        <v>34</v>
      </c>
      <c r="P28" s="3">
        <v>68</v>
      </c>
      <c r="Q28" s="3">
        <v>19</v>
      </c>
      <c r="R28" s="3">
        <v>20</v>
      </c>
      <c r="S28" s="3">
        <v>89</v>
      </c>
      <c r="T28" s="3">
        <v>96</v>
      </c>
      <c r="U28" s="3">
        <v>98</v>
      </c>
      <c r="V28" s="3">
        <v>52</v>
      </c>
      <c r="W28" s="3">
        <v>55</v>
      </c>
    </row>
    <row r="29" spans="1:26" ht="14.25" customHeight="1">
      <c r="A29" s="3">
        <v>20</v>
      </c>
      <c r="B29" s="2">
        <v>37.1</v>
      </c>
      <c r="C29">
        <v>0.371</v>
      </c>
      <c r="E29" s="27">
        <v>26</v>
      </c>
      <c r="F29" s="27">
        <v>64.11</v>
      </c>
      <c r="G29" s="27">
        <v>67.17</v>
      </c>
      <c r="H29" s="27">
        <v>91.24</v>
      </c>
      <c r="I29" s="27">
        <v>66.680000000000007</v>
      </c>
      <c r="J29" s="28">
        <v>36</v>
      </c>
      <c r="K29" s="3">
        <v>10</v>
      </c>
      <c r="L29" s="3">
        <v>30</v>
      </c>
      <c r="M29" s="3">
        <v>1</v>
      </c>
    </row>
    <row r="30" spans="1:26" ht="14.25" customHeight="1">
      <c r="A30" s="3">
        <v>21</v>
      </c>
      <c r="B30" s="2">
        <v>75.400000000000006</v>
      </c>
      <c r="C30">
        <v>0.754</v>
      </c>
      <c r="E30" s="27">
        <v>27</v>
      </c>
      <c r="F30" s="27">
        <v>69.31</v>
      </c>
      <c r="G30" s="27">
        <v>72.87</v>
      </c>
      <c r="H30" s="27">
        <v>77.23</v>
      </c>
      <c r="I30" s="27">
        <v>84.83</v>
      </c>
      <c r="J30" s="28">
        <v>46</v>
      </c>
      <c r="K30" s="3">
        <v>11</v>
      </c>
      <c r="L30" s="3">
        <v>22</v>
      </c>
      <c r="M30" s="3">
        <v>1</v>
      </c>
      <c r="N30" s="3" t="s">
        <v>21</v>
      </c>
      <c r="S30" s="3" t="s">
        <v>22</v>
      </c>
      <c r="X30" s="3" t="s">
        <v>23</v>
      </c>
    </row>
    <row r="31" spans="1:26" ht="14.25" customHeight="1">
      <c r="A31" s="3">
        <v>22</v>
      </c>
      <c r="B31" s="2">
        <v>67.8</v>
      </c>
      <c r="C31">
        <v>0.67799999999999994</v>
      </c>
      <c r="E31" s="27">
        <v>28</v>
      </c>
      <c r="F31" s="27">
        <v>94.73</v>
      </c>
      <c r="G31" s="27">
        <v>67.02</v>
      </c>
      <c r="H31" s="27">
        <v>55.71</v>
      </c>
      <c r="I31" s="27">
        <v>89.78</v>
      </c>
      <c r="J31" s="28">
        <v>95</v>
      </c>
      <c r="K31" s="3">
        <v>12</v>
      </c>
      <c r="L31" s="3">
        <v>19</v>
      </c>
      <c r="M31" s="3">
        <v>1</v>
      </c>
      <c r="N31" s="3" t="s">
        <v>24</v>
      </c>
      <c r="O31" s="3" t="s">
        <v>25</v>
      </c>
      <c r="P31" s="3" t="s">
        <v>4</v>
      </c>
      <c r="Q31" s="3" t="s">
        <v>2</v>
      </c>
      <c r="S31" s="3" t="s">
        <v>26</v>
      </c>
      <c r="T31" s="3" t="s">
        <v>2</v>
      </c>
      <c r="U31" s="3" t="s">
        <v>3</v>
      </c>
      <c r="V31" s="3" t="s">
        <v>4</v>
      </c>
      <c r="X31" s="3" t="s">
        <v>2</v>
      </c>
      <c r="Y31" s="3" t="s">
        <v>4</v>
      </c>
      <c r="Z31" s="3" t="s">
        <v>25</v>
      </c>
    </row>
    <row r="32" spans="1:26" ht="14.25" customHeight="1">
      <c r="A32" s="3">
        <v>23</v>
      </c>
      <c r="B32" s="2">
        <v>24.4</v>
      </c>
      <c r="C32">
        <v>0.24399999999999999</v>
      </c>
      <c r="E32" s="27">
        <v>29</v>
      </c>
      <c r="F32" s="27">
        <v>96.24</v>
      </c>
      <c r="G32" s="27">
        <v>66.09</v>
      </c>
      <c r="H32" s="27">
        <v>61.88</v>
      </c>
      <c r="I32" s="27">
        <v>82.76</v>
      </c>
      <c r="J32" s="28">
        <v>90</v>
      </c>
      <c r="K32" s="3">
        <v>13</v>
      </c>
      <c r="L32" s="3">
        <v>31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S32" s="3">
        <v>1</v>
      </c>
      <c r="T32" s="3">
        <v>1</v>
      </c>
      <c r="U32" s="3">
        <v>1</v>
      </c>
      <c r="V32" s="3">
        <v>1</v>
      </c>
      <c r="X32" s="3">
        <v>58</v>
      </c>
      <c r="Y32" s="3">
        <v>45</v>
      </c>
      <c r="Z32" s="3">
        <v>35</v>
      </c>
    </row>
    <row r="33" spans="1:26" ht="14.25" customHeight="1">
      <c r="A33" s="3">
        <v>24</v>
      </c>
      <c r="B33" s="2">
        <v>21.200000000000003</v>
      </c>
      <c r="C33">
        <v>0.21200000000000002</v>
      </c>
      <c r="K33" s="3">
        <v>14</v>
      </c>
      <c r="L33" s="3">
        <v>25</v>
      </c>
      <c r="M33" s="3">
        <v>1</v>
      </c>
      <c r="N33" s="3">
        <v>2</v>
      </c>
      <c r="O33" s="3">
        <v>1</v>
      </c>
      <c r="P33" s="3">
        <v>1</v>
      </c>
      <c r="Q33" s="3">
        <v>1</v>
      </c>
      <c r="S33" s="3">
        <v>2</v>
      </c>
      <c r="T33" s="3">
        <v>1</v>
      </c>
      <c r="U33" s="3">
        <v>1</v>
      </c>
      <c r="V33" s="3">
        <v>1</v>
      </c>
      <c r="X33" s="3" t="s">
        <v>27</v>
      </c>
    </row>
    <row r="34" spans="1:26" ht="14.25" customHeight="1">
      <c r="A34" s="3">
        <v>25</v>
      </c>
      <c r="B34" s="2">
        <v>95.8</v>
      </c>
      <c r="C34">
        <v>0.95799999999999996</v>
      </c>
      <c r="K34" s="3">
        <v>15</v>
      </c>
      <c r="L34" s="3">
        <v>35</v>
      </c>
      <c r="M34" s="3">
        <v>1</v>
      </c>
      <c r="N34" s="3">
        <v>3</v>
      </c>
      <c r="O34" s="3">
        <v>1</v>
      </c>
      <c r="P34" s="3">
        <v>0</v>
      </c>
      <c r="Q34" s="3">
        <v>1</v>
      </c>
      <c r="S34" s="3">
        <v>3</v>
      </c>
      <c r="T34" s="3">
        <v>1</v>
      </c>
      <c r="U34" s="3">
        <v>1</v>
      </c>
      <c r="V34" s="3">
        <v>1</v>
      </c>
      <c r="X34" s="3" t="s">
        <v>2</v>
      </c>
      <c r="Y34" s="3" t="s">
        <v>3</v>
      </c>
      <c r="Z34" s="3" t="s">
        <v>4</v>
      </c>
    </row>
    <row r="35" spans="1:26" ht="14.25" customHeight="1">
      <c r="A35" s="3">
        <v>26</v>
      </c>
      <c r="B35" s="2">
        <v>60.5</v>
      </c>
      <c r="C35">
        <v>0.60499999999999998</v>
      </c>
      <c r="K35" s="3">
        <v>16</v>
      </c>
      <c r="L35" s="3">
        <v>25</v>
      </c>
      <c r="M35" s="3">
        <v>1</v>
      </c>
      <c r="N35" s="3">
        <v>4</v>
      </c>
      <c r="O35" s="3">
        <v>1</v>
      </c>
      <c r="P35" s="3">
        <v>1</v>
      </c>
      <c r="Q35" s="3">
        <v>1</v>
      </c>
      <c r="S35" s="3">
        <v>4</v>
      </c>
      <c r="T35" s="3">
        <v>1</v>
      </c>
      <c r="U35" s="3">
        <v>0</v>
      </c>
      <c r="V35" s="3">
        <v>1</v>
      </c>
      <c r="X35" s="3">
        <v>60</v>
      </c>
      <c r="Y35" s="3">
        <v>50</v>
      </c>
      <c r="Z35" s="3">
        <v>40</v>
      </c>
    </row>
    <row r="36" spans="1:26" ht="14.25" customHeight="1">
      <c r="A36" s="3">
        <v>27</v>
      </c>
      <c r="B36" s="2">
        <v>29.4</v>
      </c>
      <c r="C36">
        <v>0.29399999999999998</v>
      </c>
      <c r="K36" s="3">
        <v>17</v>
      </c>
      <c r="L36" s="3">
        <v>20</v>
      </c>
      <c r="M36" s="3">
        <v>1</v>
      </c>
      <c r="N36" s="3">
        <v>5</v>
      </c>
      <c r="O36" s="3">
        <v>1</v>
      </c>
      <c r="P36" s="3">
        <v>1</v>
      </c>
      <c r="Q36" s="3">
        <v>1</v>
      </c>
      <c r="S36" s="3">
        <v>5</v>
      </c>
      <c r="T36" s="3">
        <v>0</v>
      </c>
      <c r="U36" s="3">
        <v>1</v>
      </c>
      <c r="V36" s="3">
        <v>1</v>
      </c>
    </row>
    <row r="37" spans="1:26" ht="14.25" customHeight="1">
      <c r="A37" s="3">
        <v>28</v>
      </c>
      <c r="B37" s="2">
        <v>44</v>
      </c>
      <c r="C37">
        <v>0.44</v>
      </c>
      <c r="K37" s="3">
        <v>18</v>
      </c>
      <c r="L37" s="3">
        <v>10</v>
      </c>
      <c r="M37" s="3">
        <v>1</v>
      </c>
      <c r="N37" s="3">
        <v>6</v>
      </c>
      <c r="O37" s="3">
        <v>1</v>
      </c>
      <c r="P37" s="3">
        <v>1</v>
      </c>
      <c r="Q37" s="3">
        <v>0</v>
      </c>
      <c r="S37" s="3">
        <v>6</v>
      </c>
      <c r="T37" s="3">
        <v>1</v>
      </c>
      <c r="U37" s="3">
        <v>1</v>
      </c>
      <c r="V37" s="3">
        <v>1</v>
      </c>
      <c r="X37" s="3" t="s">
        <v>28</v>
      </c>
    </row>
    <row r="38" spans="1:26" ht="14.25" customHeight="1">
      <c r="A38" s="3">
        <v>29</v>
      </c>
      <c r="B38" s="2">
        <v>60.099999999999994</v>
      </c>
      <c r="C38">
        <v>0.60099999999999998</v>
      </c>
      <c r="K38" s="3">
        <v>19</v>
      </c>
      <c r="L38" s="3">
        <v>24</v>
      </c>
      <c r="M38" s="3">
        <v>1</v>
      </c>
      <c r="N38" s="3">
        <v>7</v>
      </c>
      <c r="O38" s="3">
        <v>1</v>
      </c>
      <c r="P38" s="3">
        <v>1</v>
      </c>
      <c r="Q38" s="3">
        <v>1</v>
      </c>
      <c r="S38" s="3">
        <v>7</v>
      </c>
      <c r="T38" s="3">
        <v>1</v>
      </c>
      <c r="U38" s="3">
        <v>1</v>
      </c>
      <c r="V38" s="3">
        <v>1</v>
      </c>
      <c r="X38" s="3" t="s">
        <v>2</v>
      </c>
      <c r="Y38" s="3" t="s">
        <v>4</v>
      </c>
      <c r="Z38" s="3" t="s">
        <v>25</v>
      </c>
    </row>
    <row r="39" spans="1:26" ht="14.25" customHeight="1">
      <c r="K39" s="3">
        <v>20</v>
      </c>
      <c r="L39" s="3">
        <v>26</v>
      </c>
      <c r="M39" s="3">
        <v>1</v>
      </c>
      <c r="N39" s="3">
        <v>8</v>
      </c>
      <c r="O39" s="3">
        <v>0</v>
      </c>
      <c r="P39" s="3">
        <v>1</v>
      </c>
      <c r="Q39" s="3">
        <v>1</v>
      </c>
      <c r="S39" s="3">
        <v>8</v>
      </c>
      <c r="T39" s="3">
        <v>1</v>
      </c>
      <c r="U39" s="3">
        <v>1</v>
      </c>
      <c r="V39" s="3">
        <v>0</v>
      </c>
      <c r="X39" s="3">
        <v>300</v>
      </c>
      <c r="Y39" s="3">
        <v>400</v>
      </c>
      <c r="Z39" s="3">
        <v>500</v>
      </c>
    </row>
    <row r="40" spans="1:26" ht="14.25" customHeight="1">
      <c r="K40" s="3">
        <v>21</v>
      </c>
      <c r="L40" s="3">
        <v>35</v>
      </c>
      <c r="M40" s="3">
        <v>1</v>
      </c>
      <c r="N40" s="3">
        <v>9</v>
      </c>
      <c r="O40" s="3">
        <v>1</v>
      </c>
      <c r="P40" s="3">
        <v>1</v>
      </c>
      <c r="Q40" s="3">
        <v>1</v>
      </c>
      <c r="S40" s="3">
        <v>9</v>
      </c>
      <c r="T40" s="3">
        <v>1</v>
      </c>
      <c r="U40" s="3">
        <v>1</v>
      </c>
      <c r="V40" s="3">
        <v>1</v>
      </c>
      <c r="X40" s="3" t="s">
        <v>29</v>
      </c>
    </row>
    <row r="41" spans="1:26" ht="14.25" customHeight="1">
      <c r="K41" s="3">
        <v>22</v>
      </c>
      <c r="L41" s="3">
        <v>35</v>
      </c>
      <c r="M41" s="3">
        <v>1</v>
      </c>
      <c r="N41" s="3">
        <v>10</v>
      </c>
      <c r="O41" s="3">
        <v>1</v>
      </c>
      <c r="P41" s="3">
        <v>1</v>
      </c>
      <c r="Q41" s="3">
        <v>1</v>
      </c>
      <c r="S41" s="3">
        <v>10</v>
      </c>
      <c r="T41" s="3">
        <v>1</v>
      </c>
      <c r="U41" s="3">
        <v>0</v>
      </c>
      <c r="V41" s="3">
        <v>1</v>
      </c>
      <c r="X41" s="3" t="s">
        <v>2</v>
      </c>
      <c r="Y41" s="3" t="s">
        <v>3</v>
      </c>
      <c r="Z41" s="3" t="s">
        <v>4</v>
      </c>
    </row>
    <row r="42" spans="1:26" ht="14.25" customHeight="1">
      <c r="K42" s="3">
        <v>23</v>
      </c>
      <c r="L42" s="3">
        <v>32</v>
      </c>
      <c r="M42" s="3">
        <v>1</v>
      </c>
      <c r="N42" s="3">
        <v>11</v>
      </c>
      <c r="O42" s="3">
        <v>1</v>
      </c>
      <c r="P42" s="3">
        <v>1</v>
      </c>
      <c r="Q42" s="3">
        <v>1</v>
      </c>
      <c r="X42" s="3">
        <v>100</v>
      </c>
      <c r="Y42" s="3">
        <v>250</v>
      </c>
      <c r="Z42" s="3">
        <v>450</v>
      </c>
    </row>
    <row r="43" spans="1:26" ht="14.25" customHeight="1">
      <c r="K43" s="3">
        <v>24</v>
      </c>
      <c r="L43" s="3">
        <v>18</v>
      </c>
      <c r="M43" s="3">
        <v>1</v>
      </c>
      <c r="N43" s="3">
        <v>12</v>
      </c>
      <c r="O43" s="3">
        <v>1</v>
      </c>
      <c r="P43" s="3">
        <v>0</v>
      </c>
      <c r="Q43" s="3">
        <v>1</v>
      </c>
    </row>
    <row r="44" spans="1:26" ht="14.25" customHeight="1">
      <c r="K44" s="3">
        <v>25</v>
      </c>
      <c r="L44" s="3">
        <v>17</v>
      </c>
      <c r="M44" s="3">
        <v>1</v>
      </c>
      <c r="N44" s="3">
        <v>13</v>
      </c>
      <c r="O44" s="3">
        <v>1</v>
      </c>
      <c r="P44" s="3">
        <v>1</v>
      </c>
      <c r="Q44" s="3">
        <v>0</v>
      </c>
      <c r="S44" s="3" t="s">
        <v>30</v>
      </c>
      <c r="T44" s="3">
        <v>249</v>
      </c>
      <c r="U44" s="3" t="s">
        <v>31</v>
      </c>
    </row>
    <row r="45" spans="1:26" ht="14.25" customHeight="1">
      <c r="K45" s="3">
        <v>26</v>
      </c>
      <c r="L45" s="3">
        <v>13</v>
      </c>
      <c r="M45" s="3">
        <v>1</v>
      </c>
      <c r="N45" s="3">
        <v>14</v>
      </c>
      <c r="O45" s="3">
        <v>1</v>
      </c>
      <c r="P45" s="3">
        <v>1</v>
      </c>
      <c r="Q45" s="3">
        <v>1</v>
      </c>
      <c r="S45" s="3" t="s">
        <v>32</v>
      </c>
      <c r="T45" s="3">
        <v>22.38</v>
      </c>
      <c r="U45" s="3" t="s">
        <v>31</v>
      </c>
    </row>
    <row r="46" spans="1:26" ht="14.25" customHeight="1">
      <c r="K46" s="3">
        <v>27</v>
      </c>
      <c r="L46" s="3">
        <v>12</v>
      </c>
      <c r="M46" s="3">
        <v>1</v>
      </c>
      <c r="N46" s="3">
        <v>15</v>
      </c>
      <c r="O46" s="3">
        <v>1</v>
      </c>
      <c r="P46" s="3">
        <v>1</v>
      </c>
      <c r="Q46" s="3">
        <v>1</v>
      </c>
      <c r="S46" s="3" t="s">
        <v>33</v>
      </c>
      <c r="T46" s="3">
        <v>1</v>
      </c>
      <c r="U46" s="3">
        <v>2</v>
      </c>
      <c r="V46" s="3">
        <v>3</v>
      </c>
      <c r="W46" s="3">
        <v>4</v>
      </c>
      <c r="X46" s="3">
        <v>5</v>
      </c>
    </row>
    <row r="47" spans="1:26" ht="14.25" customHeight="1">
      <c r="K47" s="3">
        <v>28</v>
      </c>
      <c r="L47" s="3">
        <v>10</v>
      </c>
      <c r="M47" s="3">
        <v>1</v>
      </c>
      <c r="N47" s="3">
        <v>16</v>
      </c>
      <c r="O47" s="3">
        <v>0</v>
      </c>
      <c r="P47" s="3">
        <v>1</v>
      </c>
      <c r="Q47" s="3">
        <v>1</v>
      </c>
      <c r="T47" s="3">
        <v>0.6</v>
      </c>
      <c r="U47" s="3">
        <v>0.5</v>
      </c>
      <c r="V47" s="3">
        <v>0.65</v>
      </c>
      <c r="W47" s="3">
        <v>0.7</v>
      </c>
      <c r="X47" s="3">
        <v>0.85</v>
      </c>
    </row>
    <row r="48" spans="1:26" ht="14.25" customHeight="1">
      <c r="K48" s="3">
        <v>29</v>
      </c>
      <c r="L48" s="3">
        <v>26</v>
      </c>
      <c r="M48" s="3">
        <v>1</v>
      </c>
      <c r="N48" s="3">
        <v>17</v>
      </c>
      <c r="O48" s="3">
        <v>1</v>
      </c>
      <c r="P48" s="3">
        <v>1</v>
      </c>
      <c r="Q48" s="3">
        <v>1</v>
      </c>
      <c r="T48" s="13"/>
      <c r="U48" s="13"/>
      <c r="V48" s="13"/>
      <c r="W48" s="13"/>
    </row>
    <row r="49" spans="13:17" ht="14.25" customHeight="1">
      <c r="M49" s="3"/>
      <c r="N49" s="3">
        <v>18</v>
      </c>
      <c r="O49" s="3">
        <v>1</v>
      </c>
      <c r="P49" s="3">
        <v>1</v>
      </c>
      <c r="Q49" s="3">
        <v>1</v>
      </c>
    </row>
    <row r="50" spans="13:17" ht="14.25" customHeight="1">
      <c r="M50" s="3"/>
      <c r="N50" s="3">
        <v>19</v>
      </c>
      <c r="O50" s="3">
        <v>1</v>
      </c>
      <c r="P50" s="3">
        <v>1</v>
      </c>
      <c r="Q50" s="3">
        <v>1</v>
      </c>
    </row>
    <row r="51" spans="13:17" ht="14.25" customHeight="1">
      <c r="M51" s="3"/>
      <c r="N51" s="3">
        <v>20</v>
      </c>
      <c r="O51" s="3">
        <v>1</v>
      </c>
      <c r="P51" s="3">
        <v>0</v>
      </c>
      <c r="Q51" s="3">
        <v>1</v>
      </c>
    </row>
    <row r="52" spans="13:17" ht="14.25" customHeight="1">
      <c r="M52" s="3"/>
      <c r="N52" s="3">
        <v>21</v>
      </c>
      <c r="O52" s="3">
        <v>1</v>
      </c>
      <c r="P52" s="3">
        <v>1</v>
      </c>
      <c r="Q52" s="3">
        <v>1</v>
      </c>
    </row>
    <row r="53" spans="13:17" ht="14.25" customHeight="1">
      <c r="M53" s="3"/>
      <c r="N53" s="3">
        <v>22</v>
      </c>
      <c r="O53" s="3">
        <v>0</v>
      </c>
      <c r="P53" s="3">
        <v>1</v>
      </c>
      <c r="Q53" s="3">
        <v>1</v>
      </c>
    </row>
    <row r="54" spans="13:17" ht="14.25" customHeight="1">
      <c r="M54" s="3"/>
      <c r="N54" s="3">
        <v>23</v>
      </c>
      <c r="O54" s="3">
        <v>1</v>
      </c>
      <c r="P54" s="3">
        <v>1</v>
      </c>
      <c r="Q54" s="3">
        <v>1</v>
      </c>
    </row>
    <row r="55" spans="13:17" ht="14.25" customHeight="1">
      <c r="M55" s="3"/>
      <c r="N55" s="3">
        <v>24</v>
      </c>
      <c r="O55" s="3">
        <v>1</v>
      </c>
      <c r="P55" s="3">
        <v>0</v>
      </c>
      <c r="Q55" s="3">
        <v>1</v>
      </c>
    </row>
    <row r="56" spans="13:17" ht="14.25" customHeight="1">
      <c r="M56" s="3"/>
      <c r="N56" s="3">
        <v>25</v>
      </c>
      <c r="O56" s="3">
        <v>1</v>
      </c>
      <c r="P56" s="3">
        <v>1</v>
      </c>
      <c r="Q56" s="3">
        <v>1</v>
      </c>
    </row>
    <row r="57" spans="13:17" ht="14.25" customHeight="1">
      <c r="M57" s="3"/>
      <c r="N57" s="3">
        <v>26</v>
      </c>
      <c r="O57" s="3">
        <v>0</v>
      </c>
      <c r="P57" s="3">
        <v>1</v>
      </c>
      <c r="Q57" s="3">
        <v>1</v>
      </c>
    </row>
    <row r="58" spans="13:17" ht="14.25" customHeight="1">
      <c r="M58" s="3"/>
      <c r="N58" s="3">
        <v>27</v>
      </c>
      <c r="O58" s="3">
        <v>1</v>
      </c>
      <c r="P58" s="3">
        <v>1</v>
      </c>
      <c r="Q58" s="3">
        <v>0</v>
      </c>
    </row>
    <row r="59" spans="13:17" ht="14.25" customHeight="1">
      <c r="M59" s="3"/>
      <c r="N59" s="3">
        <v>28</v>
      </c>
      <c r="O59" s="3">
        <v>1</v>
      </c>
      <c r="P59" s="3">
        <v>1</v>
      </c>
      <c r="Q59" s="3">
        <v>1</v>
      </c>
    </row>
    <row r="60" spans="13:17" ht="14.25" customHeight="1">
      <c r="M60" s="3"/>
      <c r="N60" s="3">
        <v>29</v>
      </c>
      <c r="O60" s="3">
        <v>1</v>
      </c>
      <c r="P60" s="3">
        <v>1</v>
      </c>
      <c r="Q60" s="3">
        <v>1</v>
      </c>
    </row>
    <row r="61" spans="13:17" ht="14.25" customHeight="1"/>
    <row r="62" spans="13:17" ht="14.25" customHeight="1"/>
    <row r="63" spans="13:17" ht="14.25" customHeight="1"/>
    <row r="64" spans="13:1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E13" sqref="E13"/>
    </sheetView>
  </sheetViews>
  <sheetFormatPr defaultColWidth="12.6640625" defaultRowHeight="15" customHeight="1"/>
  <cols>
    <col min="1" max="26" width="8.6640625" customWidth="1"/>
  </cols>
  <sheetData>
    <row r="1" spans="1:7" ht="14.25" customHeight="1">
      <c r="A1" s="3" t="s">
        <v>34</v>
      </c>
      <c r="B1" s="3">
        <v>3</v>
      </c>
      <c r="F1" s="3" t="s">
        <v>35</v>
      </c>
      <c r="G1" s="14">
        <v>0.9</v>
      </c>
    </row>
    <row r="2" spans="1:7" ht="14.25" customHeight="1">
      <c r="A2" s="3" t="s">
        <v>36</v>
      </c>
      <c r="B2" s="3">
        <v>3</v>
      </c>
      <c r="F2" s="3" t="s">
        <v>37</v>
      </c>
      <c r="G2" s="14">
        <v>0.4</v>
      </c>
    </row>
    <row r="3" spans="1:7" ht="14.25" customHeight="1">
      <c r="A3" s="3" t="s">
        <v>16</v>
      </c>
      <c r="B3" s="3">
        <v>29</v>
      </c>
      <c r="F3" s="3" t="s">
        <v>38</v>
      </c>
      <c r="G3" s="3">
        <v>0.5</v>
      </c>
    </row>
    <row r="4" spans="1:7" ht="14.25" customHeight="1">
      <c r="A4" s="3" t="s">
        <v>39</v>
      </c>
      <c r="B4" s="3">
        <v>5</v>
      </c>
    </row>
    <row r="5" spans="1:7" ht="14.25" customHeight="1">
      <c r="A5" s="3" t="s">
        <v>40</v>
      </c>
      <c r="B5" s="3">
        <v>7</v>
      </c>
    </row>
    <row r="6" spans="1:7" ht="14.25" customHeight="1">
      <c r="A6" s="3" t="s">
        <v>41</v>
      </c>
      <c r="B6" s="3">
        <v>10</v>
      </c>
    </row>
    <row r="7" spans="1:7" ht="14.25" customHeight="1">
      <c r="A7" s="3" t="s">
        <v>42</v>
      </c>
      <c r="B7" s="3">
        <v>3</v>
      </c>
      <c r="C7" s="3" t="s">
        <v>43</v>
      </c>
    </row>
    <row r="8" spans="1:7" ht="14.25" customHeight="1">
      <c r="A8" s="3" t="s">
        <v>44</v>
      </c>
      <c r="B8" s="15">
        <v>3</v>
      </c>
      <c r="C8" s="3" t="s">
        <v>43</v>
      </c>
    </row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000"/>
  <sheetViews>
    <sheetView tabSelected="1" topLeftCell="X45" zoomScale="87" workbookViewId="0">
      <selection activeCell="AE49" sqref="AE49"/>
    </sheetView>
  </sheetViews>
  <sheetFormatPr defaultColWidth="12.6640625" defaultRowHeight="15" customHeight="1"/>
  <cols>
    <col min="1" max="7" width="8.6640625" customWidth="1"/>
    <col min="8" max="8" width="7" customWidth="1"/>
    <col min="9" max="9" width="19.33203125" customWidth="1"/>
    <col min="10" max="10" width="8" customWidth="1"/>
    <col min="11" max="11" width="13.44140625" customWidth="1"/>
    <col min="12" max="12" width="32.21875" customWidth="1"/>
    <col min="13" max="17" width="8.6640625" customWidth="1"/>
    <col min="18" max="18" width="31" bestFit="1" customWidth="1"/>
    <col min="19" max="27" width="8.6640625" customWidth="1"/>
  </cols>
  <sheetData>
    <row r="1" spans="1:25" ht="14.25" customHeight="1">
      <c r="A1" s="3" t="s">
        <v>45</v>
      </c>
      <c r="B1" s="3" t="s">
        <v>46</v>
      </c>
      <c r="I1" s="3" t="s">
        <v>47</v>
      </c>
      <c r="O1" s="3" t="s">
        <v>45</v>
      </c>
      <c r="P1" s="3" t="s">
        <v>48</v>
      </c>
      <c r="V1" s="3" t="s">
        <v>47</v>
      </c>
    </row>
    <row r="2" spans="1:25" ht="14.25" customHeight="1">
      <c r="A2" s="3" t="s">
        <v>49</v>
      </c>
      <c r="B2" s="3" t="s">
        <v>16</v>
      </c>
      <c r="C2" s="3" t="s">
        <v>39</v>
      </c>
      <c r="D2" s="3" t="s">
        <v>40</v>
      </c>
      <c r="E2" s="3" t="s">
        <v>50</v>
      </c>
      <c r="F2" s="16" t="s">
        <v>51</v>
      </c>
      <c r="G2" s="17" t="s">
        <v>52</v>
      </c>
      <c r="H2" s="18" t="s">
        <v>53</v>
      </c>
      <c r="I2" s="17" t="s">
        <v>54</v>
      </c>
      <c r="J2" s="17" t="s">
        <v>55</v>
      </c>
      <c r="K2" s="17" t="s">
        <v>56</v>
      </c>
      <c r="L2" s="17" t="s">
        <v>57</v>
      </c>
      <c r="O2" s="3" t="s">
        <v>49</v>
      </c>
      <c r="P2" s="3" t="s">
        <v>16</v>
      </c>
      <c r="Q2" s="3" t="s">
        <v>39</v>
      </c>
      <c r="R2" s="3" t="s">
        <v>40</v>
      </c>
      <c r="S2" s="3" t="s">
        <v>50</v>
      </c>
      <c r="T2" s="17" t="s">
        <v>52</v>
      </c>
      <c r="U2" s="18" t="s">
        <v>53</v>
      </c>
      <c r="V2" s="17" t="s">
        <v>54</v>
      </c>
      <c r="W2" s="17" t="s">
        <v>55</v>
      </c>
      <c r="X2" s="17" t="s">
        <v>56</v>
      </c>
      <c r="Y2" s="17" t="s">
        <v>57</v>
      </c>
    </row>
    <row r="3" spans="1:25" ht="14.25" customHeight="1">
      <c r="B3" s="19">
        <v>29</v>
      </c>
      <c r="C3" s="19">
        <v>4</v>
      </c>
      <c r="D3" s="19">
        <v>6</v>
      </c>
      <c r="E3" s="20" t="s">
        <v>58</v>
      </c>
      <c r="F3" s="20"/>
      <c r="G3" s="19">
        <v>3</v>
      </c>
      <c r="H3" s="19">
        <f>1.999*10^5</f>
        <v>199900</v>
      </c>
      <c r="I3" s="19">
        <v>24129</v>
      </c>
      <c r="J3" s="19">
        <v>0.50344999999999995</v>
      </c>
      <c r="K3" s="20" t="s">
        <v>59</v>
      </c>
      <c r="L3" s="20" t="s">
        <v>60</v>
      </c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4.25" customHeight="1">
      <c r="B4" s="22">
        <v>29</v>
      </c>
      <c r="C4" s="22">
        <v>4</v>
      </c>
      <c r="D4" s="22">
        <v>6</v>
      </c>
      <c r="E4" s="23" t="s">
        <v>61</v>
      </c>
      <c r="F4" s="23" t="s">
        <v>62</v>
      </c>
      <c r="G4" s="22">
        <v>25</v>
      </c>
      <c r="H4" s="24">
        <f>1.8867*10^5</f>
        <v>188670</v>
      </c>
      <c r="I4" s="22">
        <v>14707</v>
      </c>
      <c r="J4" s="25">
        <v>2454797</v>
      </c>
      <c r="K4" s="23" t="s">
        <v>63</v>
      </c>
      <c r="L4" s="23" t="s">
        <v>64</v>
      </c>
      <c r="P4" s="21">
        <v>29</v>
      </c>
      <c r="Q4" s="21">
        <v>4</v>
      </c>
      <c r="R4" s="21">
        <v>6</v>
      </c>
      <c r="S4" s="21" t="s">
        <v>65</v>
      </c>
      <c r="T4" s="21">
        <v>4</v>
      </c>
      <c r="U4" s="21">
        <f>3.2439*10^5</f>
        <v>324390</v>
      </c>
      <c r="V4" s="21">
        <v>47576</v>
      </c>
      <c r="W4" s="21">
        <v>0.80689999999999995</v>
      </c>
      <c r="X4" s="21" t="s">
        <v>66</v>
      </c>
      <c r="Y4" s="21" t="s">
        <v>67</v>
      </c>
    </row>
    <row r="5" spans="1:25" ht="14.25" customHeight="1">
      <c r="B5" s="19">
        <v>29</v>
      </c>
      <c r="C5" s="19">
        <v>4</v>
      </c>
      <c r="D5" s="19">
        <v>7</v>
      </c>
      <c r="E5" s="20" t="s">
        <v>58</v>
      </c>
      <c r="F5" s="20"/>
      <c r="G5" s="19">
        <v>3</v>
      </c>
      <c r="H5" s="19">
        <f>2.2814*10^5</f>
        <v>228140</v>
      </c>
      <c r="I5" s="19">
        <v>23900</v>
      </c>
      <c r="J5" s="19">
        <v>0.57240999999999997</v>
      </c>
      <c r="K5" s="20" t="s">
        <v>68</v>
      </c>
      <c r="L5" s="20" t="s">
        <v>69</v>
      </c>
      <c r="S5" s="3"/>
      <c r="T5" s="3"/>
      <c r="X5" s="3"/>
      <c r="Y5" s="3"/>
    </row>
    <row r="6" spans="1:25" ht="14.25" customHeight="1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P6" s="5">
        <v>29</v>
      </c>
      <c r="Q6" s="5">
        <v>4</v>
      </c>
      <c r="R6" s="5">
        <v>7</v>
      </c>
      <c r="S6" s="3" t="s">
        <v>65</v>
      </c>
      <c r="T6" s="3">
        <v>5</v>
      </c>
      <c r="U6" s="5">
        <f>3.837*10^5</f>
        <v>383700</v>
      </c>
      <c r="V6" s="5">
        <v>48300</v>
      </c>
      <c r="W6" s="5">
        <v>0.68689999999999996</v>
      </c>
      <c r="X6" s="3" t="s">
        <v>70</v>
      </c>
      <c r="Y6" s="3" t="s">
        <v>71</v>
      </c>
    </row>
    <row r="7" spans="1:25" ht="14.25" customHeight="1">
      <c r="B7" s="19">
        <v>29</v>
      </c>
      <c r="C7" s="19">
        <v>4</v>
      </c>
      <c r="D7" s="19">
        <v>8</v>
      </c>
      <c r="E7" s="20" t="s">
        <v>58</v>
      </c>
      <c r="F7" s="20"/>
      <c r="G7" s="19">
        <v>2</v>
      </c>
      <c r="H7" s="19">
        <f>1.9704*10^5</f>
        <v>197040</v>
      </c>
      <c r="I7" s="19">
        <v>24463</v>
      </c>
      <c r="J7" s="19">
        <v>0.53793000000000002</v>
      </c>
      <c r="K7" s="20" t="s">
        <v>68</v>
      </c>
      <c r="L7" s="20" t="s">
        <v>72</v>
      </c>
      <c r="S7" s="3"/>
      <c r="T7" s="3"/>
      <c r="X7" s="3"/>
      <c r="Y7" s="3"/>
    </row>
    <row r="8" spans="1:25" ht="14.25" customHeight="1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P8" s="5">
        <v>29</v>
      </c>
      <c r="Q8" s="5">
        <v>4</v>
      </c>
      <c r="R8" s="5">
        <v>8</v>
      </c>
      <c r="S8" s="3" t="s">
        <v>65</v>
      </c>
      <c r="T8" s="3">
        <v>4</v>
      </c>
      <c r="U8" s="5">
        <f>3.9834*10^5</f>
        <v>398340</v>
      </c>
      <c r="V8" s="5">
        <v>47902</v>
      </c>
      <c r="W8" s="5">
        <v>0.89241000000000004</v>
      </c>
      <c r="X8" s="3" t="s">
        <v>73</v>
      </c>
      <c r="Y8" s="3" t="s">
        <v>74</v>
      </c>
    </row>
    <row r="9" spans="1:25" ht="14.25" customHeight="1">
      <c r="B9" s="26">
        <v>29</v>
      </c>
      <c r="C9" s="19">
        <v>2</v>
      </c>
      <c r="D9" s="19">
        <v>6</v>
      </c>
      <c r="E9" s="20" t="s">
        <v>58</v>
      </c>
      <c r="F9" s="20"/>
      <c r="G9" s="19">
        <v>2</v>
      </c>
      <c r="H9" s="19">
        <f>2.0202*10^5</f>
        <v>202020</v>
      </c>
      <c r="I9" s="19">
        <v>24269</v>
      </c>
      <c r="J9" s="19">
        <v>0.73563000000000001</v>
      </c>
      <c r="K9" s="20" t="s">
        <v>75</v>
      </c>
      <c r="L9" s="20" t="s">
        <v>76</v>
      </c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4.25" customHeight="1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P10" s="21">
        <v>29</v>
      </c>
      <c r="Q10" s="21">
        <v>2</v>
      </c>
      <c r="R10" s="21">
        <v>6</v>
      </c>
      <c r="S10" s="21" t="s">
        <v>65</v>
      </c>
      <c r="T10" s="21">
        <v>4</v>
      </c>
      <c r="U10" s="21">
        <f>3.5112*10^5</f>
        <v>351120</v>
      </c>
      <c r="V10" s="21">
        <v>47183</v>
      </c>
      <c r="W10" s="21">
        <v>1.1378999999999999</v>
      </c>
      <c r="X10" s="21" t="s">
        <v>77</v>
      </c>
      <c r="Y10" s="21" t="s">
        <v>67</v>
      </c>
    </row>
    <row r="11" spans="1:25" ht="14.25" customHeight="1">
      <c r="B11" s="19">
        <v>29</v>
      </c>
      <c r="C11" s="19">
        <v>2</v>
      </c>
      <c r="D11" s="19">
        <v>7</v>
      </c>
      <c r="E11" s="20" t="s">
        <v>58</v>
      </c>
      <c r="F11" s="20"/>
      <c r="G11" s="19">
        <v>2</v>
      </c>
      <c r="H11" s="19">
        <f>2.0732*10^5</f>
        <v>207320</v>
      </c>
      <c r="I11" s="19">
        <v>24462</v>
      </c>
      <c r="J11" s="19">
        <v>0.73563000000000001</v>
      </c>
      <c r="K11" s="20" t="s">
        <v>68</v>
      </c>
      <c r="L11" s="20" t="s">
        <v>78</v>
      </c>
      <c r="S11" s="3"/>
      <c r="T11" s="3"/>
      <c r="X11" s="3"/>
      <c r="Y11" s="3"/>
    </row>
    <row r="12" spans="1:25" ht="14.25" customHeight="1">
      <c r="B12" s="26">
        <v>22</v>
      </c>
      <c r="C12" s="19">
        <v>4</v>
      </c>
      <c r="D12" s="19">
        <v>6</v>
      </c>
      <c r="E12" s="15" t="s">
        <v>79</v>
      </c>
      <c r="F12" s="20"/>
      <c r="G12" s="26">
        <v>5</v>
      </c>
      <c r="H12" s="19">
        <f>3.2341*10^5</f>
        <v>323410</v>
      </c>
      <c r="I12" s="19">
        <v>46545</v>
      </c>
      <c r="J12" s="19">
        <v>0.75273000000000001</v>
      </c>
      <c r="K12" s="15" t="s">
        <v>80</v>
      </c>
      <c r="L12" s="15" t="s">
        <v>63</v>
      </c>
      <c r="P12" s="5">
        <v>29</v>
      </c>
      <c r="Q12" s="5">
        <v>2</v>
      </c>
      <c r="R12" s="5">
        <v>7</v>
      </c>
      <c r="S12" s="3" t="s">
        <v>65</v>
      </c>
      <c r="T12" s="3">
        <v>4</v>
      </c>
      <c r="U12" s="5">
        <f>3.6168*10^5</f>
        <v>361680</v>
      </c>
      <c r="V12" s="5">
        <v>46348</v>
      </c>
      <c r="W12" s="5">
        <v>1.1378999999999999</v>
      </c>
      <c r="X12" s="3" t="s">
        <v>77</v>
      </c>
      <c r="Y12" s="3" t="s">
        <v>81</v>
      </c>
    </row>
    <row r="13" spans="1:25" ht="14.25" customHeight="1">
      <c r="B13" s="19">
        <v>22</v>
      </c>
      <c r="C13" s="19">
        <v>4</v>
      </c>
      <c r="D13" s="19">
        <v>6</v>
      </c>
      <c r="E13" s="15" t="s">
        <v>82</v>
      </c>
      <c r="F13" s="20"/>
      <c r="G13" s="19">
        <v>6</v>
      </c>
      <c r="H13" s="19">
        <f>2.9165*10^5</f>
        <v>291650</v>
      </c>
      <c r="I13" s="19">
        <v>46756</v>
      </c>
      <c r="J13" s="19">
        <v>0.91818</v>
      </c>
      <c r="K13" s="15" t="s">
        <v>83</v>
      </c>
      <c r="L13" s="15" t="s">
        <v>63</v>
      </c>
      <c r="P13" s="5">
        <v>10</v>
      </c>
      <c r="Q13" s="21">
        <v>4</v>
      </c>
      <c r="R13" s="21">
        <v>6</v>
      </c>
      <c r="S13" s="3" t="s">
        <v>65</v>
      </c>
      <c r="T13" s="3">
        <v>4</v>
      </c>
      <c r="U13" s="5">
        <f>3.4796*10^5</f>
        <v>347960</v>
      </c>
      <c r="V13" s="5">
        <v>45785</v>
      </c>
      <c r="W13" s="5">
        <v>1</v>
      </c>
      <c r="X13" s="3" t="s">
        <v>84</v>
      </c>
      <c r="Y13" s="3" t="s">
        <v>63</v>
      </c>
    </row>
    <row r="14" spans="1:25" ht="14.25" customHeight="1">
      <c r="B14" s="19">
        <v>22</v>
      </c>
      <c r="C14" s="19">
        <v>4</v>
      </c>
      <c r="D14" s="19">
        <v>6</v>
      </c>
      <c r="E14" s="15" t="s">
        <v>82</v>
      </c>
      <c r="F14" s="20"/>
      <c r="G14" s="19">
        <v>6</v>
      </c>
      <c r="H14" s="19">
        <f>3.7779*10^5</f>
        <v>377790</v>
      </c>
      <c r="I14" s="19">
        <v>61554</v>
      </c>
      <c r="J14" s="19">
        <v>1.1927000000000001</v>
      </c>
      <c r="K14" s="20" t="s">
        <v>85</v>
      </c>
      <c r="L14" s="15" t="s">
        <v>63</v>
      </c>
      <c r="P14" s="5">
        <v>4</v>
      </c>
      <c r="Q14" s="21">
        <v>4</v>
      </c>
      <c r="R14" s="21">
        <v>6</v>
      </c>
      <c r="S14" s="3" t="s">
        <v>65</v>
      </c>
    </row>
    <row r="15" spans="1:25" ht="14.25" customHeight="1">
      <c r="B15" s="19">
        <v>22</v>
      </c>
      <c r="C15" s="19">
        <v>4</v>
      </c>
      <c r="D15" s="19">
        <v>6</v>
      </c>
      <c r="E15" s="20" t="s">
        <v>86</v>
      </c>
      <c r="F15" s="20"/>
      <c r="G15" s="19">
        <v>6</v>
      </c>
      <c r="H15" s="19">
        <f>3.6334*10^5</f>
        <v>363340</v>
      </c>
      <c r="I15" s="19">
        <v>62669</v>
      </c>
      <c r="J15" s="19">
        <v>1.2726999999999999</v>
      </c>
      <c r="K15" s="20" t="s">
        <v>63</v>
      </c>
      <c r="L15" s="20" t="s">
        <v>87</v>
      </c>
    </row>
    <row r="16" spans="1:25" ht="14.25" customHeight="1">
      <c r="B16" s="26">
        <v>29</v>
      </c>
      <c r="C16" s="19">
        <v>4</v>
      </c>
      <c r="D16" s="19">
        <v>6</v>
      </c>
      <c r="E16" s="15" t="s">
        <v>82</v>
      </c>
      <c r="F16" s="20"/>
      <c r="G16" s="19">
        <v>6</v>
      </c>
      <c r="H16" s="19">
        <f>4.5737*10^5</f>
        <v>457369.99999999994</v>
      </c>
      <c r="I16" s="19">
        <v>55494</v>
      </c>
      <c r="J16" s="19">
        <v>1.2069000000000001</v>
      </c>
      <c r="K16" s="20" t="s">
        <v>63</v>
      </c>
      <c r="L16" s="20" t="s">
        <v>63</v>
      </c>
    </row>
    <row r="17" spans="1:49" ht="14.25" customHeight="1">
      <c r="B17" s="26">
        <v>29</v>
      </c>
      <c r="C17" s="19">
        <v>4</v>
      </c>
      <c r="D17" s="19">
        <v>6</v>
      </c>
      <c r="E17" s="20" t="s">
        <v>86</v>
      </c>
      <c r="F17" s="20"/>
      <c r="G17" s="19">
        <v>5</v>
      </c>
      <c r="H17" s="19">
        <f>4.047*10^5</f>
        <v>404699.99999999994</v>
      </c>
      <c r="I17" s="19">
        <v>56536</v>
      </c>
      <c r="J17" s="19">
        <v>1.1724000000000001</v>
      </c>
      <c r="K17" s="20" t="s">
        <v>63</v>
      </c>
      <c r="L17" s="20" t="s">
        <v>63</v>
      </c>
      <c r="R17" s="3" t="s">
        <v>88</v>
      </c>
    </row>
    <row r="18" spans="1:49" ht="14.25" customHeight="1"/>
    <row r="19" spans="1:49" ht="14.25" customHeight="1">
      <c r="S19" t="s">
        <v>53</v>
      </c>
      <c r="T19" t="s">
        <v>54</v>
      </c>
      <c r="U19" t="s">
        <v>55</v>
      </c>
      <c r="V19" t="s">
        <v>104</v>
      </c>
      <c r="W19" t="s">
        <v>105</v>
      </c>
      <c r="X19" t="s">
        <v>34</v>
      </c>
      <c r="AP19" s="33" t="s">
        <v>114</v>
      </c>
      <c r="AT19" s="33" t="s">
        <v>115</v>
      </c>
    </row>
    <row r="20" spans="1:49" ht="14.25" customHeight="1">
      <c r="A20" s="20" t="s">
        <v>89</v>
      </c>
      <c r="S20" s="29">
        <v>211740</v>
      </c>
      <c r="T20">
        <v>24092</v>
      </c>
      <c r="U20">
        <v>1.3056000000000001</v>
      </c>
      <c r="X20" t="s">
        <v>2</v>
      </c>
      <c r="Y20" t="s">
        <v>3</v>
      </c>
      <c r="Z20" t="s">
        <v>4</v>
      </c>
      <c r="AA20" t="s">
        <v>106</v>
      </c>
      <c r="AB20" t="s">
        <v>36</v>
      </c>
      <c r="AF20" t="s">
        <v>111</v>
      </c>
      <c r="AK20" t="s">
        <v>113</v>
      </c>
      <c r="AP20" t="s">
        <v>107</v>
      </c>
      <c r="AQ20" t="s">
        <v>108</v>
      </c>
      <c r="AR20" t="s">
        <v>109</v>
      </c>
      <c r="AS20" t="s">
        <v>110</v>
      </c>
      <c r="AT20" t="s">
        <v>108</v>
      </c>
      <c r="AU20" t="s">
        <v>112</v>
      </c>
      <c r="AV20" t="s">
        <v>109</v>
      </c>
      <c r="AW20" t="s">
        <v>110</v>
      </c>
    </row>
    <row r="21" spans="1:49" ht="14.25" customHeight="1">
      <c r="A21" s="20" t="s">
        <v>90</v>
      </c>
      <c r="R21" t="s">
        <v>101</v>
      </c>
      <c r="S21" s="29">
        <v>211740</v>
      </c>
      <c r="T21">
        <v>24092</v>
      </c>
      <c r="U21">
        <v>1.3056000000000001</v>
      </c>
      <c r="W21">
        <v>1</v>
      </c>
      <c r="X21">
        <v>0</v>
      </c>
      <c r="Y21">
        <v>0</v>
      </c>
      <c r="Z21" s="31">
        <v>1</v>
      </c>
      <c r="AB21" t="s">
        <v>2</v>
      </c>
      <c r="AC21" t="s">
        <v>3</v>
      </c>
      <c r="AD21" t="s">
        <v>4</v>
      </c>
      <c r="AF21" t="s">
        <v>107</v>
      </c>
      <c r="AG21" t="s">
        <v>108</v>
      </c>
      <c r="AH21" t="s">
        <v>109</v>
      </c>
      <c r="AI21" t="s">
        <v>110</v>
      </c>
      <c r="AK21" t="s">
        <v>108</v>
      </c>
      <c r="AL21" t="s">
        <v>112</v>
      </c>
      <c r="AM21" t="s">
        <v>109</v>
      </c>
      <c r="AN21" t="s">
        <v>110</v>
      </c>
      <c r="AP21">
        <v>1</v>
      </c>
      <c r="AQ21">
        <v>1</v>
      </c>
      <c r="AR21" t="s">
        <v>2</v>
      </c>
      <c r="AS21">
        <v>285</v>
      </c>
      <c r="AT21">
        <v>1</v>
      </c>
      <c r="AU21">
        <v>1</v>
      </c>
      <c r="AV21" t="s">
        <v>2</v>
      </c>
      <c r="AW21">
        <v>0</v>
      </c>
    </row>
    <row r="22" spans="1:49" ht="14.25" customHeight="1">
      <c r="A22" s="20" t="s">
        <v>91</v>
      </c>
      <c r="S22" s="29">
        <v>223440</v>
      </c>
      <c r="T22">
        <v>24272</v>
      </c>
      <c r="U22">
        <v>1.3704000000000001</v>
      </c>
      <c r="W22">
        <v>2</v>
      </c>
      <c r="X22">
        <v>0</v>
      </c>
      <c r="Y22">
        <v>0</v>
      </c>
      <c r="Z22">
        <v>0</v>
      </c>
      <c r="AA22">
        <v>1</v>
      </c>
      <c r="AB22">
        <v>0</v>
      </c>
      <c r="AC22" s="31">
        <v>1</v>
      </c>
      <c r="AD22">
        <v>0</v>
      </c>
      <c r="AF22">
        <v>1</v>
      </c>
      <c r="AG22">
        <v>1</v>
      </c>
      <c r="AH22" t="s">
        <v>2</v>
      </c>
      <c r="AI22">
        <v>175</v>
      </c>
      <c r="AK22">
        <v>1</v>
      </c>
      <c r="AL22">
        <v>1</v>
      </c>
      <c r="AM22" t="s">
        <v>2</v>
      </c>
      <c r="AN22">
        <v>86</v>
      </c>
      <c r="AP22">
        <v>1</v>
      </c>
      <c r="AQ22">
        <v>1</v>
      </c>
      <c r="AR22" t="s">
        <v>3</v>
      </c>
      <c r="AS22">
        <v>0</v>
      </c>
      <c r="AT22">
        <v>1</v>
      </c>
      <c r="AU22">
        <v>1</v>
      </c>
      <c r="AV22" t="s">
        <v>3</v>
      </c>
      <c r="AW22">
        <v>0</v>
      </c>
    </row>
    <row r="23" spans="1:49" ht="14.25" customHeight="1">
      <c r="A23" s="20" t="s">
        <v>92</v>
      </c>
      <c r="S23" s="29">
        <v>197680</v>
      </c>
      <c r="T23">
        <v>25156</v>
      </c>
      <c r="U23">
        <v>1.2644</v>
      </c>
      <c r="W23">
        <v>3</v>
      </c>
      <c r="X23">
        <v>0</v>
      </c>
      <c r="Y23">
        <v>0</v>
      </c>
      <c r="Z23" s="31">
        <v>1</v>
      </c>
      <c r="AA23">
        <v>2</v>
      </c>
      <c r="AB23">
        <v>0</v>
      </c>
      <c r="AC23">
        <v>0</v>
      </c>
      <c r="AD23" s="31">
        <v>1</v>
      </c>
      <c r="AF23">
        <v>1</v>
      </c>
      <c r="AG23">
        <v>1</v>
      </c>
      <c r="AH23" t="s">
        <v>3</v>
      </c>
      <c r="AI23">
        <v>0</v>
      </c>
      <c r="AK23">
        <v>1</v>
      </c>
      <c r="AL23">
        <v>1</v>
      </c>
      <c r="AM23" t="s">
        <v>3</v>
      </c>
      <c r="AN23">
        <v>0</v>
      </c>
      <c r="AP23">
        <v>1</v>
      </c>
      <c r="AQ23">
        <v>2</v>
      </c>
      <c r="AR23" t="s">
        <v>2</v>
      </c>
      <c r="AS23">
        <v>197</v>
      </c>
      <c r="AT23">
        <v>1</v>
      </c>
      <c r="AU23">
        <v>2</v>
      </c>
      <c r="AV23" t="s">
        <v>2</v>
      </c>
      <c r="AW23">
        <v>0</v>
      </c>
    </row>
    <row r="24" spans="1:49" ht="14.25" customHeight="1">
      <c r="A24" s="20" t="s">
        <v>93</v>
      </c>
      <c r="R24" t="s">
        <v>102</v>
      </c>
      <c r="S24" s="29">
        <f>MIN(S21:S23)</f>
        <v>197680</v>
      </c>
      <c r="T24" s="29">
        <f>MIN(T21:T23)</f>
        <v>24092</v>
      </c>
      <c r="U24">
        <f>MAX(U21:U23)</f>
        <v>1.3704000000000001</v>
      </c>
      <c r="W24">
        <v>4</v>
      </c>
      <c r="X24">
        <v>0</v>
      </c>
      <c r="Y24">
        <v>0</v>
      </c>
      <c r="Z24">
        <v>0</v>
      </c>
      <c r="AA24">
        <v>3</v>
      </c>
      <c r="AB24">
        <v>0</v>
      </c>
      <c r="AC24">
        <v>0</v>
      </c>
      <c r="AD24" s="31">
        <v>1</v>
      </c>
      <c r="AF24">
        <v>1</v>
      </c>
      <c r="AG24">
        <v>2</v>
      </c>
      <c r="AH24" t="s">
        <v>2</v>
      </c>
      <c r="AI24">
        <v>0</v>
      </c>
      <c r="AK24">
        <v>1</v>
      </c>
      <c r="AL24">
        <v>2</v>
      </c>
      <c r="AM24" t="s">
        <v>2</v>
      </c>
      <c r="AN24">
        <v>0</v>
      </c>
      <c r="AP24">
        <v>1</v>
      </c>
      <c r="AQ24">
        <v>2</v>
      </c>
      <c r="AR24" t="s">
        <v>3</v>
      </c>
      <c r="AS24">
        <v>0</v>
      </c>
      <c r="AT24">
        <v>1</v>
      </c>
      <c r="AU24">
        <v>2</v>
      </c>
      <c r="AV24" t="s">
        <v>3</v>
      </c>
      <c r="AW24">
        <v>0</v>
      </c>
    </row>
    <row r="25" spans="1:49" ht="14.25" customHeight="1">
      <c r="A25" s="20" t="s">
        <v>94</v>
      </c>
      <c r="R25" t="s">
        <v>103</v>
      </c>
      <c r="S25" s="30">
        <v>208010</v>
      </c>
      <c r="T25" s="31">
        <v>25528</v>
      </c>
      <c r="U25" s="31">
        <v>1.3098000000000001</v>
      </c>
      <c r="V25">
        <v>27</v>
      </c>
      <c r="W25">
        <v>5</v>
      </c>
      <c r="X25">
        <v>0</v>
      </c>
      <c r="Y25">
        <v>0</v>
      </c>
      <c r="Z25">
        <v>0</v>
      </c>
      <c r="AA25">
        <v>4</v>
      </c>
      <c r="AB25">
        <v>0</v>
      </c>
      <c r="AC25" s="31">
        <v>1</v>
      </c>
      <c r="AD25">
        <v>0</v>
      </c>
      <c r="AF25">
        <v>1</v>
      </c>
      <c r="AG25">
        <v>2</v>
      </c>
      <c r="AH25" t="s">
        <v>3</v>
      </c>
      <c r="AI25">
        <v>0</v>
      </c>
      <c r="AK25">
        <v>1</v>
      </c>
      <c r="AL25">
        <v>2</v>
      </c>
      <c r="AM25" t="s">
        <v>3</v>
      </c>
      <c r="AN25">
        <v>0</v>
      </c>
      <c r="AP25">
        <v>1</v>
      </c>
      <c r="AQ25">
        <v>3</v>
      </c>
      <c r="AR25" t="s">
        <v>2</v>
      </c>
      <c r="AS25">
        <v>0</v>
      </c>
      <c r="AT25">
        <v>1</v>
      </c>
      <c r="AU25">
        <v>3</v>
      </c>
      <c r="AV25" t="s">
        <v>2</v>
      </c>
      <c r="AW25">
        <v>0</v>
      </c>
    </row>
    <row r="26" spans="1:49" ht="14.25" customHeight="1">
      <c r="A26" s="15" t="s">
        <v>95</v>
      </c>
      <c r="AA26">
        <v>5</v>
      </c>
      <c r="AB26">
        <v>0</v>
      </c>
      <c r="AC26">
        <v>0</v>
      </c>
      <c r="AD26">
        <v>0</v>
      </c>
      <c r="AF26">
        <v>1</v>
      </c>
      <c r="AG26">
        <v>3</v>
      </c>
      <c r="AH26" t="s">
        <v>2</v>
      </c>
      <c r="AI26">
        <v>0</v>
      </c>
      <c r="AK26">
        <v>1</v>
      </c>
      <c r="AL26">
        <v>3</v>
      </c>
      <c r="AM26" t="s">
        <v>2</v>
      </c>
      <c r="AN26">
        <v>89</v>
      </c>
      <c r="AP26">
        <v>1</v>
      </c>
      <c r="AQ26">
        <v>3</v>
      </c>
      <c r="AR26" t="s">
        <v>3</v>
      </c>
      <c r="AS26">
        <v>0</v>
      </c>
      <c r="AT26">
        <v>1</v>
      </c>
      <c r="AU26">
        <v>3</v>
      </c>
      <c r="AV26" t="s">
        <v>3</v>
      </c>
      <c r="AW26">
        <v>0</v>
      </c>
    </row>
    <row r="27" spans="1:49" ht="14.25" customHeight="1">
      <c r="R27" t="s">
        <v>100</v>
      </c>
      <c r="S27" s="29">
        <v>190480</v>
      </c>
      <c r="T27">
        <v>24125</v>
      </c>
      <c r="U27">
        <v>1.256</v>
      </c>
      <c r="AA27">
        <v>6</v>
      </c>
      <c r="AB27">
        <v>0</v>
      </c>
      <c r="AC27">
        <v>0</v>
      </c>
      <c r="AD27">
        <v>0</v>
      </c>
      <c r="AF27">
        <v>1</v>
      </c>
      <c r="AG27">
        <v>3</v>
      </c>
      <c r="AH27" t="s">
        <v>3</v>
      </c>
      <c r="AI27">
        <v>237</v>
      </c>
      <c r="AK27">
        <v>1</v>
      </c>
      <c r="AL27">
        <v>3</v>
      </c>
      <c r="AM27" t="s">
        <v>3</v>
      </c>
      <c r="AN27">
        <v>0</v>
      </c>
      <c r="AP27">
        <v>1</v>
      </c>
      <c r="AQ27">
        <v>4</v>
      </c>
      <c r="AR27" t="s">
        <v>2</v>
      </c>
      <c r="AS27">
        <v>0</v>
      </c>
      <c r="AT27">
        <v>1</v>
      </c>
      <c r="AU27">
        <v>4</v>
      </c>
      <c r="AV27" t="s">
        <v>2</v>
      </c>
      <c r="AW27">
        <v>0</v>
      </c>
    </row>
    <row r="28" spans="1:49" ht="14.25" customHeight="1">
      <c r="S28" s="29">
        <v>211340</v>
      </c>
      <c r="T28">
        <v>24017</v>
      </c>
      <c r="U28">
        <v>1.1609</v>
      </c>
      <c r="AA28">
        <v>7</v>
      </c>
      <c r="AB28">
        <v>0</v>
      </c>
      <c r="AC28" s="31">
        <v>1</v>
      </c>
      <c r="AD28">
        <v>0</v>
      </c>
      <c r="AF28">
        <v>1</v>
      </c>
      <c r="AG28">
        <v>4</v>
      </c>
      <c r="AH28" t="s">
        <v>2</v>
      </c>
      <c r="AI28">
        <v>0</v>
      </c>
      <c r="AK28">
        <v>1</v>
      </c>
      <c r="AL28">
        <v>4</v>
      </c>
      <c r="AM28" t="s">
        <v>2</v>
      </c>
      <c r="AN28">
        <v>0</v>
      </c>
      <c r="AP28">
        <v>1</v>
      </c>
      <c r="AQ28">
        <v>4</v>
      </c>
      <c r="AR28" t="s">
        <v>3</v>
      </c>
      <c r="AS28">
        <v>0</v>
      </c>
      <c r="AT28">
        <v>1</v>
      </c>
      <c r="AU28">
        <v>4</v>
      </c>
      <c r="AV28" t="s">
        <v>3</v>
      </c>
      <c r="AW28">
        <v>0</v>
      </c>
    </row>
    <row r="29" spans="1:49" ht="14.25" customHeight="1">
      <c r="S29" s="29">
        <v>208100</v>
      </c>
      <c r="T29">
        <v>24122</v>
      </c>
      <c r="U29">
        <v>1.2905</v>
      </c>
      <c r="AF29">
        <v>1</v>
      </c>
      <c r="AG29">
        <v>4</v>
      </c>
      <c r="AH29" t="s">
        <v>3</v>
      </c>
      <c r="AI29">
        <v>0</v>
      </c>
      <c r="AK29">
        <v>1</v>
      </c>
      <c r="AL29">
        <v>4</v>
      </c>
      <c r="AM29" t="s">
        <v>3</v>
      </c>
      <c r="AN29">
        <v>0</v>
      </c>
      <c r="AP29">
        <v>1</v>
      </c>
      <c r="AQ29">
        <v>5</v>
      </c>
      <c r="AR29" t="s">
        <v>2</v>
      </c>
      <c r="AS29">
        <v>0</v>
      </c>
      <c r="AT29">
        <v>1</v>
      </c>
      <c r="AU29">
        <v>5</v>
      </c>
      <c r="AV29" t="s">
        <v>2</v>
      </c>
      <c r="AW29">
        <v>0</v>
      </c>
    </row>
    <row r="30" spans="1:49" ht="14.25" customHeight="1">
      <c r="R30" t="s">
        <v>102</v>
      </c>
      <c r="S30" s="29">
        <f>MIN(S27:S29)</f>
        <v>190480</v>
      </c>
      <c r="T30">
        <f>MIN(T27:T29)</f>
        <v>24017</v>
      </c>
      <c r="U30">
        <f>MAX(U27:U29)</f>
        <v>1.2905</v>
      </c>
      <c r="X30" t="s">
        <v>2</v>
      </c>
      <c r="Y30" t="s">
        <v>3</v>
      </c>
      <c r="Z30" t="s">
        <v>4</v>
      </c>
      <c r="AB30" t="s">
        <v>2</v>
      </c>
      <c r="AC30" t="s">
        <v>3</v>
      </c>
      <c r="AD30" t="s">
        <v>4</v>
      </c>
      <c r="AF30">
        <v>1</v>
      </c>
      <c r="AG30">
        <v>5</v>
      </c>
      <c r="AH30" t="s">
        <v>2</v>
      </c>
      <c r="AI30">
        <v>0</v>
      </c>
      <c r="AK30">
        <v>1</v>
      </c>
      <c r="AL30">
        <v>5</v>
      </c>
      <c r="AM30" t="s">
        <v>2</v>
      </c>
      <c r="AN30">
        <v>0</v>
      </c>
      <c r="AP30">
        <v>1</v>
      </c>
      <c r="AQ30">
        <v>5</v>
      </c>
      <c r="AR30" t="s">
        <v>3</v>
      </c>
      <c r="AS30">
        <v>0</v>
      </c>
      <c r="AT30">
        <v>1</v>
      </c>
      <c r="AU30">
        <v>5</v>
      </c>
      <c r="AV30" t="s">
        <v>3</v>
      </c>
      <c r="AW30">
        <v>0</v>
      </c>
    </row>
    <row r="31" spans="1:49" ht="14.25" customHeight="1">
      <c r="R31" s="32" t="s">
        <v>103</v>
      </c>
      <c r="S31" s="34">
        <v>184580</v>
      </c>
      <c r="T31" s="31">
        <v>23894</v>
      </c>
      <c r="U31" s="31">
        <v>1.2753000000000001</v>
      </c>
      <c r="V31">
        <v>26</v>
      </c>
      <c r="X31">
        <v>0</v>
      </c>
      <c r="Y31">
        <v>0</v>
      </c>
      <c r="Z31">
        <v>1</v>
      </c>
      <c r="AB31">
        <v>0</v>
      </c>
      <c r="AC31">
        <v>0</v>
      </c>
      <c r="AD31">
        <v>1</v>
      </c>
      <c r="AF31">
        <v>1</v>
      </c>
      <c r="AG31">
        <v>5</v>
      </c>
      <c r="AH31" t="s">
        <v>3</v>
      </c>
      <c r="AI31">
        <v>0</v>
      </c>
      <c r="AK31">
        <v>1</v>
      </c>
      <c r="AL31">
        <v>5</v>
      </c>
      <c r="AM31" t="s">
        <v>3</v>
      </c>
      <c r="AN31">
        <v>0</v>
      </c>
      <c r="AP31">
        <v>1</v>
      </c>
      <c r="AQ31">
        <v>6</v>
      </c>
      <c r="AR31" t="s">
        <v>2</v>
      </c>
      <c r="AS31">
        <v>0</v>
      </c>
      <c r="AT31">
        <v>1</v>
      </c>
      <c r="AU31">
        <v>6</v>
      </c>
      <c r="AV31" t="s">
        <v>2</v>
      </c>
      <c r="AW31">
        <v>0</v>
      </c>
    </row>
    <row r="32" spans="1:49" ht="14.25" customHeight="1">
      <c r="S32" s="33"/>
      <c r="X32">
        <v>0</v>
      </c>
      <c r="Y32">
        <v>0</v>
      </c>
      <c r="Z32">
        <v>0</v>
      </c>
      <c r="AB32">
        <v>0</v>
      </c>
      <c r="AC32">
        <v>0</v>
      </c>
      <c r="AD32">
        <v>1</v>
      </c>
      <c r="AF32">
        <v>1</v>
      </c>
      <c r="AG32">
        <v>6</v>
      </c>
      <c r="AH32" t="s">
        <v>2</v>
      </c>
      <c r="AI32">
        <v>0</v>
      </c>
      <c r="AK32">
        <v>1</v>
      </c>
      <c r="AL32">
        <v>6</v>
      </c>
      <c r="AM32" t="s">
        <v>2</v>
      </c>
      <c r="AN32">
        <v>0</v>
      </c>
      <c r="AP32">
        <v>1</v>
      </c>
      <c r="AQ32">
        <v>6</v>
      </c>
      <c r="AR32" t="s">
        <v>3</v>
      </c>
      <c r="AS32">
        <v>0</v>
      </c>
      <c r="AT32">
        <v>1</v>
      </c>
      <c r="AU32">
        <v>6</v>
      </c>
      <c r="AV32" t="s">
        <v>3</v>
      </c>
      <c r="AW32">
        <v>0</v>
      </c>
    </row>
    <row r="33" spans="18:49" ht="14.25" customHeight="1">
      <c r="R33" s="33" t="s">
        <v>116</v>
      </c>
      <c r="S33" s="29">
        <v>210380</v>
      </c>
      <c r="T33">
        <v>24110</v>
      </c>
      <c r="U33">
        <v>1.2408999999999999</v>
      </c>
      <c r="X33">
        <v>0</v>
      </c>
      <c r="Y33">
        <v>0</v>
      </c>
      <c r="Z33">
        <v>1</v>
      </c>
      <c r="AB33">
        <v>0</v>
      </c>
      <c r="AC33">
        <v>0</v>
      </c>
      <c r="AD33">
        <v>0</v>
      </c>
      <c r="AF33">
        <v>1</v>
      </c>
      <c r="AG33">
        <v>6</v>
      </c>
      <c r="AH33" t="s">
        <v>3</v>
      </c>
      <c r="AI33">
        <v>0</v>
      </c>
      <c r="AK33">
        <v>1</v>
      </c>
      <c r="AL33">
        <v>6</v>
      </c>
      <c r="AM33" t="s">
        <v>3</v>
      </c>
      <c r="AN33">
        <v>0</v>
      </c>
      <c r="AP33">
        <v>1</v>
      </c>
      <c r="AQ33">
        <v>7</v>
      </c>
      <c r="AR33" t="s">
        <v>2</v>
      </c>
      <c r="AS33">
        <v>0</v>
      </c>
      <c r="AT33">
        <v>1</v>
      </c>
      <c r="AU33">
        <v>7</v>
      </c>
      <c r="AV33" t="s">
        <v>2</v>
      </c>
      <c r="AW33">
        <v>0</v>
      </c>
    </row>
    <row r="34" spans="18:49" ht="14.25" customHeight="1">
      <c r="S34" s="29">
        <v>208170</v>
      </c>
      <c r="T34">
        <v>24424</v>
      </c>
      <c r="U34">
        <v>1.1609</v>
      </c>
      <c r="X34">
        <v>0</v>
      </c>
      <c r="Y34">
        <v>0</v>
      </c>
      <c r="Z34">
        <v>0</v>
      </c>
      <c r="AB34">
        <v>0</v>
      </c>
      <c r="AC34">
        <v>0</v>
      </c>
      <c r="AD34">
        <v>1</v>
      </c>
      <c r="AF34">
        <v>1</v>
      </c>
      <c r="AG34">
        <v>7</v>
      </c>
      <c r="AH34" t="s">
        <v>2</v>
      </c>
      <c r="AI34">
        <v>0</v>
      </c>
      <c r="AK34">
        <v>1</v>
      </c>
      <c r="AL34">
        <v>7</v>
      </c>
      <c r="AM34" t="s">
        <v>2</v>
      </c>
      <c r="AN34">
        <v>0</v>
      </c>
      <c r="AP34">
        <v>1</v>
      </c>
      <c r="AQ34">
        <v>7</v>
      </c>
      <c r="AR34" t="s">
        <v>3</v>
      </c>
      <c r="AS34">
        <v>0</v>
      </c>
      <c r="AT34">
        <v>1</v>
      </c>
      <c r="AU34">
        <v>7</v>
      </c>
      <c r="AV34" t="s">
        <v>3</v>
      </c>
      <c r="AW34">
        <v>0</v>
      </c>
    </row>
    <row r="35" spans="18:49" ht="14.25" customHeight="1">
      <c r="S35" s="29">
        <v>190400</v>
      </c>
      <c r="T35">
        <v>23962</v>
      </c>
      <c r="U35">
        <v>1.2299</v>
      </c>
      <c r="X35">
        <v>0</v>
      </c>
      <c r="Y35">
        <v>0</v>
      </c>
      <c r="Z35">
        <v>0</v>
      </c>
      <c r="AB35">
        <v>0</v>
      </c>
      <c r="AC35">
        <v>0</v>
      </c>
      <c r="AD35">
        <v>0</v>
      </c>
      <c r="AF35">
        <v>1</v>
      </c>
      <c r="AG35">
        <v>7</v>
      </c>
      <c r="AH35" t="s">
        <v>3</v>
      </c>
      <c r="AI35">
        <v>130</v>
      </c>
      <c r="AK35">
        <v>1</v>
      </c>
      <c r="AL35">
        <v>7</v>
      </c>
      <c r="AM35" t="s">
        <v>3</v>
      </c>
      <c r="AN35">
        <v>0</v>
      </c>
      <c r="AP35">
        <v>2</v>
      </c>
      <c r="AQ35">
        <v>1</v>
      </c>
      <c r="AR35" t="s">
        <v>2</v>
      </c>
      <c r="AS35">
        <v>0</v>
      </c>
      <c r="AT35">
        <v>1</v>
      </c>
      <c r="AU35">
        <v>8</v>
      </c>
      <c r="AV35" t="s">
        <v>2</v>
      </c>
      <c r="AW35">
        <v>117</v>
      </c>
    </row>
    <row r="36" spans="18:49" ht="14.25" customHeight="1">
      <c r="R36" t="s">
        <v>102</v>
      </c>
      <c r="S36">
        <f>MIN(S33:S35)</f>
        <v>190400</v>
      </c>
      <c r="T36">
        <f>MIN(T33:T35)</f>
        <v>23962</v>
      </c>
      <c r="U36">
        <f>MAX(U33:U35)</f>
        <v>1.2408999999999999</v>
      </c>
      <c r="AB36">
        <v>0</v>
      </c>
      <c r="AC36">
        <v>0</v>
      </c>
      <c r="AD36">
        <v>0</v>
      </c>
      <c r="AF36">
        <v>2</v>
      </c>
      <c r="AG36">
        <v>1</v>
      </c>
      <c r="AH36" t="s">
        <v>2</v>
      </c>
      <c r="AI36">
        <v>0</v>
      </c>
      <c r="AK36">
        <v>1</v>
      </c>
      <c r="AL36">
        <v>8</v>
      </c>
      <c r="AM36" t="s">
        <v>2</v>
      </c>
      <c r="AN36">
        <v>0</v>
      </c>
      <c r="AP36">
        <v>2</v>
      </c>
      <c r="AQ36">
        <v>1</v>
      </c>
      <c r="AR36" t="s">
        <v>3</v>
      </c>
      <c r="AS36">
        <v>0</v>
      </c>
      <c r="AT36">
        <v>1</v>
      </c>
      <c r="AU36">
        <v>8</v>
      </c>
      <c r="AV36" t="s">
        <v>3</v>
      </c>
      <c r="AW36">
        <v>0</v>
      </c>
    </row>
    <row r="37" spans="18:49" ht="14.25" customHeight="1">
      <c r="R37" s="33" t="s">
        <v>103</v>
      </c>
      <c r="S37" s="29">
        <v>204570</v>
      </c>
      <c r="T37">
        <v>24560</v>
      </c>
      <c r="U37">
        <v>1.3511</v>
      </c>
      <c r="V37">
        <v>26</v>
      </c>
      <c r="X37" t="s">
        <v>2</v>
      </c>
      <c r="Y37" t="s">
        <v>3</v>
      </c>
      <c r="Z37" t="s">
        <v>4</v>
      </c>
      <c r="AB37">
        <v>0</v>
      </c>
      <c r="AC37">
        <v>0</v>
      </c>
      <c r="AD37">
        <v>1</v>
      </c>
      <c r="AF37">
        <v>2</v>
      </c>
      <c r="AG37">
        <v>1</v>
      </c>
      <c r="AH37" t="s">
        <v>3</v>
      </c>
      <c r="AI37">
        <v>0</v>
      </c>
      <c r="AK37">
        <v>1</v>
      </c>
      <c r="AL37">
        <v>8</v>
      </c>
      <c r="AM37" t="s">
        <v>3</v>
      </c>
      <c r="AN37">
        <v>0</v>
      </c>
      <c r="AP37">
        <v>2</v>
      </c>
      <c r="AQ37">
        <v>2</v>
      </c>
      <c r="AR37" t="s">
        <v>2</v>
      </c>
      <c r="AS37">
        <v>0</v>
      </c>
      <c r="AT37">
        <v>1</v>
      </c>
      <c r="AU37">
        <v>9</v>
      </c>
      <c r="AV37" t="s">
        <v>2</v>
      </c>
      <c r="AW37">
        <v>87</v>
      </c>
    </row>
    <row r="38" spans="18:49" ht="14.25" customHeight="1">
      <c r="X38">
        <v>0</v>
      </c>
      <c r="Y38">
        <v>0</v>
      </c>
      <c r="Z38">
        <v>0</v>
      </c>
      <c r="AB38" t="s">
        <v>2</v>
      </c>
      <c r="AC38" t="s">
        <v>3</v>
      </c>
      <c r="AD38" t="s">
        <v>4</v>
      </c>
      <c r="AF38">
        <v>2</v>
      </c>
      <c r="AG38">
        <v>2</v>
      </c>
      <c r="AH38" t="s">
        <v>2</v>
      </c>
      <c r="AI38">
        <v>0</v>
      </c>
      <c r="AK38">
        <v>1</v>
      </c>
      <c r="AL38">
        <v>9</v>
      </c>
      <c r="AM38" t="s">
        <v>2</v>
      </c>
      <c r="AN38">
        <v>0</v>
      </c>
      <c r="AP38">
        <v>2</v>
      </c>
      <c r="AQ38">
        <v>2</v>
      </c>
      <c r="AR38" t="s">
        <v>3</v>
      </c>
      <c r="AS38">
        <v>0</v>
      </c>
      <c r="AT38">
        <v>1</v>
      </c>
      <c r="AU38">
        <v>9</v>
      </c>
      <c r="AV38" t="s">
        <v>3</v>
      </c>
      <c r="AW38">
        <v>0</v>
      </c>
    </row>
    <row r="39" spans="18:49" ht="14.25" customHeight="1">
      <c r="R39" s="33" t="s">
        <v>117</v>
      </c>
      <c r="S39" s="29">
        <v>200720</v>
      </c>
      <c r="T39">
        <v>23500</v>
      </c>
      <c r="U39">
        <v>1.2063999999999999</v>
      </c>
      <c r="X39">
        <v>0</v>
      </c>
      <c r="Y39">
        <v>0</v>
      </c>
      <c r="Z39">
        <v>0</v>
      </c>
      <c r="AB39">
        <v>0</v>
      </c>
      <c r="AC39">
        <v>1</v>
      </c>
      <c r="AD39">
        <v>0</v>
      </c>
      <c r="AF39">
        <v>2</v>
      </c>
      <c r="AG39">
        <v>2</v>
      </c>
      <c r="AH39" t="s">
        <v>3</v>
      </c>
      <c r="AI39">
        <v>0</v>
      </c>
      <c r="AK39">
        <v>1</v>
      </c>
      <c r="AL39">
        <v>9</v>
      </c>
      <c r="AM39" t="s">
        <v>3</v>
      </c>
      <c r="AN39">
        <v>0</v>
      </c>
      <c r="AP39">
        <v>2</v>
      </c>
      <c r="AQ39">
        <v>3</v>
      </c>
      <c r="AR39" t="s">
        <v>2</v>
      </c>
      <c r="AS39">
        <v>0</v>
      </c>
      <c r="AT39">
        <v>1</v>
      </c>
      <c r="AU39">
        <v>10</v>
      </c>
      <c r="AV39" t="s">
        <v>2</v>
      </c>
      <c r="AW39">
        <v>81</v>
      </c>
    </row>
    <row r="40" spans="18:49" ht="14.25" customHeight="1">
      <c r="S40" s="29">
        <v>230620</v>
      </c>
      <c r="T40">
        <v>24562</v>
      </c>
      <c r="U40">
        <v>1.2669999999999999</v>
      </c>
      <c r="X40">
        <v>0</v>
      </c>
      <c r="Y40">
        <v>0</v>
      </c>
      <c r="Z40">
        <v>1</v>
      </c>
      <c r="AB40">
        <v>0</v>
      </c>
      <c r="AC40">
        <v>0</v>
      </c>
      <c r="AD40">
        <v>0</v>
      </c>
      <c r="AF40">
        <v>2</v>
      </c>
      <c r="AG40">
        <v>3</v>
      </c>
      <c r="AH40" t="s">
        <v>2</v>
      </c>
      <c r="AI40">
        <v>0</v>
      </c>
      <c r="AK40">
        <v>1</v>
      </c>
      <c r="AL40">
        <v>10</v>
      </c>
      <c r="AM40" t="s">
        <v>2</v>
      </c>
      <c r="AN40">
        <v>5</v>
      </c>
      <c r="AP40">
        <v>2</v>
      </c>
      <c r="AQ40">
        <v>3</v>
      </c>
      <c r="AR40" t="s">
        <v>3</v>
      </c>
      <c r="AS40">
        <v>0</v>
      </c>
      <c r="AT40">
        <v>1</v>
      </c>
      <c r="AU40">
        <v>10</v>
      </c>
      <c r="AV40" t="s">
        <v>3</v>
      </c>
      <c r="AW40">
        <v>0</v>
      </c>
    </row>
    <row r="41" spans="18:49" ht="14.25" customHeight="1">
      <c r="S41" s="29">
        <v>189320</v>
      </c>
      <c r="T41">
        <v>24303</v>
      </c>
      <c r="U41">
        <v>1.4007000000000001</v>
      </c>
      <c r="X41">
        <v>0</v>
      </c>
      <c r="Y41">
        <v>0</v>
      </c>
      <c r="Z41">
        <v>0</v>
      </c>
      <c r="AB41">
        <v>0</v>
      </c>
      <c r="AC41">
        <v>0</v>
      </c>
      <c r="AD41">
        <v>1</v>
      </c>
      <c r="AF41">
        <v>2</v>
      </c>
      <c r="AG41">
        <v>3</v>
      </c>
      <c r="AH41" t="s">
        <v>3</v>
      </c>
      <c r="AI41">
        <v>0</v>
      </c>
      <c r="AK41">
        <v>1</v>
      </c>
      <c r="AL41">
        <v>10</v>
      </c>
      <c r="AM41" t="s">
        <v>3</v>
      </c>
      <c r="AN41">
        <v>0</v>
      </c>
      <c r="AP41">
        <v>2</v>
      </c>
      <c r="AQ41">
        <v>4</v>
      </c>
      <c r="AR41" t="s">
        <v>2</v>
      </c>
      <c r="AS41">
        <v>0</v>
      </c>
      <c r="AT41">
        <v>2</v>
      </c>
      <c r="AU41">
        <v>1</v>
      </c>
      <c r="AV41" t="s">
        <v>2</v>
      </c>
      <c r="AW41">
        <v>0</v>
      </c>
    </row>
    <row r="42" spans="18:49" ht="14.25" customHeight="1">
      <c r="R42" t="s">
        <v>102</v>
      </c>
      <c r="S42">
        <f>MIN(S39:S41)</f>
        <v>189320</v>
      </c>
      <c r="T42">
        <f>MIN(T39:T41)</f>
        <v>23500</v>
      </c>
      <c r="U42">
        <f>MAX(U39:U41)</f>
        <v>1.4007000000000001</v>
      </c>
      <c r="X42">
        <v>0</v>
      </c>
      <c r="Y42">
        <v>0</v>
      </c>
      <c r="Z42">
        <v>1</v>
      </c>
      <c r="AB42">
        <v>0</v>
      </c>
      <c r="AC42">
        <v>0</v>
      </c>
      <c r="AD42">
        <v>1</v>
      </c>
      <c r="AF42">
        <v>2</v>
      </c>
      <c r="AG42">
        <v>4</v>
      </c>
      <c r="AH42" t="s">
        <v>2</v>
      </c>
      <c r="AI42">
        <v>0</v>
      </c>
      <c r="AK42">
        <v>2</v>
      </c>
      <c r="AL42">
        <v>1</v>
      </c>
      <c r="AM42" t="s">
        <v>2</v>
      </c>
      <c r="AN42">
        <v>0</v>
      </c>
      <c r="AP42">
        <v>2</v>
      </c>
      <c r="AQ42">
        <v>4</v>
      </c>
      <c r="AR42" t="s">
        <v>3</v>
      </c>
      <c r="AS42">
        <v>0</v>
      </c>
      <c r="AT42">
        <v>2</v>
      </c>
      <c r="AU42">
        <v>1</v>
      </c>
      <c r="AV42" t="s">
        <v>3</v>
      </c>
      <c r="AW42">
        <v>0</v>
      </c>
    </row>
    <row r="43" spans="18:49" ht="14.25" customHeight="1">
      <c r="S43" s="29">
        <v>227310</v>
      </c>
      <c r="T43">
        <v>24868</v>
      </c>
      <c r="U43">
        <v>1.2408999999999999</v>
      </c>
      <c r="V43">
        <v>25</v>
      </c>
      <c r="AB43">
        <v>0</v>
      </c>
      <c r="AC43">
        <v>1</v>
      </c>
      <c r="AD43">
        <v>0</v>
      </c>
      <c r="AF43">
        <v>2</v>
      </c>
      <c r="AG43">
        <v>4</v>
      </c>
      <c r="AH43" t="s">
        <v>3</v>
      </c>
      <c r="AI43">
        <v>0</v>
      </c>
      <c r="AK43">
        <v>2</v>
      </c>
      <c r="AL43">
        <v>1</v>
      </c>
      <c r="AM43" t="s">
        <v>3</v>
      </c>
      <c r="AN43">
        <v>0</v>
      </c>
      <c r="AP43">
        <v>2</v>
      </c>
      <c r="AQ43">
        <v>5</v>
      </c>
      <c r="AR43" t="s">
        <v>2</v>
      </c>
      <c r="AS43">
        <v>0</v>
      </c>
      <c r="AT43">
        <v>2</v>
      </c>
      <c r="AU43">
        <v>2</v>
      </c>
      <c r="AV43" t="s">
        <v>2</v>
      </c>
      <c r="AW43">
        <v>0</v>
      </c>
    </row>
    <row r="44" spans="18:49" ht="14.25" customHeight="1">
      <c r="X44" t="s">
        <v>2</v>
      </c>
      <c r="Y44" t="s">
        <v>3</v>
      </c>
      <c r="Z44" t="s">
        <v>4</v>
      </c>
      <c r="AB44">
        <v>1</v>
      </c>
      <c r="AC44">
        <v>0</v>
      </c>
      <c r="AD44">
        <v>0</v>
      </c>
      <c r="AF44">
        <v>2</v>
      </c>
      <c r="AG44">
        <v>5</v>
      </c>
      <c r="AH44" t="s">
        <v>2</v>
      </c>
      <c r="AI44">
        <v>0</v>
      </c>
      <c r="AK44">
        <v>2</v>
      </c>
      <c r="AL44">
        <v>2</v>
      </c>
      <c r="AM44" t="s">
        <v>2</v>
      </c>
      <c r="AN44">
        <v>0</v>
      </c>
      <c r="AP44">
        <v>2</v>
      </c>
      <c r="AQ44">
        <v>5</v>
      </c>
      <c r="AR44" t="s">
        <v>3</v>
      </c>
      <c r="AS44">
        <v>0</v>
      </c>
      <c r="AT44">
        <v>2</v>
      </c>
      <c r="AU44">
        <v>2</v>
      </c>
      <c r="AV44" t="s">
        <v>3</v>
      </c>
      <c r="AW44">
        <v>0</v>
      </c>
    </row>
    <row r="45" spans="18:49" ht="14.25" customHeight="1">
      <c r="X45">
        <v>0</v>
      </c>
      <c r="Y45">
        <v>0</v>
      </c>
      <c r="Z45">
        <v>1</v>
      </c>
      <c r="AB45">
        <v>0</v>
      </c>
      <c r="AC45">
        <v>0</v>
      </c>
      <c r="AD45">
        <v>0</v>
      </c>
      <c r="AF45">
        <v>2</v>
      </c>
      <c r="AG45">
        <v>5</v>
      </c>
      <c r="AH45" t="s">
        <v>3</v>
      </c>
      <c r="AI45">
        <v>0</v>
      </c>
      <c r="AK45">
        <v>2</v>
      </c>
      <c r="AL45">
        <v>2</v>
      </c>
      <c r="AM45" t="s">
        <v>3</v>
      </c>
      <c r="AN45">
        <v>0</v>
      </c>
      <c r="AP45">
        <v>2</v>
      </c>
      <c r="AQ45">
        <v>6</v>
      </c>
      <c r="AR45" t="s">
        <v>2</v>
      </c>
      <c r="AS45">
        <v>0</v>
      </c>
      <c r="AT45">
        <v>2</v>
      </c>
      <c r="AU45">
        <v>3</v>
      </c>
      <c r="AV45" t="s">
        <v>2</v>
      </c>
      <c r="AW45">
        <v>100</v>
      </c>
    </row>
    <row r="46" spans="18:49" ht="14.25" customHeight="1">
      <c r="X46">
        <v>0</v>
      </c>
      <c r="Y46">
        <v>0</v>
      </c>
      <c r="Z46">
        <v>0</v>
      </c>
      <c r="AB46" t="s">
        <v>2</v>
      </c>
      <c r="AC46" t="s">
        <v>3</v>
      </c>
      <c r="AD46" t="s">
        <v>4</v>
      </c>
      <c r="AF46">
        <v>2</v>
      </c>
      <c r="AG46">
        <v>6</v>
      </c>
      <c r="AH46" t="s">
        <v>2</v>
      </c>
      <c r="AI46">
        <v>0</v>
      </c>
      <c r="AK46">
        <v>2</v>
      </c>
      <c r="AL46">
        <v>3</v>
      </c>
      <c r="AM46" t="s">
        <v>2</v>
      </c>
      <c r="AN46">
        <v>0</v>
      </c>
      <c r="AP46">
        <v>2</v>
      </c>
      <c r="AQ46">
        <v>6</v>
      </c>
      <c r="AR46" t="s">
        <v>3</v>
      </c>
      <c r="AS46">
        <v>0</v>
      </c>
      <c r="AT46">
        <v>2</v>
      </c>
      <c r="AU46">
        <v>3</v>
      </c>
      <c r="AV46" t="s">
        <v>3</v>
      </c>
      <c r="AW46">
        <v>0</v>
      </c>
    </row>
    <row r="47" spans="18:49" ht="14.25" customHeight="1">
      <c r="X47">
        <v>0</v>
      </c>
      <c r="Y47">
        <v>0</v>
      </c>
      <c r="Z47">
        <v>1</v>
      </c>
      <c r="AB47">
        <v>0</v>
      </c>
      <c r="AC47">
        <v>1</v>
      </c>
      <c r="AD47">
        <v>0</v>
      </c>
      <c r="AF47">
        <v>2</v>
      </c>
      <c r="AG47">
        <v>6</v>
      </c>
      <c r="AH47" t="s">
        <v>3</v>
      </c>
      <c r="AI47">
        <v>0</v>
      </c>
      <c r="AK47">
        <v>2</v>
      </c>
      <c r="AL47">
        <v>3</v>
      </c>
      <c r="AM47" t="s">
        <v>3</v>
      </c>
      <c r="AN47">
        <v>0</v>
      </c>
      <c r="AP47">
        <v>2</v>
      </c>
      <c r="AQ47">
        <v>7</v>
      </c>
      <c r="AR47" t="s">
        <v>2</v>
      </c>
      <c r="AS47">
        <v>0</v>
      </c>
      <c r="AT47">
        <v>2</v>
      </c>
      <c r="AU47">
        <v>4</v>
      </c>
      <c r="AV47" t="s">
        <v>2</v>
      </c>
      <c r="AW47">
        <v>101</v>
      </c>
    </row>
    <row r="48" spans="18:49" ht="14.25" customHeight="1">
      <c r="X48">
        <v>0</v>
      </c>
      <c r="Y48">
        <v>0</v>
      </c>
      <c r="Z48">
        <v>0</v>
      </c>
      <c r="AB48">
        <v>0</v>
      </c>
      <c r="AC48">
        <v>1</v>
      </c>
      <c r="AD48">
        <v>0</v>
      </c>
      <c r="AF48">
        <v>2</v>
      </c>
      <c r="AG48">
        <v>7</v>
      </c>
      <c r="AH48" t="s">
        <v>2</v>
      </c>
      <c r="AI48">
        <v>0</v>
      </c>
      <c r="AK48">
        <v>2</v>
      </c>
      <c r="AL48">
        <v>4</v>
      </c>
      <c r="AM48" t="s">
        <v>2</v>
      </c>
      <c r="AN48">
        <v>110</v>
      </c>
      <c r="AP48">
        <v>2</v>
      </c>
      <c r="AQ48">
        <v>7</v>
      </c>
      <c r="AR48" t="s">
        <v>3</v>
      </c>
      <c r="AS48">
        <v>0</v>
      </c>
      <c r="AT48">
        <v>2</v>
      </c>
      <c r="AU48">
        <v>4</v>
      </c>
      <c r="AV48" t="s">
        <v>3</v>
      </c>
      <c r="AW48">
        <v>0</v>
      </c>
    </row>
    <row r="49" spans="18:49" ht="14.25" customHeight="1">
      <c r="X49">
        <v>0</v>
      </c>
      <c r="Y49">
        <v>0</v>
      </c>
      <c r="Z49">
        <v>0</v>
      </c>
      <c r="AB49">
        <v>0</v>
      </c>
      <c r="AC49">
        <v>0</v>
      </c>
      <c r="AD49">
        <v>1</v>
      </c>
      <c r="AF49">
        <v>2</v>
      </c>
      <c r="AG49">
        <v>7</v>
      </c>
      <c r="AH49" t="s">
        <v>3</v>
      </c>
      <c r="AI49">
        <v>0</v>
      </c>
      <c r="AK49">
        <v>2</v>
      </c>
      <c r="AL49">
        <v>4</v>
      </c>
      <c r="AM49" t="s">
        <v>3</v>
      </c>
      <c r="AN49">
        <v>0</v>
      </c>
      <c r="AP49">
        <v>3</v>
      </c>
      <c r="AQ49">
        <v>1</v>
      </c>
      <c r="AR49" t="s">
        <v>2</v>
      </c>
      <c r="AS49">
        <v>0</v>
      </c>
      <c r="AT49">
        <v>2</v>
      </c>
      <c r="AU49">
        <v>5</v>
      </c>
      <c r="AV49" t="s">
        <v>2</v>
      </c>
      <c r="AW49">
        <v>0</v>
      </c>
    </row>
    <row r="50" spans="18:49" ht="14.25" customHeight="1">
      <c r="AB50">
        <v>0</v>
      </c>
      <c r="AC50">
        <v>1</v>
      </c>
      <c r="AD50">
        <v>0</v>
      </c>
      <c r="AF50">
        <v>3</v>
      </c>
      <c r="AG50">
        <v>1</v>
      </c>
      <c r="AH50" t="s">
        <v>2</v>
      </c>
      <c r="AI50">
        <v>5</v>
      </c>
      <c r="AK50">
        <v>2</v>
      </c>
      <c r="AL50">
        <v>5</v>
      </c>
      <c r="AM50" t="s">
        <v>2</v>
      </c>
      <c r="AN50">
        <v>0</v>
      </c>
      <c r="AP50">
        <v>3</v>
      </c>
      <c r="AQ50">
        <v>1</v>
      </c>
      <c r="AR50" t="s">
        <v>3</v>
      </c>
      <c r="AS50">
        <v>0</v>
      </c>
      <c r="AT50">
        <v>2</v>
      </c>
      <c r="AU50">
        <v>5</v>
      </c>
      <c r="AV50" t="s">
        <v>3</v>
      </c>
      <c r="AW50">
        <v>0</v>
      </c>
    </row>
    <row r="51" spans="18:49" ht="14.25" customHeight="1">
      <c r="X51" t="s">
        <v>2</v>
      </c>
      <c r="Y51" t="s">
        <v>3</v>
      </c>
      <c r="Z51" t="s">
        <v>4</v>
      </c>
      <c r="AB51">
        <v>0</v>
      </c>
      <c r="AC51">
        <v>0</v>
      </c>
      <c r="AD51">
        <v>1</v>
      </c>
      <c r="AF51">
        <v>3</v>
      </c>
      <c r="AG51">
        <v>1</v>
      </c>
      <c r="AH51" t="s">
        <v>3</v>
      </c>
      <c r="AI51">
        <v>0</v>
      </c>
      <c r="AK51">
        <v>2</v>
      </c>
      <c r="AL51">
        <v>5</v>
      </c>
      <c r="AM51" t="s">
        <v>3</v>
      </c>
      <c r="AN51">
        <v>111</v>
      </c>
      <c r="AP51">
        <v>3</v>
      </c>
      <c r="AQ51">
        <v>2</v>
      </c>
      <c r="AR51" t="s">
        <v>2</v>
      </c>
      <c r="AS51">
        <v>4</v>
      </c>
      <c r="AT51">
        <v>2</v>
      </c>
      <c r="AU51">
        <v>6</v>
      </c>
      <c r="AV51" t="s">
        <v>2</v>
      </c>
      <c r="AW51">
        <v>0</v>
      </c>
    </row>
    <row r="52" spans="18:49" ht="14.25" customHeight="1">
      <c r="R52" s="33" t="s">
        <v>118</v>
      </c>
      <c r="S52" s="29">
        <v>228390</v>
      </c>
      <c r="T52">
        <v>24232</v>
      </c>
      <c r="U52">
        <v>1.2408999999999999</v>
      </c>
      <c r="X52">
        <v>0</v>
      </c>
      <c r="Y52">
        <v>0</v>
      </c>
      <c r="Z52">
        <v>1</v>
      </c>
      <c r="AB52">
        <v>0</v>
      </c>
      <c r="AC52">
        <v>0</v>
      </c>
      <c r="AD52">
        <v>0</v>
      </c>
      <c r="AF52">
        <v>3</v>
      </c>
      <c r="AG52">
        <v>2</v>
      </c>
      <c r="AH52" t="s">
        <v>2</v>
      </c>
      <c r="AI52">
        <v>300</v>
      </c>
      <c r="AK52">
        <v>2</v>
      </c>
      <c r="AL52">
        <v>6</v>
      </c>
      <c r="AM52" t="s">
        <v>2</v>
      </c>
      <c r="AN52">
        <v>79</v>
      </c>
      <c r="AP52">
        <v>3</v>
      </c>
      <c r="AQ52">
        <v>2</v>
      </c>
      <c r="AR52" t="s">
        <v>3</v>
      </c>
      <c r="AS52">
        <v>0</v>
      </c>
      <c r="AT52">
        <v>2</v>
      </c>
      <c r="AU52">
        <v>6</v>
      </c>
      <c r="AV52" t="s">
        <v>3</v>
      </c>
      <c r="AW52">
        <v>0</v>
      </c>
    </row>
    <row r="53" spans="18:49" ht="14.25" customHeight="1">
      <c r="S53" s="29">
        <v>208390</v>
      </c>
      <c r="T53">
        <v>23671</v>
      </c>
      <c r="U53">
        <v>1.2299</v>
      </c>
      <c r="X53">
        <v>0</v>
      </c>
      <c r="Y53">
        <v>0</v>
      </c>
      <c r="Z53">
        <v>0</v>
      </c>
      <c r="AB53">
        <v>0</v>
      </c>
      <c r="AC53">
        <v>0</v>
      </c>
      <c r="AD53">
        <v>1</v>
      </c>
      <c r="AF53">
        <v>3</v>
      </c>
      <c r="AG53">
        <v>2</v>
      </c>
      <c r="AH53" t="s">
        <v>3</v>
      </c>
      <c r="AI53">
        <v>0</v>
      </c>
      <c r="AK53">
        <v>2</v>
      </c>
      <c r="AL53">
        <v>6</v>
      </c>
      <c r="AM53" t="s">
        <v>3</v>
      </c>
      <c r="AN53">
        <v>0</v>
      </c>
      <c r="AP53">
        <v>3</v>
      </c>
      <c r="AQ53">
        <v>3</v>
      </c>
      <c r="AR53" t="s">
        <v>2</v>
      </c>
      <c r="AS53">
        <v>0</v>
      </c>
      <c r="AT53">
        <v>2</v>
      </c>
      <c r="AU53">
        <v>7</v>
      </c>
      <c r="AV53" t="s">
        <v>2</v>
      </c>
      <c r="AW53">
        <v>0</v>
      </c>
    </row>
    <row r="54" spans="18:49" ht="14.25" customHeight="1">
      <c r="S54" s="29">
        <v>216400</v>
      </c>
      <c r="T54">
        <v>23326</v>
      </c>
      <c r="U54">
        <v>1.325</v>
      </c>
      <c r="X54">
        <v>0</v>
      </c>
      <c r="Y54">
        <v>0</v>
      </c>
      <c r="Z54">
        <v>1</v>
      </c>
      <c r="AA54" t="s">
        <v>106</v>
      </c>
      <c r="AB54" t="s">
        <v>2</v>
      </c>
      <c r="AC54" t="s">
        <v>3</v>
      </c>
      <c r="AD54" t="s">
        <v>4</v>
      </c>
      <c r="AF54">
        <v>3</v>
      </c>
      <c r="AG54">
        <v>3</v>
      </c>
      <c r="AH54" t="s">
        <v>2</v>
      </c>
      <c r="AI54">
        <v>0</v>
      </c>
      <c r="AK54">
        <v>2</v>
      </c>
      <c r="AL54">
        <v>7</v>
      </c>
      <c r="AM54" t="s">
        <v>2</v>
      </c>
      <c r="AN54">
        <v>0</v>
      </c>
      <c r="AP54">
        <v>3</v>
      </c>
      <c r="AQ54">
        <v>3</v>
      </c>
      <c r="AR54" t="s">
        <v>3</v>
      </c>
      <c r="AS54">
        <v>0</v>
      </c>
      <c r="AT54">
        <v>2</v>
      </c>
      <c r="AU54">
        <v>7</v>
      </c>
      <c r="AV54" t="s">
        <v>3</v>
      </c>
      <c r="AW54">
        <v>0</v>
      </c>
    </row>
    <row r="55" spans="18:49" ht="14.25" customHeight="1">
      <c r="R55" t="s">
        <v>102</v>
      </c>
      <c r="S55">
        <f>MIN(S52:S54)</f>
        <v>208390</v>
      </c>
      <c r="T55">
        <f>MIN(T52:T54)</f>
        <v>23326</v>
      </c>
      <c r="U55">
        <f>MAX(U52:U54)</f>
        <v>1.325</v>
      </c>
      <c r="X55">
        <v>0</v>
      </c>
      <c r="Y55">
        <v>0</v>
      </c>
      <c r="Z55">
        <v>0</v>
      </c>
      <c r="AA55">
        <v>1</v>
      </c>
      <c r="AB55">
        <v>0</v>
      </c>
      <c r="AC55" s="31">
        <v>1</v>
      </c>
      <c r="AD55">
        <v>0</v>
      </c>
      <c r="AF55">
        <v>3</v>
      </c>
      <c r="AG55">
        <v>3</v>
      </c>
      <c r="AH55" t="s">
        <v>3</v>
      </c>
      <c r="AI55">
        <v>0</v>
      </c>
      <c r="AK55">
        <v>2</v>
      </c>
      <c r="AL55">
        <v>7</v>
      </c>
      <c r="AM55" t="s">
        <v>3</v>
      </c>
      <c r="AN55">
        <v>0</v>
      </c>
      <c r="AP55">
        <v>3</v>
      </c>
      <c r="AQ55">
        <v>4</v>
      </c>
      <c r="AR55" t="s">
        <v>2</v>
      </c>
      <c r="AS55">
        <v>194</v>
      </c>
      <c r="AT55">
        <v>2</v>
      </c>
      <c r="AU55">
        <v>8</v>
      </c>
      <c r="AV55" t="s">
        <v>2</v>
      </c>
      <c r="AW55">
        <v>0</v>
      </c>
    </row>
    <row r="56" spans="18:49" ht="14.25" customHeight="1">
      <c r="S56" s="29">
        <v>207970</v>
      </c>
      <c r="T56">
        <v>24004</v>
      </c>
      <c r="U56">
        <v>1.2063999999999999</v>
      </c>
      <c r="V56">
        <v>24</v>
      </c>
      <c r="X56">
        <v>0</v>
      </c>
      <c r="Y56">
        <v>0</v>
      </c>
      <c r="Z56">
        <v>0</v>
      </c>
      <c r="AA56">
        <v>2</v>
      </c>
      <c r="AB56">
        <v>0</v>
      </c>
      <c r="AC56">
        <v>0</v>
      </c>
      <c r="AD56" s="31">
        <v>1</v>
      </c>
      <c r="AF56">
        <v>3</v>
      </c>
      <c r="AG56">
        <v>4</v>
      </c>
      <c r="AH56" t="s">
        <v>2</v>
      </c>
      <c r="AI56">
        <v>179</v>
      </c>
      <c r="AK56">
        <v>2</v>
      </c>
      <c r="AL56">
        <v>8</v>
      </c>
      <c r="AM56" t="s">
        <v>2</v>
      </c>
      <c r="AN56">
        <v>0</v>
      </c>
      <c r="AP56">
        <v>3</v>
      </c>
      <c r="AQ56">
        <v>4</v>
      </c>
      <c r="AR56" t="s">
        <v>3</v>
      </c>
      <c r="AS56">
        <v>0</v>
      </c>
      <c r="AT56">
        <v>2</v>
      </c>
      <c r="AU56">
        <v>8</v>
      </c>
      <c r="AV56" t="s">
        <v>3</v>
      </c>
      <c r="AW56">
        <v>0</v>
      </c>
    </row>
    <row r="57" spans="18:49" ht="14.25" customHeight="1">
      <c r="AA57">
        <v>3</v>
      </c>
      <c r="AB57">
        <v>0</v>
      </c>
      <c r="AC57">
        <v>0</v>
      </c>
      <c r="AD57" s="31">
        <v>1</v>
      </c>
      <c r="AF57">
        <v>3</v>
      </c>
      <c r="AG57">
        <v>4</v>
      </c>
      <c r="AH57" t="s">
        <v>3</v>
      </c>
      <c r="AI57">
        <v>0</v>
      </c>
      <c r="AK57">
        <v>2</v>
      </c>
      <c r="AL57">
        <v>8</v>
      </c>
      <c r="AM57" t="s">
        <v>3</v>
      </c>
      <c r="AN57">
        <v>0</v>
      </c>
      <c r="AP57">
        <v>3</v>
      </c>
      <c r="AQ57">
        <v>5</v>
      </c>
      <c r="AR57" t="s">
        <v>2</v>
      </c>
      <c r="AS57">
        <v>0</v>
      </c>
      <c r="AT57">
        <v>2</v>
      </c>
      <c r="AU57">
        <v>9</v>
      </c>
      <c r="AV57" t="s">
        <v>2</v>
      </c>
      <c r="AW57">
        <v>0</v>
      </c>
    </row>
    <row r="58" spans="18:49" ht="14.25" customHeight="1">
      <c r="R58" s="33" t="s">
        <v>119</v>
      </c>
      <c r="S58" s="29">
        <v>195020</v>
      </c>
      <c r="T58">
        <v>24259</v>
      </c>
      <c r="U58">
        <v>1.2408999999999999</v>
      </c>
      <c r="X58" t="s">
        <v>2</v>
      </c>
      <c r="Y58" t="s">
        <v>3</v>
      </c>
      <c r="Z58" t="s">
        <v>4</v>
      </c>
      <c r="AA58">
        <v>4</v>
      </c>
      <c r="AB58">
        <v>0</v>
      </c>
      <c r="AC58">
        <v>0</v>
      </c>
      <c r="AD58" s="31">
        <v>1</v>
      </c>
      <c r="AF58">
        <v>3</v>
      </c>
      <c r="AG58">
        <v>5</v>
      </c>
      <c r="AH58" t="s">
        <v>2</v>
      </c>
      <c r="AI58">
        <v>0</v>
      </c>
      <c r="AK58">
        <v>2</v>
      </c>
      <c r="AL58">
        <v>9</v>
      </c>
      <c r="AM58" t="s">
        <v>2</v>
      </c>
      <c r="AN58">
        <v>0</v>
      </c>
      <c r="AP58">
        <v>3</v>
      </c>
      <c r="AQ58">
        <v>5</v>
      </c>
      <c r="AR58" t="s">
        <v>3</v>
      </c>
      <c r="AS58">
        <v>0</v>
      </c>
      <c r="AT58">
        <v>2</v>
      </c>
      <c r="AU58">
        <v>9</v>
      </c>
      <c r="AV58" t="s">
        <v>3</v>
      </c>
      <c r="AW58">
        <v>0</v>
      </c>
    </row>
    <row r="59" spans="18:49" ht="14.25" customHeight="1">
      <c r="S59" s="29">
        <v>202240</v>
      </c>
      <c r="T59">
        <v>24105</v>
      </c>
      <c r="U59">
        <v>1.2795000000000001</v>
      </c>
      <c r="X59">
        <v>0</v>
      </c>
      <c r="Y59">
        <v>0</v>
      </c>
      <c r="Z59">
        <v>0</v>
      </c>
      <c r="AA59">
        <v>5</v>
      </c>
      <c r="AB59">
        <v>0</v>
      </c>
      <c r="AC59">
        <v>0</v>
      </c>
      <c r="AD59">
        <v>0</v>
      </c>
      <c r="AF59">
        <v>3</v>
      </c>
      <c r="AG59">
        <v>5</v>
      </c>
      <c r="AH59" t="s">
        <v>3</v>
      </c>
      <c r="AI59">
        <v>0</v>
      </c>
      <c r="AK59">
        <v>2</v>
      </c>
      <c r="AL59">
        <v>9</v>
      </c>
      <c r="AM59" t="s">
        <v>3</v>
      </c>
      <c r="AN59">
        <v>0</v>
      </c>
      <c r="AP59">
        <v>3</v>
      </c>
      <c r="AQ59">
        <v>6</v>
      </c>
      <c r="AR59" t="s">
        <v>2</v>
      </c>
      <c r="AS59">
        <v>0</v>
      </c>
      <c r="AT59">
        <v>2</v>
      </c>
      <c r="AU59">
        <v>10</v>
      </c>
      <c r="AV59" t="s">
        <v>2</v>
      </c>
      <c r="AW59">
        <v>0</v>
      </c>
    </row>
    <row r="60" spans="18:49" ht="14.25" customHeight="1">
      <c r="S60" s="29">
        <v>212890</v>
      </c>
      <c r="T60">
        <v>24212</v>
      </c>
      <c r="U60">
        <v>1.2753000000000001</v>
      </c>
      <c r="X60">
        <v>0</v>
      </c>
      <c r="Y60">
        <v>0</v>
      </c>
      <c r="Z60">
        <v>1</v>
      </c>
      <c r="AA60">
        <v>6</v>
      </c>
      <c r="AB60">
        <v>0</v>
      </c>
      <c r="AC60">
        <v>0</v>
      </c>
      <c r="AD60">
        <v>0</v>
      </c>
      <c r="AF60">
        <v>3</v>
      </c>
      <c r="AG60">
        <v>6</v>
      </c>
      <c r="AH60" t="s">
        <v>2</v>
      </c>
      <c r="AI60">
        <v>0</v>
      </c>
      <c r="AK60">
        <v>2</v>
      </c>
      <c r="AL60">
        <v>10</v>
      </c>
      <c r="AM60" t="s">
        <v>2</v>
      </c>
      <c r="AN60">
        <v>0</v>
      </c>
      <c r="AP60">
        <v>3</v>
      </c>
      <c r="AQ60">
        <v>6</v>
      </c>
      <c r="AR60" t="s">
        <v>3</v>
      </c>
      <c r="AS60">
        <v>0</v>
      </c>
      <c r="AT60">
        <v>2</v>
      </c>
      <c r="AU60">
        <v>10</v>
      </c>
      <c r="AV60" t="s">
        <v>3</v>
      </c>
      <c r="AW60">
        <v>0</v>
      </c>
    </row>
    <row r="61" spans="18:49" ht="14.25" customHeight="1">
      <c r="R61" t="s">
        <v>102</v>
      </c>
      <c r="S61">
        <f>MIN(S58:S60)</f>
        <v>195020</v>
      </c>
      <c r="T61">
        <f>MIN(T58:T60)</f>
        <v>24105</v>
      </c>
      <c r="U61">
        <f>MAX(U58:U60)</f>
        <v>1.2795000000000001</v>
      </c>
      <c r="X61">
        <v>0</v>
      </c>
      <c r="Y61">
        <v>0</v>
      </c>
      <c r="Z61">
        <v>0</v>
      </c>
      <c r="AA61">
        <v>7</v>
      </c>
      <c r="AB61">
        <v>0</v>
      </c>
      <c r="AC61">
        <v>0</v>
      </c>
      <c r="AD61" s="31">
        <v>1</v>
      </c>
      <c r="AF61">
        <v>3</v>
      </c>
      <c r="AG61">
        <v>6</v>
      </c>
      <c r="AH61" t="s">
        <v>3</v>
      </c>
      <c r="AI61">
        <v>0</v>
      </c>
      <c r="AK61">
        <v>2</v>
      </c>
      <c r="AL61">
        <v>10</v>
      </c>
      <c r="AM61" t="s">
        <v>3</v>
      </c>
      <c r="AN61">
        <v>0</v>
      </c>
      <c r="AP61">
        <v>3</v>
      </c>
      <c r="AQ61">
        <v>7</v>
      </c>
      <c r="AR61" t="s">
        <v>2</v>
      </c>
      <c r="AS61">
        <v>278</v>
      </c>
      <c r="AT61">
        <v>3</v>
      </c>
      <c r="AU61">
        <v>1</v>
      </c>
      <c r="AV61" t="s">
        <v>2</v>
      </c>
      <c r="AW61">
        <v>0</v>
      </c>
    </row>
    <row r="62" spans="18:49" ht="14.25" customHeight="1">
      <c r="S62" s="29">
        <v>198360</v>
      </c>
      <c r="T62">
        <v>23856</v>
      </c>
      <c r="U62">
        <v>1.2366999999999999</v>
      </c>
      <c r="V62">
        <v>24</v>
      </c>
      <c r="X62">
        <v>0</v>
      </c>
      <c r="Y62">
        <v>0</v>
      </c>
      <c r="Z62">
        <v>0</v>
      </c>
      <c r="AB62" t="s">
        <v>2</v>
      </c>
      <c r="AC62" t="s">
        <v>3</v>
      </c>
      <c r="AD62" t="s">
        <v>4</v>
      </c>
      <c r="AF62">
        <v>3</v>
      </c>
      <c r="AG62">
        <v>7</v>
      </c>
      <c r="AH62" t="s">
        <v>2</v>
      </c>
      <c r="AI62">
        <v>0</v>
      </c>
      <c r="AK62">
        <v>3</v>
      </c>
      <c r="AL62">
        <v>1</v>
      </c>
      <c r="AM62" t="s">
        <v>2</v>
      </c>
      <c r="AN62">
        <v>0</v>
      </c>
      <c r="AP62">
        <v>3</v>
      </c>
      <c r="AQ62">
        <v>7</v>
      </c>
      <c r="AR62" t="s">
        <v>3</v>
      </c>
      <c r="AS62">
        <v>0</v>
      </c>
      <c r="AT62">
        <v>3</v>
      </c>
      <c r="AU62">
        <v>1</v>
      </c>
      <c r="AV62" t="s">
        <v>3</v>
      </c>
      <c r="AW62">
        <v>0</v>
      </c>
    </row>
    <row r="63" spans="18:49" ht="14.25" customHeight="1">
      <c r="X63">
        <v>0</v>
      </c>
      <c r="Y63">
        <v>0</v>
      </c>
      <c r="Z63">
        <v>1</v>
      </c>
      <c r="AB63">
        <v>0</v>
      </c>
      <c r="AC63">
        <v>0</v>
      </c>
      <c r="AD63">
        <v>1</v>
      </c>
      <c r="AF63">
        <v>3</v>
      </c>
      <c r="AG63">
        <v>7</v>
      </c>
      <c r="AH63" t="s">
        <v>3</v>
      </c>
      <c r="AI63">
        <v>0</v>
      </c>
      <c r="AK63">
        <v>3</v>
      </c>
      <c r="AL63">
        <v>1</v>
      </c>
      <c r="AM63" t="s">
        <v>3</v>
      </c>
      <c r="AN63">
        <v>0</v>
      </c>
      <c r="AP63">
        <v>4</v>
      </c>
      <c r="AQ63">
        <v>1</v>
      </c>
      <c r="AR63" t="s">
        <v>2</v>
      </c>
      <c r="AS63">
        <v>0</v>
      </c>
      <c r="AT63">
        <v>3</v>
      </c>
      <c r="AU63">
        <v>2</v>
      </c>
      <c r="AV63" t="s">
        <v>2</v>
      </c>
      <c r="AW63">
        <v>0</v>
      </c>
    </row>
    <row r="64" spans="18:49" ht="14.25" customHeight="1">
      <c r="R64" s="33" t="s">
        <v>120</v>
      </c>
      <c r="S64" s="29">
        <v>208940</v>
      </c>
      <c r="T64">
        <v>24668</v>
      </c>
      <c r="U64">
        <v>1.2408999999999999</v>
      </c>
      <c r="X64" t="s">
        <v>2</v>
      </c>
      <c r="Y64" t="s">
        <v>3</v>
      </c>
      <c r="Z64" t="s">
        <v>4</v>
      </c>
      <c r="AB64">
        <v>0</v>
      </c>
      <c r="AC64">
        <v>0</v>
      </c>
      <c r="AD64">
        <v>0</v>
      </c>
      <c r="AF64">
        <v>4</v>
      </c>
      <c r="AG64">
        <v>1</v>
      </c>
      <c r="AH64" t="s">
        <v>2</v>
      </c>
      <c r="AI64">
        <v>0</v>
      </c>
      <c r="AK64">
        <v>3</v>
      </c>
      <c r="AL64">
        <v>2</v>
      </c>
      <c r="AM64" t="s">
        <v>2</v>
      </c>
      <c r="AN64">
        <v>83</v>
      </c>
      <c r="AP64">
        <v>4</v>
      </c>
      <c r="AQ64">
        <v>1</v>
      </c>
      <c r="AR64" t="s">
        <v>3</v>
      </c>
      <c r="AS64">
        <v>0</v>
      </c>
      <c r="AT64">
        <v>3</v>
      </c>
      <c r="AU64">
        <v>2</v>
      </c>
      <c r="AV64" t="s">
        <v>3</v>
      </c>
      <c r="AW64">
        <v>0</v>
      </c>
    </row>
    <row r="65" spans="18:49" ht="14.25" customHeight="1">
      <c r="S65" s="35">
        <v>206360</v>
      </c>
      <c r="T65">
        <v>23942</v>
      </c>
      <c r="U65">
        <v>1.1954</v>
      </c>
      <c r="X65">
        <v>0</v>
      </c>
      <c r="Y65">
        <v>0</v>
      </c>
      <c r="Z65">
        <v>1</v>
      </c>
      <c r="AB65">
        <v>0</v>
      </c>
      <c r="AC65">
        <v>0</v>
      </c>
      <c r="AD65">
        <v>0</v>
      </c>
      <c r="AF65">
        <v>4</v>
      </c>
      <c r="AG65">
        <v>1</v>
      </c>
      <c r="AH65" t="s">
        <v>3</v>
      </c>
      <c r="AI65">
        <v>0</v>
      </c>
      <c r="AK65">
        <v>3</v>
      </c>
      <c r="AL65">
        <v>2</v>
      </c>
      <c r="AM65" t="s">
        <v>3</v>
      </c>
      <c r="AN65">
        <v>0</v>
      </c>
      <c r="AP65">
        <v>4</v>
      </c>
      <c r="AQ65">
        <v>2</v>
      </c>
      <c r="AR65" t="s">
        <v>2</v>
      </c>
      <c r="AS65">
        <v>0</v>
      </c>
      <c r="AT65">
        <v>3</v>
      </c>
      <c r="AU65">
        <v>3</v>
      </c>
      <c r="AV65" t="s">
        <v>2</v>
      </c>
      <c r="AW65">
        <v>0</v>
      </c>
    </row>
    <row r="66" spans="18:49" ht="14.25" customHeight="1">
      <c r="S66" s="29">
        <v>200900</v>
      </c>
      <c r="T66">
        <v>24237</v>
      </c>
      <c r="U66">
        <v>1.1609</v>
      </c>
      <c r="X66">
        <v>0</v>
      </c>
      <c r="Y66">
        <v>0</v>
      </c>
      <c r="Z66">
        <v>0</v>
      </c>
      <c r="AB66">
        <v>0</v>
      </c>
      <c r="AC66">
        <v>1</v>
      </c>
      <c r="AD66">
        <v>0</v>
      </c>
      <c r="AF66">
        <v>4</v>
      </c>
      <c r="AG66">
        <v>2</v>
      </c>
      <c r="AH66" t="s">
        <v>2</v>
      </c>
      <c r="AI66">
        <v>0</v>
      </c>
      <c r="AK66">
        <v>3</v>
      </c>
      <c r="AL66">
        <v>3</v>
      </c>
      <c r="AM66" t="s">
        <v>2</v>
      </c>
      <c r="AN66">
        <v>0</v>
      </c>
      <c r="AP66">
        <v>4</v>
      </c>
      <c r="AQ66">
        <v>2</v>
      </c>
      <c r="AR66" t="s">
        <v>3</v>
      </c>
      <c r="AS66">
        <v>0</v>
      </c>
      <c r="AT66">
        <v>3</v>
      </c>
      <c r="AU66">
        <v>3</v>
      </c>
      <c r="AV66" t="s">
        <v>3</v>
      </c>
      <c r="AW66">
        <v>0</v>
      </c>
    </row>
    <row r="67" spans="18:49" ht="14.25" customHeight="1">
      <c r="R67" t="s">
        <v>102</v>
      </c>
      <c r="S67">
        <f>MIN(S64:S66)</f>
        <v>200900</v>
      </c>
      <c r="T67">
        <f>MIN(T64:T66)</f>
        <v>23942</v>
      </c>
      <c r="U67">
        <f>MAX(U64:U66)</f>
        <v>1.2408999999999999</v>
      </c>
      <c r="X67">
        <v>0</v>
      </c>
      <c r="Y67">
        <v>0</v>
      </c>
      <c r="Z67">
        <v>1</v>
      </c>
      <c r="AB67">
        <v>0</v>
      </c>
      <c r="AC67">
        <v>0</v>
      </c>
      <c r="AD67">
        <v>0</v>
      </c>
      <c r="AF67">
        <v>4</v>
      </c>
      <c r="AG67">
        <v>2</v>
      </c>
      <c r="AH67" t="s">
        <v>3</v>
      </c>
      <c r="AI67">
        <v>0</v>
      </c>
      <c r="AK67">
        <v>3</v>
      </c>
      <c r="AL67">
        <v>3</v>
      </c>
      <c r="AM67" t="s">
        <v>3</v>
      </c>
      <c r="AN67">
        <v>0</v>
      </c>
      <c r="AP67">
        <v>4</v>
      </c>
      <c r="AQ67">
        <v>3</v>
      </c>
      <c r="AR67" t="s">
        <v>2</v>
      </c>
      <c r="AS67">
        <v>0</v>
      </c>
      <c r="AT67">
        <v>3</v>
      </c>
      <c r="AU67">
        <v>4</v>
      </c>
      <c r="AV67" t="s">
        <v>2</v>
      </c>
      <c r="AW67">
        <v>0</v>
      </c>
    </row>
    <row r="68" spans="18:49" ht="14.25" customHeight="1">
      <c r="S68" s="29">
        <v>119345</v>
      </c>
      <c r="T68">
        <v>23863</v>
      </c>
      <c r="U68">
        <v>1.2408999999999999</v>
      </c>
      <c r="V68">
        <v>25</v>
      </c>
      <c r="X68">
        <v>0</v>
      </c>
      <c r="Y68">
        <v>0</v>
      </c>
      <c r="Z68">
        <v>0</v>
      </c>
      <c r="AB68">
        <v>0</v>
      </c>
      <c r="AC68">
        <v>0</v>
      </c>
      <c r="AD68">
        <v>1</v>
      </c>
      <c r="AF68">
        <v>4</v>
      </c>
      <c r="AG68">
        <v>3</v>
      </c>
      <c r="AH68" t="s">
        <v>2</v>
      </c>
      <c r="AI68">
        <v>0</v>
      </c>
      <c r="AK68">
        <v>3</v>
      </c>
      <c r="AL68">
        <v>4</v>
      </c>
      <c r="AM68" t="s">
        <v>2</v>
      </c>
      <c r="AN68">
        <v>0</v>
      </c>
      <c r="AP68">
        <v>4</v>
      </c>
      <c r="AQ68">
        <v>3</v>
      </c>
      <c r="AR68" t="s">
        <v>3</v>
      </c>
      <c r="AS68">
        <v>0</v>
      </c>
      <c r="AT68">
        <v>3</v>
      </c>
      <c r="AU68">
        <v>4</v>
      </c>
      <c r="AV68" t="s">
        <v>3</v>
      </c>
      <c r="AW68">
        <v>0</v>
      </c>
    </row>
    <row r="69" spans="18:49" ht="14.25" customHeight="1">
      <c r="X69">
        <v>0</v>
      </c>
      <c r="Y69">
        <v>0</v>
      </c>
      <c r="Z69">
        <v>0</v>
      </c>
      <c r="AB69">
        <v>0</v>
      </c>
      <c r="AC69">
        <v>0</v>
      </c>
      <c r="AD69">
        <v>1</v>
      </c>
      <c r="AF69">
        <v>4</v>
      </c>
      <c r="AG69">
        <v>3</v>
      </c>
      <c r="AH69" t="s">
        <v>3</v>
      </c>
      <c r="AI69">
        <v>0</v>
      </c>
      <c r="AK69">
        <v>3</v>
      </c>
      <c r="AL69">
        <v>4</v>
      </c>
      <c r="AM69" t="s">
        <v>3</v>
      </c>
      <c r="AN69">
        <v>0</v>
      </c>
      <c r="AP69">
        <v>4</v>
      </c>
      <c r="AQ69">
        <v>4</v>
      </c>
      <c r="AR69" t="s">
        <v>2</v>
      </c>
      <c r="AS69">
        <v>0</v>
      </c>
      <c r="AT69">
        <v>3</v>
      </c>
      <c r="AU69">
        <v>5</v>
      </c>
      <c r="AV69" t="s">
        <v>2</v>
      </c>
      <c r="AW69">
        <v>0</v>
      </c>
    </row>
    <row r="70" spans="18:49" ht="14.25" customHeight="1">
      <c r="R70" s="33" t="s">
        <v>121</v>
      </c>
      <c r="S70" s="33" t="s">
        <v>122</v>
      </c>
      <c r="T70">
        <v>24655</v>
      </c>
      <c r="U70">
        <v>1.3098000000000001</v>
      </c>
      <c r="X70" t="s">
        <v>2</v>
      </c>
      <c r="Y70" t="s">
        <v>3</v>
      </c>
      <c r="Z70" t="s">
        <v>4</v>
      </c>
      <c r="AB70" t="s">
        <v>2</v>
      </c>
      <c r="AC70" t="s">
        <v>3</v>
      </c>
      <c r="AD70" t="s">
        <v>4</v>
      </c>
      <c r="AF70">
        <v>4</v>
      </c>
      <c r="AG70">
        <v>4</v>
      </c>
      <c r="AH70" t="s">
        <v>2</v>
      </c>
      <c r="AI70">
        <v>0</v>
      </c>
      <c r="AK70">
        <v>3</v>
      </c>
      <c r="AL70">
        <v>5</v>
      </c>
      <c r="AM70" t="s">
        <v>2</v>
      </c>
      <c r="AN70">
        <v>0</v>
      </c>
      <c r="AP70">
        <v>4</v>
      </c>
      <c r="AQ70">
        <v>4</v>
      </c>
      <c r="AR70" t="s">
        <v>3</v>
      </c>
      <c r="AS70">
        <v>0</v>
      </c>
      <c r="AT70">
        <v>3</v>
      </c>
      <c r="AU70">
        <v>5</v>
      </c>
      <c r="AV70" t="s">
        <v>3</v>
      </c>
      <c r="AW70">
        <v>0</v>
      </c>
    </row>
    <row r="71" spans="18:49" ht="14.25" customHeight="1">
      <c r="S71" s="29">
        <v>193490</v>
      </c>
      <c r="T71">
        <v>23938</v>
      </c>
      <c r="U71">
        <v>1.1954</v>
      </c>
      <c r="X71">
        <v>0</v>
      </c>
      <c r="Y71">
        <v>0</v>
      </c>
      <c r="Z71">
        <v>1</v>
      </c>
      <c r="AB71">
        <v>0</v>
      </c>
      <c r="AC71">
        <v>1</v>
      </c>
      <c r="AD71">
        <v>0</v>
      </c>
      <c r="AF71">
        <v>4</v>
      </c>
      <c r="AG71">
        <v>4</v>
      </c>
      <c r="AH71" t="s">
        <v>3</v>
      </c>
      <c r="AI71">
        <v>0</v>
      </c>
      <c r="AK71">
        <v>3</v>
      </c>
      <c r="AL71">
        <v>5</v>
      </c>
      <c r="AM71" t="s">
        <v>3</v>
      </c>
      <c r="AN71">
        <v>0</v>
      </c>
      <c r="AP71">
        <v>4</v>
      </c>
      <c r="AQ71">
        <v>5</v>
      </c>
      <c r="AR71" t="s">
        <v>2</v>
      </c>
      <c r="AS71">
        <v>0</v>
      </c>
      <c r="AT71">
        <v>3</v>
      </c>
      <c r="AU71">
        <v>6</v>
      </c>
      <c r="AV71" t="s">
        <v>2</v>
      </c>
      <c r="AW71">
        <v>0</v>
      </c>
    </row>
    <row r="72" spans="18:49" ht="14.25" customHeight="1">
      <c r="S72" s="29">
        <v>212090</v>
      </c>
      <c r="T72">
        <v>24187</v>
      </c>
      <c r="U72">
        <v>1.1609</v>
      </c>
      <c r="X72">
        <v>0</v>
      </c>
      <c r="Y72">
        <v>0</v>
      </c>
      <c r="Z72">
        <v>0</v>
      </c>
      <c r="AB72">
        <v>0</v>
      </c>
      <c r="AC72">
        <v>0</v>
      </c>
      <c r="AD72">
        <v>1</v>
      </c>
      <c r="AF72">
        <v>4</v>
      </c>
      <c r="AG72">
        <v>5</v>
      </c>
      <c r="AH72" t="s">
        <v>2</v>
      </c>
      <c r="AI72">
        <v>0</v>
      </c>
      <c r="AK72">
        <v>3</v>
      </c>
      <c r="AL72">
        <v>6</v>
      </c>
      <c r="AM72" t="s">
        <v>2</v>
      </c>
      <c r="AN72">
        <v>39</v>
      </c>
      <c r="AP72">
        <v>4</v>
      </c>
      <c r="AQ72">
        <v>5</v>
      </c>
      <c r="AR72" t="s">
        <v>3</v>
      </c>
      <c r="AS72">
        <v>0</v>
      </c>
      <c r="AT72">
        <v>3</v>
      </c>
      <c r="AU72">
        <v>6</v>
      </c>
      <c r="AV72" t="s">
        <v>3</v>
      </c>
      <c r="AW72">
        <v>0</v>
      </c>
    </row>
    <row r="73" spans="18:49" ht="14.25" customHeight="1">
      <c r="R73" t="s">
        <v>102</v>
      </c>
      <c r="S73">
        <f>MIN(S70:S72)</f>
        <v>193490</v>
      </c>
      <c r="T73">
        <f>MIN(T70:T72)</f>
        <v>23938</v>
      </c>
      <c r="U73">
        <f>MAX(U70:U72)</f>
        <v>1.3098000000000001</v>
      </c>
      <c r="X73">
        <v>0</v>
      </c>
      <c r="Y73">
        <v>0</v>
      </c>
      <c r="Z73">
        <v>1</v>
      </c>
      <c r="AB73">
        <v>0</v>
      </c>
      <c r="AC73">
        <v>0</v>
      </c>
      <c r="AD73">
        <v>0</v>
      </c>
      <c r="AF73">
        <v>4</v>
      </c>
      <c r="AG73">
        <v>5</v>
      </c>
      <c r="AH73" t="s">
        <v>3</v>
      </c>
      <c r="AI73">
        <v>0</v>
      </c>
      <c r="AK73">
        <v>3</v>
      </c>
      <c r="AL73">
        <v>6</v>
      </c>
      <c r="AM73" t="s">
        <v>3</v>
      </c>
      <c r="AN73">
        <v>0</v>
      </c>
      <c r="AP73">
        <v>4</v>
      </c>
      <c r="AQ73">
        <v>6</v>
      </c>
      <c r="AR73" t="s">
        <v>2</v>
      </c>
      <c r="AS73">
        <v>0</v>
      </c>
      <c r="AT73">
        <v>3</v>
      </c>
      <c r="AU73">
        <v>7</v>
      </c>
      <c r="AV73" t="s">
        <v>2</v>
      </c>
      <c r="AW73">
        <v>0</v>
      </c>
    </row>
    <row r="74" spans="18:49" ht="14.25" customHeight="1">
      <c r="S74" s="29">
        <v>231570</v>
      </c>
      <c r="T74">
        <v>23135</v>
      </c>
      <c r="U74">
        <v>1.2408999999999999</v>
      </c>
      <c r="V74">
        <v>25</v>
      </c>
      <c r="X74">
        <v>0</v>
      </c>
      <c r="Y74">
        <v>0</v>
      </c>
      <c r="Z74">
        <v>0</v>
      </c>
      <c r="AB74">
        <v>0</v>
      </c>
      <c r="AC74">
        <v>0</v>
      </c>
      <c r="AD74">
        <v>1</v>
      </c>
      <c r="AF74">
        <v>4</v>
      </c>
      <c r="AG74">
        <v>6</v>
      </c>
      <c r="AH74" t="s">
        <v>2</v>
      </c>
      <c r="AI74">
        <v>0</v>
      </c>
      <c r="AK74">
        <v>3</v>
      </c>
      <c r="AL74">
        <v>7</v>
      </c>
      <c r="AM74" t="s">
        <v>2</v>
      </c>
      <c r="AN74">
        <v>115</v>
      </c>
      <c r="AP74">
        <v>4</v>
      </c>
      <c r="AQ74">
        <v>6</v>
      </c>
      <c r="AR74" t="s">
        <v>3</v>
      </c>
      <c r="AS74">
        <v>0</v>
      </c>
      <c r="AT74">
        <v>3</v>
      </c>
      <c r="AU74">
        <v>7</v>
      </c>
      <c r="AV74" t="s">
        <v>3</v>
      </c>
      <c r="AW74">
        <v>0</v>
      </c>
    </row>
    <row r="75" spans="18:49" ht="14.25" customHeight="1">
      <c r="X75">
        <v>0</v>
      </c>
      <c r="Y75">
        <v>0</v>
      </c>
      <c r="Z75">
        <v>0</v>
      </c>
      <c r="AB75">
        <v>0</v>
      </c>
      <c r="AC75">
        <v>0</v>
      </c>
      <c r="AD75">
        <v>0</v>
      </c>
      <c r="AF75">
        <v>4</v>
      </c>
      <c r="AG75">
        <v>6</v>
      </c>
      <c r="AH75" t="s">
        <v>3</v>
      </c>
      <c r="AI75">
        <v>0</v>
      </c>
      <c r="AK75">
        <v>3</v>
      </c>
      <c r="AL75">
        <v>7</v>
      </c>
      <c r="AM75" t="s">
        <v>3</v>
      </c>
      <c r="AN75">
        <v>0</v>
      </c>
      <c r="AP75">
        <v>4</v>
      </c>
      <c r="AQ75">
        <v>7</v>
      </c>
      <c r="AR75" t="s">
        <v>2</v>
      </c>
      <c r="AS75">
        <v>0</v>
      </c>
      <c r="AT75">
        <v>3</v>
      </c>
      <c r="AU75">
        <v>8</v>
      </c>
      <c r="AV75" t="s">
        <v>2</v>
      </c>
      <c r="AW75">
        <v>0</v>
      </c>
    </row>
    <row r="76" spans="18:49" ht="14.25" customHeight="1">
      <c r="AB76">
        <v>0</v>
      </c>
      <c r="AC76">
        <v>0</v>
      </c>
      <c r="AD76">
        <v>0</v>
      </c>
      <c r="AF76">
        <v>4</v>
      </c>
      <c r="AG76">
        <v>7</v>
      </c>
      <c r="AH76" t="s">
        <v>2</v>
      </c>
      <c r="AI76">
        <v>0</v>
      </c>
      <c r="AK76">
        <v>3</v>
      </c>
      <c r="AL76">
        <v>8</v>
      </c>
      <c r="AM76" t="s">
        <v>2</v>
      </c>
      <c r="AN76">
        <v>0</v>
      </c>
      <c r="AP76">
        <v>4</v>
      </c>
      <c r="AQ76">
        <v>7</v>
      </c>
      <c r="AR76" t="s">
        <v>3</v>
      </c>
      <c r="AS76">
        <v>0</v>
      </c>
      <c r="AT76">
        <v>3</v>
      </c>
      <c r="AU76">
        <v>8</v>
      </c>
      <c r="AV76" t="s">
        <v>3</v>
      </c>
      <c r="AW76">
        <v>0</v>
      </c>
    </row>
    <row r="77" spans="18:49" ht="14.25" customHeight="1">
      <c r="AB77">
        <v>0</v>
      </c>
      <c r="AC77">
        <v>0</v>
      </c>
      <c r="AD77">
        <v>1</v>
      </c>
      <c r="AF77">
        <v>4</v>
      </c>
      <c r="AG77">
        <v>7</v>
      </c>
      <c r="AH77" t="s">
        <v>3</v>
      </c>
      <c r="AI77">
        <v>0</v>
      </c>
      <c r="AK77">
        <v>3</v>
      </c>
      <c r="AL77">
        <v>8</v>
      </c>
      <c r="AM77" t="s">
        <v>3</v>
      </c>
      <c r="AN77">
        <v>0</v>
      </c>
      <c r="AP77">
        <v>5</v>
      </c>
      <c r="AQ77">
        <v>1</v>
      </c>
      <c r="AR77" t="s">
        <v>2</v>
      </c>
      <c r="AS77">
        <v>0</v>
      </c>
      <c r="AT77">
        <v>3</v>
      </c>
      <c r="AU77">
        <v>9</v>
      </c>
      <c r="AV77" t="s">
        <v>2</v>
      </c>
      <c r="AW77">
        <v>0</v>
      </c>
    </row>
    <row r="78" spans="18:49" ht="14.25" customHeight="1">
      <c r="AB78" t="s">
        <v>2</v>
      </c>
      <c r="AC78" t="s">
        <v>3</v>
      </c>
      <c r="AD78" t="s">
        <v>4</v>
      </c>
      <c r="AF78">
        <v>5</v>
      </c>
      <c r="AG78">
        <v>1</v>
      </c>
      <c r="AH78" t="s">
        <v>2</v>
      </c>
      <c r="AI78">
        <v>0</v>
      </c>
      <c r="AK78">
        <v>3</v>
      </c>
      <c r="AL78">
        <v>9</v>
      </c>
      <c r="AM78" t="s">
        <v>2</v>
      </c>
      <c r="AN78">
        <v>0</v>
      </c>
      <c r="AP78">
        <v>5</v>
      </c>
      <c r="AQ78">
        <v>1</v>
      </c>
      <c r="AR78" t="s">
        <v>3</v>
      </c>
      <c r="AS78">
        <v>0</v>
      </c>
      <c r="AT78">
        <v>3</v>
      </c>
      <c r="AU78">
        <v>9</v>
      </c>
      <c r="AV78" t="s">
        <v>3</v>
      </c>
      <c r="AW78">
        <v>0</v>
      </c>
    </row>
    <row r="79" spans="18:49" ht="14.25" customHeight="1">
      <c r="AB79">
        <v>0</v>
      </c>
      <c r="AC79">
        <v>0</v>
      </c>
      <c r="AD79">
        <v>1</v>
      </c>
      <c r="AF79">
        <v>5</v>
      </c>
      <c r="AG79">
        <v>1</v>
      </c>
      <c r="AH79" t="s">
        <v>3</v>
      </c>
      <c r="AI79">
        <v>0</v>
      </c>
      <c r="AK79">
        <v>3</v>
      </c>
      <c r="AL79">
        <v>9</v>
      </c>
      <c r="AM79" t="s">
        <v>3</v>
      </c>
      <c r="AN79">
        <v>0</v>
      </c>
      <c r="AP79">
        <v>5</v>
      </c>
      <c r="AQ79">
        <v>2</v>
      </c>
      <c r="AR79" t="s">
        <v>2</v>
      </c>
      <c r="AS79">
        <v>0</v>
      </c>
      <c r="AT79">
        <v>3</v>
      </c>
      <c r="AU79">
        <v>10</v>
      </c>
      <c r="AV79" t="s">
        <v>2</v>
      </c>
      <c r="AW79">
        <v>0</v>
      </c>
    </row>
    <row r="80" spans="18:49" ht="14.25" customHeight="1">
      <c r="AB80">
        <v>0</v>
      </c>
      <c r="AC80">
        <v>0</v>
      </c>
      <c r="AD80">
        <v>0</v>
      </c>
      <c r="AF80">
        <v>5</v>
      </c>
      <c r="AG80">
        <v>2</v>
      </c>
      <c r="AH80" t="s">
        <v>2</v>
      </c>
      <c r="AI80">
        <v>0</v>
      </c>
      <c r="AK80">
        <v>3</v>
      </c>
      <c r="AL80">
        <v>10</v>
      </c>
      <c r="AM80" t="s">
        <v>2</v>
      </c>
      <c r="AN80">
        <v>0</v>
      </c>
      <c r="AP80">
        <v>5</v>
      </c>
      <c r="AQ80">
        <v>2</v>
      </c>
      <c r="AR80" t="s">
        <v>3</v>
      </c>
      <c r="AS80">
        <v>0</v>
      </c>
      <c r="AT80">
        <v>3</v>
      </c>
      <c r="AU80">
        <v>10</v>
      </c>
      <c r="AV80" t="s">
        <v>3</v>
      </c>
      <c r="AW80">
        <v>0</v>
      </c>
    </row>
    <row r="81" spans="28:49" ht="14.25" customHeight="1">
      <c r="AB81">
        <v>0</v>
      </c>
      <c r="AC81">
        <v>0</v>
      </c>
      <c r="AD81">
        <v>1</v>
      </c>
      <c r="AF81">
        <v>5</v>
      </c>
      <c r="AG81">
        <v>2</v>
      </c>
      <c r="AH81" t="s">
        <v>3</v>
      </c>
      <c r="AI81">
        <v>0</v>
      </c>
      <c r="AK81">
        <v>3</v>
      </c>
      <c r="AL81">
        <v>10</v>
      </c>
      <c r="AM81" t="s">
        <v>3</v>
      </c>
      <c r="AN81">
        <v>0</v>
      </c>
      <c r="AP81">
        <v>5</v>
      </c>
      <c r="AQ81">
        <v>3</v>
      </c>
      <c r="AR81" t="s">
        <v>2</v>
      </c>
      <c r="AS81">
        <v>0</v>
      </c>
      <c r="AT81">
        <v>4</v>
      </c>
      <c r="AU81">
        <v>1</v>
      </c>
      <c r="AV81" t="s">
        <v>2</v>
      </c>
      <c r="AW81">
        <v>112</v>
      </c>
    </row>
    <row r="82" spans="28:49" ht="14.25" customHeight="1">
      <c r="AB82">
        <v>0</v>
      </c>
      <c r="AC82">
        <v>0</v>
      </c>
      <c r="AD82">
        <v>0</v>
      </c>
      <c r="AF82">
        <v>5</v>
      </c>
      <c r="AG82">
        <v>3</v>
      </c>
      <c r="AH82" t="s">
        <v>2</v>
      </c>
      <c r="AI82">
        <v>0</v>
      </c>
      <c r="AK82">
        <v>4</v>
      </c>
      <c r="AL82">
        <v>1</v>
      </c>
      <c r="AM82" t="s">
        <v>2</v>
      </c>
      <c r="AN82">
        <v>0</v>
      </c>
      <c r="AP82">
        <v>5</v>
      </c>
      <c r="AQ82">
        <v>3</v>
      </c>
      <c r="AR82" t="s">
        <v>3</v>
      </c>
      <c r="AS82">
        <v>0</v>
      </c>
      <c r="AT82">
        <v>4</v>
      </c>
      <c r="AU82">
        <v>1</v>
      </c>
      <c r="AV82" t="s">
        <v>3</v>
      </c>
      <c r="AW82">
        <v>0</v>
      </c>
    </row>
    <row r="83" spans="28:49" ht="14.25" customHeight="1">
      <c r="AB83">
        <v>0</v>
      </c>
      <c r="AC83">
        <v>0</v>
      </c>
      <c r="AD83">
        <v>0</v>
      </c>
      <c r="AF83">
        <v>5</v>
      </c>
      <c r="AG83">
        <v>3</v>
      </c>
      <c r="AH83" t="s">
        <v>3</v>
      </c>
      <c r="AI83">
        <v>0</v>
      </c>
      <c r="AK83">
        <v>4</v>
      </c>
      <c r="AL83">
        <v>1</v>
      </c>
      <c r="AM83" t="s">
        <v>3</v>
      </c>
      <c r="AN83">
        <v>0</v>
      </c>
      <c r="AP83">
        <v>5</v>
      </c>
      <c r="AQ83">
        <v>4</v>
      </c>
      <c r="AR83" t="s">
        <v>2</v>
      </c>
      <c r="AS83">
        <v>0</v>
      </c>
      <c r="AT83">
        <v>4</v>
      </c>
      <c r="AU83">
        <v>2</v>
      </c>
      <c r="AV83" t="s">
        <v>2</v>
      </c>
      <c r="AW83">
        <v>82</v>
      </c>
    </row>
    <row r="84" spans="28:49" ht="14.25" customHeight="1">
      <c r="AF84">
        <v>5</v>
      </c>
      <c r="AG84">
        <v>4</v>
      </c>
      <c r="AH84" t="s">
        <v>2</v>
      </c>
      <c r="AI84">
        <v>0</v>
      </c>
      <c r="AK84">
        <v>4</v>
      </c>
      <c r="AL84">
        <v>2</v>
      </c>
      <c r="AM84" t="s">
        <v>2</v>
      </c>
      <c r="AN84">
        <v>0</v>
      </c>
      <c r="AP84">
        <v>5</v>
      </c>
      <c r="AQ84">
        <v>4</v>
      </c>
      <c r="AR84" t="s">
        <v>3</v>
      </c>
      <c r="AS84">
        <v>0</v>
      </c>
      <c r="AT84">
        <v>4</v>
      </c>
      <c r="AU84">
        <v>2</v>
      </c>
      <c r="AV84" t="s">
        <v>3</v>
      </c>
      <c r="AW84">
        <v>0</v>
      </c>
    </row>
    <row r="85" spans="28:49" ht="14.25" customHeight="1">
      <c r="AF85">
        <v>5</v>
      </c>
      <c r="AG85">
        <v>4</v>
      </c>
      <c r="AH85" t="s">
        <v>3</v>
      </c>
      <c r="AI85">
        <v>0</v>
      </c>
      <c r="AK85">
        <v>4</v>
      </c>
      <c r="AL85">
        <v>2</v>
      </c>
      <c r="AM85" t="s">
        <v>3</v>
      </c>
      <c r="AN85">
        <v>0</v>
      </c>
      <c r="AP85">
        <v>5</v>
      </c>
      <c r="AQ85">
        <v>5</v>
      </c>
      <c r="AR85" t="s">
        <v>2</v>
      </c>
      <c r="AS85">
        <v>0</v>
      </c>
      <c r="AT85">
        <v>4</v>
      </c>
      <c r="AU85">
        <v>3</v>
      </c>
      <c r="AV85" t="s">
        <v>2</v>
      </c>
      <c r="AW85">
        <v>0</v>
      </c>
    </row>
    <row r="86" spans="28:49" ht="14.25" customHeight="1">
      <c r="AF86">
        <v>5</v>
      </c>
      <c r="AG86">
        <v>5</v>
      </c>
      <c r="AH86" t="s">
        <v>2</v>
      </c>
      <c r="AI86">
        <v>0</v>
      </c>
      <c r="AK86">
        <v>4</v>
      </c>
      <c r="AL86">
        <v>3</v>
      </c>
      <c r="AM86" t="s">
        <v>2</v>
      </c>
      <c r="AN86">
        <v>0</v>
      </c>
      <c r="AP86">
        <v>5</v>
      </c>
      <c r="AQ86">
        <v>5</v>
      </c>
      <c r="AR86" t="s">
        <v>3</v>
      </c>
      <c r="AS86">
        <v>0</v>
      </c>
      <c r="AT86">
        <v>4</v>
      </c>
      <c r="AU86">
        <v>3</v>
      </c>
      <c r="AV86" t="s">
        <v>3</v>
      </c>
      <c r="AW86">
        <v>0</v>
      </c>
    </row>
    <row r="87" spans="28:49" ht="14.25" customHeight="1">
      <c r="AF87">
        <v>5</v>
      </c>
      <c r="AG87">
        <v>5</v>
      </c>
      <c r="AH87" t="s">
        <v>3</v>
      </c>
      <c r="AI87">
        <v>0</v>
      </c>
      <c r="AK87">
        <v>4</v>
      </c>
      <c r="AL87">
        <v>3</v>
      </c>
      <c r="AM87" t="s">
        <v>3</v>
      </c>
      <c r="AN87">
        <v>0</v>
      </c>
      <c r="AP87">
        <v>5</v>
      </c>
      <c r="AQ87">
        <v>6</v>
      </c>
      <c r="AR87" t="s">
        <v>2</v>
      </c>
      <c r="AS87">
        <v>0</v>
      </c>
      <c r="AT87">
        <v>4</v>
      </c>
      <c r="AU87">
        <v>4</v>
      </c>
      <c r="AV87" t="s">
        <v>2</v>
      </c>
      <c r="AW87">
        <v>0</v>
      </c>
    </row>
    <row r="88" spans="28:49" ht="14.25" customHeight="1">
      <c r="AF88">
        <v>5</v>
      </c>
      <c r="AG88">
        <v>6</v>
      </c>
      <c r="AH88" t="s">
        <v>2</v>
      </c>
      <c r="AI88">
        <v>0</v>
      </c>
      <c r="AK88">
        <v>4</v>
      </c>
      <c r="AL88">
        <v>4</v>
      </c>
      <c r="AM88" t="s">
        <v>2</v>
      </c>
      <c r="AN88">
        <v>0</v>
      </c>
      <c r="AP88">
        <v>5</v>
      </c>
      <c r="AQ88">
        <v>6</v>
      </c>
      <c r="AR88" t="s">
        <v>3</v>
      </c>
      <c r="AS88">
        <v>0</v>
      </c>
      <c r="AT88">
        <v>4</v>
      </c>
      <c r="AU88">
        <v>4</v>
      </c>
      <c r="AV88" t="s">
        <v>3</v>
      </c>
      <c r="AW88">
        <v>0</v>
      </c>
    </row>
    <row r="89" spans="28:49" ht="14.25" customHeight="1">
      <c r="AF89">
        <v>5</v>
      </c>
      <c r="AG89">
        <v>6</v>
      </c>
      <c r="AH89" t="s">
        <v>3</v>
      </c>
      <c r="AI89">
        <v>0</v>
      </c>
      <c r="AK89">
        <v>4</v>
      </c>
      <c r="AL89">
        <v>4</v>
      </c>
      <c r="AM89" t="s">
        <v>3</v>
      </c>
      <c r="AN89">
        <v>0</v>
      </c>
      <c r="AP89">
        <v>5</v>
      </c>
      <c r="AQ89">
        <v>7</v>
      </c>
      <c r="AR89" t="s">
        <v>2</v>
      </c>
      <c r="AS89">
        <v>0</v>
      </c>
      <c r="AT89">
        <v>4</v>
      </c>
      <c r="AU89">
        <v>5</v>
      </c>
      <c r="AV89" t="s">
        <v>2</v>
      </c>
      <c r="AW89">
        <v>0</v>
      </c>
    </row>
    <row r="90" spans="28:49" ht="14.25" customHeight="1">
      <c r="AF90">
        <v>5</v>
      </c>
      <c r="AG90">
        <v>7</v>
      </c>
      <c r="AH90" t="s">
        <v>2</v>
      </c>
      <c r="AI90">
        <v>0</v>
      </c>
      <c r="AK90">
        <v>4</v>
      </c>
      <c r="AL90">
        <v>5</v>
      </c>
      <c r="AM90" t="s">
        <v>2</v>
      </c>
      <c r="AN90">
        <v>0</v>
      </c>
      <c r="AP90">
        <v>5</v>
      </c>
      <c r="AQ90">
        <v>7</v>
      </c>
      <c r="AR90" t="s">
        <v>3</v>
      </c>
      <c r="AS90">
        <v>0</v>
      </c>
      <c r="AT90">
        <v>4</v>
      </c>
      <c r="AU90">
        <v>5</v>
      </c>
      <c r="AV90" t="s">
        <v>3</v>
      </c>
      <c r="AW90">
        <v>0</v>
      </c>
    </row>
    <row r="91" spans="28:49" ht="14.25" customHeight="1">
      <c r="AF91">
        <v>5</v>
      </c>
      <c r="AG91">
        <v>7</v>
      </c>
      <c r="AH91" t="s">
        <v>3</v>
      </c>
      <c r="AI91">
        <v>0</v>
      </c>
      <c r="AK91">
        <v>4</v>
      </c>
      <c r="AL91">
        <v>5</v>
      </c>
      <c r="AM91" t="s">
        <v>3</v>
      </c>
      <c r="AN91">
        <v>0</v>
      </c>
      <c r="AT91">
        <v>4</v>
      </c>
      <c r="AU91">
        <v>6</v>
      </c>
      <c r="AV91" t="s">
        <v>2</v>
      </c>
      <c r="AW91">
        <v>0</v>
      </c>
    </row>
    <row r="92" spans="28:49" ht="14.25" customHeight="1">
      <c r="AK92">
        <v>4</v>
      </c>
      <c r="AL92">
        <v>6</v>
      </c>
      <c r="AM92" t="s">
        <v>2</v>
      </c>
      <c r="AN92">
        <v>0</v>
      </c>
      <c r="AT92">
        <v>4</v>
      </c>
      <c r="AU92">
        <v>6</v>
      </c>
      <c r="AV92" t="s">
        <v>3</v>
      </c>
      <c r="AW92">
        <v>0</v>
      </c>
    </row>
    <row r="93" spans="28:49" ht="14.25" customHeight="1">
      <c r="AK93">
        <v>4</v>
      </c>
      <c r="AL93">
        <v>6</v>
      </c>
      <c r="AM93" t="s">
        <v>3</v>
      </c>
      <c r="AN93">
        <v>0</v>
      </c>
      <c r="AT93">
        <v>4</v>
      </c>
      <c r="AU93">
        <v>7</v>
      </c>
      <c r="AV93" t="s">
        <v>2</v>
      </c>
      <c r="AW93">
        <v>0</v>
      </c>
    </row>
    <row r="94" spans="28:49" ht="14.25" customHeight="1">
      <c r="AK94">
        <v>4</v>
      </c>
      <c r="AL94">
        <v>7</v>
      </c>
      <c r="AM94" t="s">
        <v>2</v>
      </c>
      <c r="AN94">
        <v>0</v>
      </c>
      <c r="AT94">
        <v>4</v>
      </c>
      <c r="AU94">
        <v>7</v>
      </c>
      <c r="AV94" t="s">
        <v>3</v>
      </c>
      <c r="AW94">
        <v>0</v>
      </c>
    </row>
    <row r="95" spans="28:49" ht="14.25" customHeight="1">
      <c r="AK95">
        <v>4</v>
      </c>
      <c r="AL95">
        <v>7</v>
      </c>
      <c r="AM95" t="s">
        <v>3</v>
      </c>
      <c r="AN95">
        <v>0</v>
      </c>
      <c r="AT95">
        <v>4</v>
      </c>
      <c r="AU95">
        <v>8</v>
      </c>
      <c r="AV95" t="s">
        <v>2</v>
      </c>
      <c r="AW95">
        <v>0</v>
      </c>
    </row>
    <row r="96" spans="28:49" ht="14.25" customHeight="1">
      <c r="AK96">
        <v>4</v>
      </c>
      <c r="AL96">
        <v>8</v>
      </c>
      <c r="AM96" t="s">
        <v>2</v>
      </c>
      <c r="AN96">
        <v>66</v>
      </c>
      <c r="AT96">
        <v>4</v>
      </c>
      <c r="AU96">
        <v>8</v>
      </c>
      <c r="AV96" t="s">
        <v>3</v>
      </c>
      <c r="AW96">
        <v>0</v>
      </c>
    </row>
    <row r="97" spans="37:49" ht="14.25" customHeight="1">
      <c r="AK97">
        <v>4</v>
      </c>
      <c r="AL97">
        <v>8</v>
      </c>
      <c r="AM97" t="s">
        <v>3</v>
      </c>
      <c r="AN97">
        <v>0</v>
      </c>
      <c r="AT97">
        <v>4</v>
      </c>
      <c r="AU97">
        <v>9</v>
      </c>
      <c r="AV97" t="s">
        <v>2</v>
      </c>
      <c r="AW97">
        <v>0</v>
      </c>
    </row>
    <row r="98" spans="37:49" ht="14.25" customHeight="1">
      <c r="AK98">
        <v>4</v>
      </c>
      <c r="AL98">
        <v>9</v>
      </c>
      <c r="AM98" t="s">
        <v>2</v>
      </c>
      <c r="AN98">
        <v>0</v>
      </c>
      <c r="AT98">
        <v>4</v>
      </c>
      <c r="AU98">
        <v>9</v>
      </c>
      <c r="AV98" t="s">
        <v>3</v>
      </c>
      <c r="AW98">
        <v>0</v>
      </c>
    </row>
    <row r="99" spans="37:49" ht="14.25" customHeight="1">
      <c r="AK99">
        <v>4</v>
      </c>
      <c r="AL99">
        <v>9</v>
      </c>
      <c r="AM99" t="s">
        <v>3</v>
      </c>
      <c r="AN99">
        <v>0</v>
      </c>
      <c r="AT99">
        <v>4</v>
      </c>
      <c r="AU99">
        <v>10</v>
      </c>
      <c r="AV99" t="s">
        <v>2</v>
      </c>
      <c r="AW99">
        <v>0</v>
      </c>
    </row>
    <row r="100" spans="37:49" ht="14.25" customHeight="1">
      <c r="AK100">
        <v>4</v>
      </c>
      <c r="AL100">
        <v>10</v>
      </c>
      <c r="AM100" t="s">
        <v>2</v>
      </c>
      <c r="AN100">
        <v>113</v>
      </c>
      <c r="AT100">
        <v>4</v>
      </c>
      <c r="AU100">
        <v>10</v>
      </c>
      <c r="AV100" t="s">
        <v>3</v>
      </c>
      <c r="AW100">
        <v>0</v>
      </c>
    </row>
    <row r="101" spans="37:49" ht="14.25" customHeight="1">
      <c r="AK101">
        <v>4</v>
      </c>
      <c r="AL101">
        <v>10</v>
      </c>
      <c r="AM101" t="s">
        <v>3</v>
      </c>
      <c r="AN101">
        <v>0</v>
      </c>
      <c r="AT101">
        <v>5</v>
      </c>
      <c r="AU101">
        <v>1</v>
      </c>
      <c r="AV101" t="s">
        <v>2</v>
      </c>
      <c r="AW101">
        <v>0</v>
      </c>
    </row>
    <row r="102" spans="37:49" ht="14.25" customHeight="1">
      <c r="AK102">
        <v>5</v>
      </c>
      <c r="AL102">
        <v>1</v>
      </c>
      <c r="AM102" t="s">
        <v>2</v>
      </c>
      <c r="AN102">
        <v>0</v>
      </c>
      <c r="AT102">
        <v>5</v>
      </c>
      <c r="AU102">
        <v>1</v>
      </c>
      <c r="AV102" t="s">
        <v>3</v>
      </c>
      <c r="AW102">
        <v>0</v>
      </c>
    </row>
    <row r="103" spans="37:49" ht="14.25" customHeight="1">
      <c r="AK103">
        <v>5</v>
      </c>
      <c r="AL103">
        <v>1</v>
      </c>
      <c r="AM103" t="s">
        <v>3</v>
      </c>
      <c r="AN103">
        <v>0</v>
      </c>
      <c r="AT103">
        <v>5</v>
      </c>
      <c r="AU103">
        <v>2</v>
      </c>
      <c r="AV103" t="s">
        <v>2</v>
      </c>
      <c r="AW103">
        <v>0</v>
      </c>
    </row>
    <row r="104" spans="37:49" ht="14.25" customHeight="1">
      <c r="AK104">
        <v>5</v>
      </c>
      <c r="AL104">
        <v>2</v>
      </c>
      <c r="AM104" t="s">
        <v>2</v>
      </c>
      <c r="AN104">
        <v>0</v>
      </c>
      <c r="AT104">
        <v>5</v>
      </c>
      <c r="AU104">
        <v>2</v>
      </c>
      <c r="AV104" t="s">
        <v>3</v>
      </c>
      <c r="AW104">
        <v>0</v>
      </c>
    </row>
    <row r="105" spans="37:49" ht="14.25" customHeight="1">
      <c r="AK105">
        <v>5</v>
      </c>
      <c r="AL105">
        <v>2</v>
      </c>
      <c r="AM105" t="s">
        <v>3</v>
      </c>
      <c r="AN105">
        <v>0</v>
      </c>
      <c r="AT105">
        <v>5</v>
      </c>
      <c r="AU105">
        <v>3</v>
      </c>
      <c r="AV105" t="s">
        <v>2</v>
      </c>
      <c r="AW105">
        <v>0</v>
      </c>
    </row>
    <row r="106" spans="37:49" ht="14.25" customHeight="1">
      <c r="AK106">
        <v>5</v>
      </c>
      <c r="AL106">
        <v>3</v>
      </c>
      <c r="AM106" t="s">
        <v>2</v>
      </c>
      <c r="AN106">
        <v>0</v>
      </c>
      <c r="AT106">
        <v>5</v>
      </c>
      <c r="AU106">
        <v>3</v>
      </c>
      <c r="AV106" t="s">
        <v>3</v>
      </c>
      <c r="AW106">
        <v>0</v>
      </c>
    </row>
    <row r="107" spans="37:49" ht="14.25" customHeight="1">
      <c r="AK107">
        <v>5</v>
      </c>
      <c r="AL107">
        <v>3</v>
      </c>
      <c r="AM107" t="s">
        <v>3</v>
      </c>
      <c r="AN107">
        <v>0</v>
      </c>
      <c r="AT107">
        <v>5</v>
      </c>
      <c r="AU107">
        <v>4</v>
      </c>
      <c r="AV107" t="s">
        <v>2</v>
      </c>
      <c r="AW107">
        <v>0</v>
      </c>
    </row>
    <row r="108" spans="37:49" ht="14.25" customHeight="1">
      <c r="AK108">
        <v>5</v>
      </c>
      <c r="AL108">
        <v>4</v>
      </c>
      <c r="AM108" t="s">
        <v>2</v>
      </c>
      <c r="AN108">
        <v>0</v>
      </c>
      <c r="AT108">
        <v>5</v>
      </c>
      <c r="AU108">
        <v>4</v>
      </c>
      <c r="AV108" t="s">
        <v>3</v>
      </c>
      <c r="AW108">
        <v>0</v>
      </c>
    </row>
    <row r="109" spans="37:49" ht="14.25" customHeight="1">
      <c r="AK109">
        <v>5</v>
      </c>
      <c r="AL109">
        <v>4</v>
      </c>
      <c r="AM109" t="s">
        <v>3</v>
      </c>
      <c r="AN109">
        <v>0</v>
      </c>
      <c r="AT109">
        <v>5</v>
      </c>
      <c r="AU109">
        <v>5</v>
      </c>
      <c r="AV109" t="s">
        <v>2</v>
      </c>
      <c r="AW109">
        <v>0</v>
      </c>
    </row>
    <row r="110" spans="37:49" ht="14.25" customHeight="1">
      <c r="AK110">
        <v>5</v>
      </c>
      <c r="AL110">
        <v>5</v>
      </c>
      <c r="AM110" t="s">
        <v>2</v>
      </c>
      <c r="AN110">
        <v>0</v>
      </c>
      <c r="AT110">
        <v>5</v>
      </c>
      <c r="AU110">
        <v>5</v>
      </c>
      <c r="AV110" t="s">
        <v>3</v>
      </c>
      <c r="AW110">
        <v>0</v>
      </c>
    </row>
    <row r="111" spans="37:49" ht="14.25" customHeight="1">
      <c r="AK111">
        <v>5</v>
      </c>
      <c r="AL111">
        <v>5</v>
      </c>
      <c r="AM111" t="s">
        <v>3</v>
      </c>
      <c r="AN111">
        <v>0</v>
      </c>
      <c r="AT111">
        <v>5</v>
      </c>
      <c r="AU111">
        <v>6</v>
      </c>
      <c r="AV111" t="s">
        <v>2</v>
      </c>
      <c r="AW111">
        <v>0</v>
      </c>
    </row>
    <row r="112" spans="37:49" ht="14.25" customHeight="1">
      <c r="AK112">
        <v>5</v>
      </c>
      <c r="AL112">
        <v>6</v>
      </c>
      <c r="AM112" t="s">
        <v>2</v>
      </c>
      <c r="AN112">
        <v>0</v>
      </c>
      <c r="AT112">
        <v>5</v>
      </c>
      <c r="AU112">
        <v>6</v>
      </c>
      <c r="AV112" t="s">
        <v>3</v>
      </c>
      <c r="AW112">
        <v>0</v>
      </c>
    </row>
    <row r="113" spans="37:49" ht="14.25" customHeight="1">
      <c r="AK113">
        <v>5</v>
      </c>
      <c r="AL113">
        <v>6</v>
      </c>
      <c r="AM113" t="s">
        <v>3</v>
      </c>
      <c r="AN113">
        <v>0</v>
      </c>
      <c r="AT113">
        <v>5</v>
      </c>
      <c r="AU113">
        <v>7</v>
      </c>
      <c r="AV113" t="s">
        <v>2</v>
      </c>
      <c r="AW113">
        <v>0</v>
      </c>
    </row>
    <row r="114" spans="37:49" ht="14.25" customHeight="1">
      <c r="AK114">
        <v>5</v>
      </c>
      <c r="AL114">
        <v>7</v>
      </c>
      <c r="AM114" t="s">
        <v>2</v>
      </c>
      <c r="AN114">
        <v>0</v>
      </c>
      <c r="AT114">
        <v>5</v>
      </c>
      <c r="AU114">
        <v>7</v>
      </c>
      <c r="AV114" t="s">
        <v>3</v>
      </c>
      <c r="AW114">
        <v>0</v>
      </c>
    </row>
    <row r="115" spans="37:49" ht="14.25" customHeight="1">
      <c r="AK115">
        <v>5</v>
      </c>
      <c r="AL115">
        <v>7</v>
      </c>
      <c r="AM115" t="s">
        <v>3</v>
      </c>
      <c r="AN115">
        <v>0</v>
      </c>
      <c r="AT115">
        <v>5</v>
      </c>
      <c r="AU115">
        <v>8</v>
      </c>
      <c r="AV115" t="s">
        <v>2</v>
      </c>
      <c r="AW115">
        <v>0</v>
      </c>
    </row>
    <row r="116" spans="37:49" ht="14.25" customHeight="1">
      <c r="AK116">
        <v>5</v>
      </c>
      <c r="AL116">
        <v>8</v>
      </c>
      <c r="AM116" t="s">
        <v>2</v>
      </c>
      <c r="AN116">
        <v>0</v>
      </c>
      <c r="AT116">
        <v>5</v>
      </c>
      <c r="AU116">
        <v>8</v>
      </c>
      <c r="AV116" t="s">
        <v>3</v>
      </c>
      <c r="AW116">
        <v>0</v>
      </c>
    </row>
    <row r="117" spans="37:49" ht="14.25" customHeight="1">
      <c r="AK117">
        <v>5</v>
      </c>
      <c r="AL117">
        <v>8</v>
      </c>
      <c r="AM117" t="s">
        <v>3</v>
      </c>
      <c r="AN117">
        <v>0</v>
      </c>
      <c r="AT117">
        <v>5</v>
      </c>
      <c r="AU117">
        <v>9</v>
      </c>
      <c r="AV117" t="s">
        <v>2</v>
      </c>
      <c r="AW117">
        <v>0</v>
      </c>
    </row>
    <row r="118" spans="37:49" ht="14.25" customHeight="1">
      <c r="AK118">
        <v>5</v>
      </c>
      <c r="AL118">
        <v>9</v>
      </c>
      <c r="AM118" t="s">
        <v>2</v>
      </c>
      <c r="AN118">
        <v>0</v>
      </c>
      <c r="AT118">
        <v>5</v>
      </c>
      <c r="AU118">
        <v>9</v>
      </c>
      <c r="AV118" t="s">
        <v>3</v>
      </c>
      <c r="AW118">
        <v>0</v>
      </c>
    </row>
    <row r="119" spans="37:49" ht="14.25" customHeight="1">
      <c r="AK119">
        <v>5</v>
      </c>
      <c r="AL119">
        <v>9</v>
      </c>
      <c r="AM119" t="s">
        <v>3</v>
      </c>
      <c r="AN119">
        <v>0</v>
      </c>
      <c r="AT119">
        <v>5</v>
      </c>
      <c r="AU119">
        <v>10</v>
      </c>
      <c r="AV119" t="s">
        <v>2</v>
      </c>
      <c r="AW119">
        <v>0</v>
      </c>
    </row>
    <row r="120" spans="37:49" ht="14.25" customHeight="1">
      <c r="AK120">
        <v>5</v>
      </c>
      <c r="AL120">
        <v>10</v>
      </c>
      <c r="AM120" t="s">
        <v>2</v>
      </c>
      <c r="AN120">
        <v>0</v>
      </c>
      <c r="AT120">
        <v>5</v>
      </c>
      <c r="AU120">
        <v>10</v>
      </c>
      <c r="AV120" t="s">
        <v>3</v>
      </c>
      <c r="AW120">
        <v>0</v>
      </c>
    </row>
    <row r="121" spans="37:49" ht="14.25" customHeight="1">
      <c r="AK121">
        <v>5</v>
      </c>
      <c r="AL121">
        <v>10</v>
      </c>
      <c r="AM121" t="s">
        <v>3</v>
      </c>
      <c r="AN121">
        <v>0</v>
      </c>
      <c r="AT121">
        <v>6</v>
      </c>
      <c r="AU121">
        <v>1</v>
      </c>
      <c r="AV121" t="s">
        <v>2</v>
      </c>
      <c r="AW121">
        <v>0</v>
      </c>
    </row>
    <row r="122" spans="37:49" ht="14.25" customHeight="1">
      <c r="AK122">
        <v>6</v>
      </c>
      <c r="AL122">
        <v>1</v>
      </c>
      <c r="AM122" t="s">
        <v>2</v>
      </c>
      <c r="AN122">
        <v>0</v>
      </c>
      <c r="AT122">
        <v>6</v>
      </c>
      <c r="AU122">
        <v>1</v>
      </c>
      <c r="AV122" t="s">
        <v>3</v>
      </c>
      <c r="AW122">
        <v>0</v>
      </c>
    </row>
    <row r="123" spans="37:49" ht="14.25" customHeight="1">
      <c r="AK123">
        <v>6</v>
      </c>
      <c r="AL123">
        <v>1</v>
      </c>
      <c r="AM123" t="s">
        <v>3</v>
      </c>
      <c r="AN123">
        <v>0</v>
      </c>
      <c r="AT123">
        <v>6</v>
      </c>
      <c r="AU123">
        <v>2</v>
      </c>
      <c r="AV123" t="s">
        <v>2</v>
      </c>
      <c r="AW123">
        <v>0</v>
      </c>
    </row>
    <row r="124" spans="37:49" ht="14.25" customHeight="1">
      <c r="AK124">
        <v>6</v>
      </c>
      <c r="AL124">
        <v>2</v>
      </c>
      <c r="AM124" t="s">
        <v>2</v>
      </c>
      <c r="AN124">
        <v>0</v>
      </c>
      <c r="AT124">
        <v>6</v>
      </c>
      <c r="AU124">
        <v>2</v>
      </c>
      <c r="AV124" t="s">
        <v>3</v>
      </c>
      <c r="AW124">
        <v>0</v>
      </c>
    </row>
    <row r="125" spans="37:49" ht="14.25" customHeight="1">
      <c r="AK125">
        <v>6</v>
      </c>
      <c r="AL125">
        <v>2</v>
      </c>
      <c r="AM125" t="s">
        <v>3</v>
      </c>
      <c r="AN125">
        <v>0</v>
      </c>
      <c r="AT125">
        <v>6</v>
      </c>
      <c r="AU125">
        <v>3</v>
      </c>
      <c r="AV125" t="s">
        <v>2</v>
      </c>
      <c r="AW125">
        <v>0</v>
      </c>
    </row>
    <row r="126" spans="37:49" ht="14.25" customHeight="1">
      <c r="AK126">
        <v>6</v>
      </c>
      <c r="AL126">
        <v>3</v>
      </c>
      <c r="AM126" t="s">
        <v>2</v>
      </c>
      <c r="AN126">
        <v>0</v>
      </c>
      <c r="AT126">
        <v>6</v>
      </c>
      <c r="AU126">
        <v>3</v>
      </c>
      <c r="AV126" t="s">
        <v>3</v>
      </c>
      <c r="AW126">
        <v>0</v>
      </c>
    </row>
    <row r="127" spans="37:49" ht="14.25" customHeight="1">
      <c r="AK127">
        <v>6</v>
      </c>
      <c r="AL127">
        <v>3</v>
      </c>
      <c r="AM127" t="s">
        <v>3</v>
      </c>
      <c r="AN127">
        <v>0</v>
      </c>
      <c r="AT127">
        <v>6</v>
      </c>
      <c r="AU127">
        <v>4</v>
      </c>
      <c r="AV127" t="s">
        <v>2</v>
      </c>
      <c r="AW127">
        <v>0</v>
      </c>
    </row>
    <row r="128" spans="37:49" ht="14.25" customHeight="1">
      <c r="AK128">
        <v>6</v>
      </c>
      <c r="AL128">
        <v>4</v>
      </c>
      <c r="AM128" t="s">
        <v>2</v>
      </c>
      <c r="AN128">
        <v>0</v>
      </c>
      <c r="AT128">
        <v>6</v>
      </c>
      <c r="AU128">
        <v>4</v>
      </c>
      <c r="AV128" t="s">
        <v>3</v>
      </c>
      <c r="AW128">
        <v>0</v>
      </c>
    </row>
    <row r="129" spans="37:49" ht="14.25" customHeight="1">
      <c r="AK129">
        <v>6</v>
      </c>
      <c r="AL129">
        <v>4</v>
      </c>
      <c r="AM129" t="s">
        <v>3</v>
      </c>
      <c r="AN129">
        <v>0</v>
      </c>
      <c r="AT129">
        <v>6</v>
      </c>
      <c r="AU129">
        <v>5</v>
      </c>
      <c r="AV129" t="s">
        <v>2</v>
      </c>
      <c r="AW129">
        <v>0</v>
      </c>
    </row>
    <row r="130" spans="37:49" ht="14.25" customHeight="1">
      <c r="AK130">
        <v>6</v>
      </c>
      <c r="AL130">
        <v>5</v>
      </c>
      <c r="AM130" t="s">
        <v>2</v>
      </c>
      <c r="AN130">
        <v>0</v>
      </c>
      <c r="AT130">
        <v>6</v>
      </c>
      <c r="AU130">
        <v>5</v>
      </c>
      <c r="AV130" t="s">
        <v>3</v>
      </c>
      <c r="AW130">
        <v>0</v>
      </c>
    </row>
    <row r="131" spans="37:49" ht="14.25" customHeight="1">
      <c r="AK131">
        <v>6</v>
      </c>
      <c r="AL131">
        <v>5</v>
      </c>
      <c r="AM131" t="s">
        <v>3</v>
      </c>
      <c r="AN131">
        <v>0</v>
      </c>
      <c r="AT131">
        <v>6</v>
      </c>
      <c r="AU131">
        <v>6</v>
      </c>
      <c r="AV131" t="s">
        <v>2</v>
      </c>
      <c r="AW131">
        <v>0</v>
      </c>
    </row>
    <row r="132" spans="37:49" ht="14.25" customHeight="1">
      <c r="AK132">
        <v>6</v>
      </c>
      <c r="AL132">
        <v>6</v>
      </c>
      <c r="AM132" t="s">
        <v>2</v>
      </c>
      <c r="AN132">
        <v>0</v>
      </c>
      <c r="AT132">
        <v>6</v>
      </c>
      <c r="AU132">
        <v>6</v>
      </c>
      <c r="AV132" t="s">
        <v>3</v>
      </c>
      <c r="AW132">
        <v>0</v>
      </c>
    </row>
    <row r="133" spans="37:49" ht="14.25" customHeight="1">
      <c r="AK133">
        <v>6</v>
      </c>
      <c r="AL133">
        <v>6</v>
      </c>
      <c r="AM133" t="s">
        <v>3</v>
      </c>
      <c r="AN133">
        <v>0</v>
      </c>
      <c r="AT133">
        <v>6</v>
      </c>
      <c r="AU133">
        <v>7</v>
      </c>
      <c r="AV133" t="s">
        <v>2</v>
      </c>
      <c r="AW133">
        <v>0</v>
      </c>
    </row>
    <row r="134" spans="37:49" ht="14.25" customHeight="1">
      <c r="AK134">
        <v>6</v>
      </c>
      <c r="AL134">
        <v>7</v>
      </c>
      <c r="AM134" t="s">
        <v>2</v>
      </c>
      <c r="AN134">
        <v>0</v>
      </c>
      <c r="AT134">
        <v>6</v>
      </c>
      <c r="AU134">
        <v>7</v>
      </c>
      <c r="AV134" t="s">
        <v>3</v>
      </c>
      <c r="AW134">
        <v>0</v>
      </c>
    </row>
    <row r="135" spans="37:49" ht="14.25" customHeight="1">
      <c r="AK135">
        <v>6</v>
      </c>
      <c r="AL135">
        <v>7</v>
      </c>
      <c r="AM135" t="s">
        <v>3</v>
      </c>
      <c r="AN135">
        <v>0</v>
      </c>
      <c r="AT135">
        <v>6</v>
      </c>
      <c r="AU135">
        <v>8</v>
      </c>
      <c r="AV135" t="s">
        <v>2</v>
      </c>
      <c r="AW135">
        <v>0</v>
      </c>
    </row>
    <row r="136" spans="37:49" ht="14.25" customHeight="1">
      <c r="AK136">
        <v>6</v>
      </c>
      <c r="AL136">
        <v>8</v>
      </c>
      <c r="AM136" t="s">
        <v>2</v>
      </c>
      <c r="AN136">
        <v>0</v>
      </c>
      <c r="AT136">
        <v>6</v>
      </c>
      <c r="AU136">
        <v>8</v>
      </c>
      <c r="AV136" t="s">
        <v>3</v>
      </c>
      <c r="AW136">
        <v>0</v>
      </c>
    </row>
    <row r="137" spans="37:49" ht="14.25" customHeight="1">
      <c r="AK137">
        <v>6</v>
      </c>
      <c r="AL137">
        <v>8</v>
      </c>
      <c r="AM137" t="s">
        <v>3</v>
      </c>
      <c r="AN137">
        <v>0</v>
      </c>
      <c r="AT137">
        <v>6</v>
      </c>
      <c r="AU137">
        <v>9</v>
      </c>
      <c r="AV137" t="s">
        <v>2</v>
      </c>
      <c r="AW137">
        <v>0</v>
      </c>
    </row>
    <row r="138" spans="37:49" ht="14.25" customHeight="1">
      <c r="AK138">
        <v>6</v>
      </c>
      <c r="AL138">
        <v>9</v>
      </c>
      <c r="AM138" t="s">
        <v>2</v>
      </c>
      <c r="AN138">
        <v>0</v>
      </c>
      <c r="AT138">
        <v>6</v>
      </c>
      <c r="AU138">
        <v>9</v>
      </c>
      <c r="AV138" t="s">
        <v>3</v>
      </c>
      <c r="AW138">
        <v>0</v>
      </c>
    </row>
    <row r="139" spans="37:49" ht="14.25" customHeight="1">
      <c r="AK139">
        <v>6</v>
      </c>
      <c r="AL139">
        <v>9</v>
      </c>
      <c r="AM139" t="s">
        <v>3</v>
      </c>
      <c r="AN139">
        <v>0</v>
      </c>
      <c r="AT139">
        <v>6</v>
      </c>
      <c r="AU139">
        <v>10</v>
      </c>
      <c r="AV139" t="s">
        <v>2</v>
      </c>
      <c r="AW139">
        <v>0</v>
      </c>
    </row>
    <row r="140" spans="37:49" ht="14.25" customHeight="1">
      <c r="AK140">
        <v>6</v>
      </c>
      <c r="AL140">
        <v>10</v>
      </c>
      <c r="AM140" t="s">
        <v>2</v>
      </c>
      <c r="AN140">
        <v>0</v>
      </c>
      <c r="AT140">
        <v>6</v>
      </c>
      <c r="AU140">
        <v>10</v>
      </c>
      <c r="AV140" t="s">
        <v>3</v>
      </c>
      <c r="AW140">
        <v>0</v>
      </c>
    </row>
    <row r="141" spans="37:49" ht="14.25" customHeight="1">
      <c r="AK141">
        <v>6</v>
      </c>
      <c r="AL141">
        <v>10</v>
      </c>
      <c r="AM141" t="s">
        <v>3</v>
      </c>
      <c r="AN141">
        <v>0</v>
      </c>
      <c r="AT141">
        <v>7</v>
      </c>
      <c r="AU141">
        <v>1</v>
      </c>
      <c r="AV141" t="s">
        <v>2</v>
      </c>
      <c r="AW141">
        <v>0</v>
      </c>
    </row>
    <row r="142" spans="37:49" ht="14.25" customHeight="1">
      <c r="AK142">
        <v>7</v>
      </c>
      <c r="AL142">
        <v>1</v>
      </c>
      <c r="AM142" t="s">
        <v>2</v>
      </c>
      <c r="AN142">
        <v>0</v>
      </c>
      <c r="AT142">
        <v>7</v>
      </c>
      <c r="AU142">
        <v>1</v>
      </c>
      <c r="AV142" t="s">
        <v>3</v>
      </c>
      <c r="AW142">
        <v>0</v>
      </c>
    </row>
    <row r="143" spans="37:49" ht="14.25" customHeight="1">
      <c r="AK143">
        <v>7</v>
      </c>
      <c r="AL143">
        <v>1</v>
      </c>
      <c r="AM143" t="s">
        <v>3</v>
      </c>
      <c r="AN143">
        <v>0</v>
      </c>
      <c r="AT143">
        <v>7</v>
      </c>
      <c r="AU143">
        <v>2</v>
      </c>
      <c r="AV143" t="s">
        <v>2</v>
      </c>
      <c r="AW143">
        <v>0</v>
      </c>
    </row>
    <row r="144" spans="37:49" ht="14.25" customHeight="1">
      <c r="AK144">
        <v>7</v>
      </c>
      <c r="AL144">
        <v>2</v>
      </c>
      <c r="AM144" t="s">
        <v>2</v>
      </c>
      <c r="AN144">
        <v>0</v>
      </c>
      <c r="AT144">
        <v>7</v>
      </c>
      <c r="AU144">
        <v>2</v>
      </c>
      <c r="AV144" t="s">
        <v>3</v>
      </c>
      <c r="AW144">
        <v>0</v>
      </c>
    </row>
    <row r="145" spans="37:49" ht="14.25" customHeight="1">
      <c r="AK145">
        <v>7</v>
      </c>
      <c r="AL145">
        <v>2</v>
      </c>
      <c r="AM145" t="s">
        <v>3</v>
      </c>
      <c r="AN145">
        <v>0</v>
      </c>
      <c r="AT145">
        <v>7</v>
      </c>
      <c r="AU145">
        <v>3</v>
      </c>
      <c r="AV145" t="s">
        <v>2</v>
      </c>
      <c r="AW145">
        <v>0</v>
      </c>
    </row>
    <row r="146" spans="37:49" ht="14.25" customHeight="1">
      <c r="AK146">
        <v>7</v>
      </c>
      <c r="AL146">
        <v>3</v>
      </c>
      <c r="AM146" t="s">
        <v>2</v>
      </c>
      <c r="AN146">
        <v>0</v>
      </c>
      <c r="AT146">
        <v>7</v>
      </c>
      <c r="AU146">
        <v>3</v>
      </c>
      <c r="AV146" t="s">
        <v>3</v>
      </c>
      <c r="AW146">
        <v>0</v>
      </c>
    </row>
    <row r="147" spans="37:49" ht="14.25" customHeight="1">
      <c r="AK147">
        <v>7</v>
      </c>
      <c r="AL147">
        <v>3</v>
      </c>
      <c r="AM147" t="s">
        <v>3</v>
      </c>
      <c r="AN147">
        <v>0</v>
      </c>
      <c r="AT147">
        <v>7</v>
      </c>
      <c r="AU147">
        <v>4</v>
      </c>
      <c r="AV147" t="s">
        <v>2</v>
      </c>
      <c r="AW147">
        <v>0</v>
      </c>
    </row>
    <row r="148" spans="37:49" ht="14.25" customHeight="1">
      <c r="AK148">
        <v>7</v>
      </c>
      <c r="AL148">
        <v>4</v>
      </c>
      <c r="AM148" t="s">
        <v>2</v>
      </c>
      <c r="AN148">
        <v>0</v>
      </c>
      <c r="AT148">
        <v>7</v>
      </c>
      <c r="AU148">
        <v>4</v>
      </c>
      <c r="AV148" t="s">
        <v>3</v>
      </c>
      <c r="AW148">
        <v>0</v>
      </c>
    </row>
    <row r="149" spans="37:49" ht="14.25" customHeight="1">
      <c r="AK149">
        <v>7</v>
      </c>
      <c r="AL149">
        <v>4</v>
      </c>
      <c r="AM149" t="s">
        <v>3</v>
      </c>
      <c r="AN149">
        <v>0</v>
      </c>
      <c r="AT149">
        <v>7</v>
      </c>
      <c r="AU149">
        <v>5</v>
      </c>
      <c r="AV149" t="s">
        <v>2</v>
      </c>
      <c r="AW149">
        <v>0</v>
      </c>
    </row>
    <row r="150" spans="37:49" ht="14.25" customHeight="1">
      <c r="AK150">
        <v>7</v>
      </c>
      <c r="AL150">
        <v>5</v>
      </c>
      <c r="AM150" t="s">
        <v>2</v>
      </c>
      <c r="AN150">
        <v>0</v>
      </c>
      <c r="AT150">
        <v>7</v>
      </c>
      <c r="AU150">
        <v>5</v>
      </c>
      <c r="AV150" t="s">
        <v>3</v>
      </c>
      <c r="AW150">
        <v>102</v>
      </c>
    </row>
    <row r="151" spans="37:49" ht="14.25" customHeight="1">
      <c r="AK151">
        <v>7</v>
      </c>
      <c r="AL151">
        <v>5</v>
      </c>
      <c r="AM151" t="s">
        <v>3</v>
      </c>
      <c r="AN151">
        <v>0</v>
      </c>
      <c r="AT151">
        <v>7</v>
      </c>
      <c r="AU151">
        <v>6</v>
      </c>
      <c r="AV151" t="s">
        <v>2</v>
      </c>
      <c r="AW151">
        <v>0</v>
      </c>
    </row>
    <row r="152" spans="37:49" ht="14.25" customHeight="1">
      <c r="AK152">
        <v>7</v>
      </c>
      <c r="AL152">
        <v>6</v>
      </c>
      <c r="AM152" t="s">
        <v>2</v>
      </c>
      <c r="AN152">
        <v>0</v>
      </c>
      <c r="AT152">
        <v>7</v>
      </c>
      <c r="AU152">
        <v>6</v>
      </c>
      <c r="AV152" t="s">
        <v>3</v>
      </c>
      <c r="AW152">
        <v>96</v>
      </c>
    </row>
    <row r="153" spans="37:49" ht="14.25" customHeight="1">
      <c r="AK153">
        <v>7</v>
      </c>
      <c r="AL153">
        <v>6</v>
      </c>
      <c r="AM153" t="s">
        <v>3</v>
      </c>
      <c r="AN153">
        <v>0</v>
      </c>
      <c r="AT153">
        <v>7</v>
      </c>
      <c r="AU153">
        <v>7</v>
      </c>
      <c r="AV153" t="s">
        <v>2</v>
      </c>
      <c r="AW153">
        <v>0</v>
      </c>
    </row>
    <row r="154" spans="37:49" ht="14.25" customHeight="1">
      <c r="AK154">
        <v>7</v>
      </c>
      <c r="AL154">
        <v>7</v>
      </c>
      <c r="AM154" t="s">
        <v>2</v>
      </c>
      <c r="AN154">
        <v>0</v>
      </c>
      <c r="AT154">
        <v>7</v>
      </c>
      <c r="AU154">
        <v>7</v>
      </c>
      <c r="AV154" t="s">
        <v>3</v>
      </c>
      <c r="AW154">
        <v>80</v>
      </c>
    </row>
    <row r="155" spans="37:49" ht="14.25" customHeight="1">
      <c r="AK155">
        <v>7</v>
      </c>
      <c r="AL155">
        <v>7</v>
      </c>
      <c r="AM155" t="s">
        <v>3</v>
      </c>
      <c r="AN155">
        <v>0</v>
      </c>
      <c r="AT155">
        <v>7</v>
      </c>
      <c r="AU155">
        <v>8</v>
      </c>
      <c r="AV155" t="s">
        <v>2</v>
      </c>
      <c r="AW155">
        <v>0</v>
      </c>
    </row>
    <row r="156" spans="37:49" ht="14.25" customHeight="1">
      <c r="AK156">
        <v>7</v>
      </c>
      <c r="AL156">
        <v>8</v>
      </c>
      <c r="AM156" t="s">
        <v>2</v>
      </c>
      <c r="AN156">
        <v>0</v>
      </c>
      <c r="AT156">
        <v>7</v>
      </c>
      <c r="AU156">
        <v>8</v>
      </c>
      <c r="AV156" t="s">
        <v>3</v>
      </c>
      <c r="AW156">
        <v>0</v>
      </c>
    </row>
    <row r="157" spans="37:49" ht="14.25" customHeight="1">
      <c r="AK157">
        <v>7</v>
      </c>
      <c r="AL157">
        <v>8</v>
      </c>
      <c r="AM157" t="s">
        <v>3</v>
      </c>
      <c r="AN157">
        <v>28</v>
      </c>
      <c r="AT157">
        <v>7</v>
      </c>
      <c r="AU157">
        <v>9</v>
      </c>
      <c r="AV157" t="s">
        <v>2</v>
      </c>
      <c r="AW157">
        <v>0</v>
      </c>
    </row>
    <row r="158" spans="37:49" ht="14.25" customHeight="1">
      <c r="AK158">
        <v>7</v>
      </c>
      <c r="AL158">
        <v>9</v>
      </c>
      <c r="AM158" t="s">
        <v>2</v>
      </c>
      <c r="AN158">
        <v>0</v>
      </c>
      <c r="AT158">
        <v>7</v>
      </c>
      <c r="AU158">
        <v>9</v>
      </c>
      <c r="AV158" t="s">
        <v>3</v>
      </c>
      <c r="AW158">
        <v>0</v>
      </c>
    </row>
    <row r="159" spans="37:49" ht="14.25" customHeight="1">
      <c r="AK159">
        <v>7</v>
      </c>
      <c r="AL159">
        <v>9</v>
      </c>
      <c r="AM159" t="s">
        <v>3</v>
      </c>
      <c r="AN159">
        <v>102</v>
      </c>
      <c r="AT159">
        <v>7</v>
      </c>
      <c r="AU159">
        <v>10</v>
      </c>
      <c r="AV159" t="s">
        <v>2</v>
      </c>
      <c r="AW159">
        <v>0</v>
      </c>
    </row>
    <row r="160" spans="37:49" ht="14.25" customHeight="1">
      <c r="AK160">
        <v>7</v>
      </c>
      <c r="AL160">
        <v>10</v>
      </c>
      <c r="AM160" t="s">
        <v>2</v>
      </c>
      <c r="AN160">
        <v>0</v>
      </c>
      <c r="AT160">
        <v>7</v>
      </c>
      <c r="AU160">
        <v>10</v>
      </c>
      <c r="AV160" t="s">
        <v>3</v>
      </c>
      <c r="AW160">
        <v>0</v>
      </c>
    </row>
    <row r="161" spans="37:40" ht="14.25" customHeight="1">
      <c r="AK161">
        <v>7</v>
      </c>
      <c r="AL161">
        <v>10</v>
      </c>
      <c r="AM161" t="s">
        <v>3</v>
      </c>
      <c r="AN161">
        <v>0</v>
      </c>
    </row>
    <row r="162" spans="37:40" ht="14.25" customHeight="1"/>
    <row r="163" spans="37:40" ht="14.25" customHeight="1"/>
    <row r="164" spans="37:40" ht="14.25" customHeight="1"/>
    <row r="165" spans="37:40" ht="14.25" customHeight="1"/>
    <row r="166" spans="37:40" ht="14.25" customHeight="1"/>
    <row r="167" spans="37:40" ht="14.25" customHeight="1"/>
    <row r="168" spans="37:40" ht="14.25" customHeight="1"/>
    <row r="169" spans="37:40" ht="14.25" customHeight="1"/>
    <row r="170" spans="37:40" ht="14.25" customHeight="1"/>
    <row r="171" spans="37:40" ht="14.25" customHeight="1"/>
    <row r="172" spans="37:40" ht="14.25" customHeight="1"/>
    <row r="173" spans="37:40" ht="14.25" customHeight="1"/>
    <row r="174" spans="37:40" ht="14.25" customHeight="1"/>
    <row r="175" spans="37:40" ht="14.25" customHeight="1"/>
    <row r="176" spans="37:40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opLeftCell="E1" workbookViewId="0"/>
  </sheetViews>
  <sheetFormatPr defaultColWidth="12.6640625" defaultRowHeight="15" customHeight="1"/>
  <cols>
    <col min="1" max="26" width="8.6640625" customWidth="1"/>
  </cols>
  <sheetData>
    <row r="1" spans="1:4" ht="14.25" customHeight="1">
      <c r="A1" s="3" t="s">
        <v>96</v>
      </c>
    </row>
    <row r="2" spans="1:4" ht="14.25" customHeight="1"/>
    <row r="3" spans="1:4" ht="14.25" customHeight="1">
      <c r="A3" s="3" t="s">
        <v>97</v>
      </c>
      <c r="B3" s="3">
        <v>22197</v>
      </c>
    </row>
    <row r="4" spans="1:4" ht="14.25" customHeight="1">
      <c r="A4" s="3" t="s">
        <v>98</v>
      </c>
      <c r="C4" s="3">
        <v>47939</v>
      </c>
    </row>
    <row r="5" spans="1:4" ht="14.25" customHeight="1">
      <c r="A5" s="3" t="s">
        <v>99</v>
      </c>
      <c r="D5" s="3">
        <v>29.72</v>
      </c>
    </row>
    <row r="6" spans="1:4" ht="14.25" customHeight="1"/>
    <row r="7" spans="1:4" ht="14.25" customHeight="1"/>
    <row r="8" spans="1:4" ht="14.25" customHeight="1"/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Data1</vt:lpstr>
      <vt:lpstr>Data</vt:lpstr>
      <vt:lpstr>Set</vt:lpstr>
      <vt:lpstr>Record result</vt:lpstr>
      <vt:lpstr>result</vt:lpstr>
      <vt:lpstr>max_capacity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Thanh Huyen</dc:creator>
  <cp:lastModifiedBy>NGUYEN VAN PHONG</cp:lastModifiedBy>
  <dcterms:created xsi:type="dcterms:W3CDTF">2024-03-31T14:10:38Z</dcterms:created>
  <dcterms:modified xsi:type="dcterms:W3CDTF">2024-05-30T05:13:05Z</dcterms:modified>
</cp:coreProperties>
</file>