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hcmusedu-my.sharepoint.com/personal/20120468_student_hcmus_edu_vn/Documents/Kiem Thu Oracel/YC2_Data generation/"/>
    </mc:Choice>
  </mc:AlternateContent>
  <xr:revisionPtr revIDLastSave="1109" documentId="13_ncr:1_{CB72AE26-6F49-4A43-852B-A68A5785E7B9}" xr6:coauthVersionLast="47" xr6:coauthVersionMax="47" xr10:uidLastSave="{0AF9C22C-8350-448D-A2D7-5E8B40E7D415}"/>
  <bookViews>
    <workbookView xWindow="-108" yWindow="-108" windowWidth="23256" windowHeight="12456" firstSheet="3" activeTab="3" xr2:uid="{25E65D95-D493-4AC6-86D7-7BBC4E583B3A}"/>
  </bookViews>
  <sheets>
    <sheet name="dangnhap" sheetId="1" r:id="rId1"/>
    <sheet name="ngansach" sheetId="3" r:id="rId2"/>
    <sheet name="taikhoan" sheetId="2" r:id="rId3"/>
    <sheet name="giaodich" sheetId="4" r:id="rId4"/>
    <sheet name="londat" sheetId="6" r:id="rId5"/>
    <sheet name="phanloai" sheetId="9" r:id="rId6"/>
    <sheet name="baocao" sheetId="7" r:id="rId7"/>
    <sheet name="hoadon" sheetId="8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4" l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2" i="4"/>
  <c r="D2" i="2"/>
  <c r="D3" i="2"/>
  <c r="D4" i="2"/>
  <c r="D5" i="2"/>
  <c r="D6" i="2"/>
  <c r="D7" i="2"/>
  <c r="D8" i="2"/>
  <c r="D9" i="2"/>
  <c r="D10" i="2"/>
  <c r="D11" i="2"/>
  <c r="D3" i="3" l="1"/>
  <c r="D4" i="3"/>
  <c r="D5" i="3"/>
  <c r="D6" i="3"/>
  <c r="D7" i="3"/>
  <c r="D8" i="3"/>
  <c r="D9" i="3"/>
  <c r="D10" i="3"/>
  <c r="D11" i="3"/>
  <c r="D2" i="3"/>
  <c r="C3" i="3"/>
  <c r="C4" i="3"/>
  <c r="C5" i="3"/>
  <c r="C6" i="3"/>
  <c r="C7" i="3"/>
  <c r="C8" i="3"/>
  <c r="C9" i="3"/>
  <c r="C10" i="3"/>
  <c r="C11" i="3"/>
  <c r="C2" i="3"/>
  <c r="B2" i="3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F2" i="4"/>
  <c r="E2" i="4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" i="8"/>
  <c r="D3" i="6"/>
  <c r="D4" i="6"/>
  <c r="D5" i="6"/>
  <c r="D6" i="6"/>
  <c r="D7" i="6"/>
  <c r="D8" i="6"/>
  <c r="D9" i="6"/>
  <c r="D10" i="6"/>
  <c r="D11" i="6"/>
  <c r="D2" i="6"/>
  <c r="E3" i="3"/>
  <c r="E4" i="3"/>
  <c r="E5" i="3"/>
  <c r="E6" i="3"/>
  <c r="E7" i="3"/>
  <c r="E8" i="3"/>
  <c r="E9" i="3"/>
  <c r="E10" i="3"/>
  <c r="E11" i="3"/>
  <c r="E2" i="3"/>
  <c r="E3" i="2"/>
  <c r="E4" i="2"/>
  <c r="E5" i="2"/>
  <c r="E6" i="2"/>
  <c r="E7" i="2"/>
  <c r="E8" i="2"/>
  <c r="E9" i="2"/>
  <c r="E10" i="2"/>
  <c r="E11" i="2"/>
  <c r="E2" i="2"/>
  <c r="D3" i="1"/>
  <c r="C3" i="1" s="1"/>
  <c r="D4" i="1"/>
  <c r="C4" i="1" s="1"/>
  <c r="D5" i="1"/>
  <c r="C5" i="1" s="1"/>
  <c r="D6" i="1"/>
  <c r="C6" i="1" s="1"/>
  <c r="D7" i="1"/>
  <c r="C7" i="1" s="1"/>
  <c r="D8" i="1"/>
  <c r="C8" i="1" s="1"/>
  <c r="D9" i="1"/>
  <c r="C9" i="1" s="1"/>
  <c r="D10" i="1"/>
  <c r="C10" i="1" s="1"/>
  <c r="D11" i="1"/>
  <c r="C11" i="1" s="1"/>
  <c r="D12" i="1"/>
  <c r="C12" i="1" s="1"/>
  <c r="D13" i="1"/>
  <c r="C13" i="1" s="1"/>
  <c r="D14" i="1"/>
  <c r="C14" i="1" s="1"/>
  <c r="D15" i="1"/>
  <c r="C15" i="1" s="1"/>
  <c r="E3" i="1"/>
  <c r="E4" i="1"/>
  <c r="E5" i="1"/>
  <c r="E6" i="1"/>
  <c r="E7" i="1"/>
  <c r="E8" i="1"/>
  <c r="E9" i="1"/>
  <c r="E10" i="1"/>
  <c r="E11" i="1"/>
  <c r="E12" i="1"/>
  <c r="E13" i="1"/>
  <c r="B13" i="1" s="1"/>
  <c r="E14" i="1"/>
  <c r="E15" i="1"/>
  <c r="E2" i="1"/>
  <c r="D2" i="1"/>
  <c r="C2" i="1" s="1"/>
  <c r="B31" i="4"/>
  <c r="N22" i="4"/>
  <c r="N23" i="4"/>
  <c r="N24" i="4"/>
  <c r="N25" i="4"/>
  <c r="N26" i="4"/>
  <c r="N27" i="4"/>
  <c r="N28" i="4"/>
  <c r="N29" i="4"/>
  <c r="N30" i="4"/>
  <c r="N31" i="4"/>
  <c r="L22" i="4"/>
  <c r="L23" i="4"/>
  <c r="L24" i="4"/>
  <c r="L25" i="4"/>
  <c r="L26" i="4"/>
  <c r="L27" i="4"/>
  <c r="L28" i="4"/>
  <c r="L29" i="4"/>
  <c r="L30" i="4"/>
  <c r="L31" i="4"/>
  <c r="J22" i="4"/>
  <c r="J23" i="4"/>
  <c r="J24" i="4"/>
  <c r="J25" i="4"/>
  <c r="J26" i="4"/>
  <c r="J27" i="4"/>
  <c r="J28" i="4"/>
  <c r="J29" i="4"/>
  <c r="J30" i="4"/>
  <c r="J31" i="4"/>
  <c r="H22" i="4"/>
  <c r="H23" i="4"/>
  <c r="H24" i="4"/>
  <c r="H25" i="4"/>
  <c r="H26" i="4"/>
  <c r="H27" i="4"/>
  <c r="H28" i="4"/>
  <c r="H29" i="4"/>
  <c r="H30" i="4"/>
  <c r="H31" i="4"/>
  <c r="B22" i="4"/>
  <c r="B23" i="4"/>
  <c r="B24" i="4"/>
  <c r="B25" i="4"/>
  <c r="B26" i="4"/>
  <c r="B27" i="4"/>
  <c r="B28" i="4"/>
  <c r="B29" i="4"/>
  <c r="B30" i="4"/>
  <c r="L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" i="8"/>
  <c r="F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H3" i="8"/>
  <c r="G3" i="8" s="1"/>
  <c r="H4" i="8"/>
  <c r="G4" i="8" s="1"/>
  <c r="H5" i="8"/>
  <c r="G5" i="8" s="1"/>
  <c r="H6" i="8"/>
  <c r="G6" i="8" s="1"/>
  <c r="H7" i="8"/>
  <c r="G7" i="8" s="1"/>
  <c r="H8" i="8"/>
  <c r="G8" i="8" s="1"/>
  <c r="H9" i="8"/>
  <c r="G9" i="8" s="1"/>
  <c r="H10" i="8"/>
  <c r="G10" i="8" s="1"/>
  <c r="H11" i="8"/>
  <c r="G11" i="8" s="1"/>
  <c r="H12" i="8"/>
  <c r="G12" i="8" s="1"/>
  <c r="H13" i="8"/>
  <c r="G13" i="8" s="1"/>
  <c r="H14" i="8"/>
  <c r="G14" i="8" s="1"/>
  <c r="H15" i="8"/>
  <c r="G15" i="8" s="1"/>
  <c r="H16" i="8"/>
  <c r="G16" i="8" s="1"/>
  <c r="H17" i="8"/>
  <c r="G17" i="8" s="1"/>
  <c r="H18" i="8"/>
  <c r="G18" i="8" s="1"/>
  <c r="H19" i="8"/>
  <c r="G19" i="8" s="1"/>
  <c r="H20" i="8"/>
  <c r="G20" i="8" s="1"/>
  <c r="H21" i="8"/>
  <c r="G21" i="8" s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B15" i="8"/>
  <c r="B16" i="8"/>
  <c r="B17" i="8"/>
  <c r="B18" i="8"/>
  <c r="B19" i="8"/>
  <c r="B20" i="8"/>
  <c r="B21" i="8"/>
  <c r="B3" i="8"/>
  <c r="B4" i="8"/>
  <c r="B5" i="8"/>
  <c r="B6" i="8"/>
  <c r="B7" i="8"/>
  <c r="B8" i="8"/>
  <c r="B9" i="8"/>
  <c r="B10" i="8"/>
  <c r="B11" i="8"/>
  <c r="B12" i="8"/>
  <c r="B13" i="8"/>
  <c r="B14" i="8"/>
  <c r="B2" i="8"/>
  <c r="E21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" i="7"/>
  <c r="I3" i="6"/>
  <c r="I4" i="6"/>
  <c r="I5" i="6"/>
  <c r="I6" i="6"/>
  <c r="I7" i="6"/>
  <c r="I8" i="6"/>
  <c r="I9" i="6"/>
  <c r="I10" i="6"/>
  <c r="I11" i="6"/>
  <c r="I2" i="6"/>
  <c r="E3" i="6"/>
  <c r="E4" i="6"/>
  <c r="E5" i="6"/>
  <c r="E6" i="6"/>
  <c r="E7" i="6"/>
  <c r="E8" i="6"/>
  <c r="E9" i="6"/>
  <c r="E10" i="6"/>
  <c r="E11" i="6"/>
  <c r="E2" i="6"/>
  <c r="H3" i="6"/>
  <c r="H4" i="6"/>
  <c r="H5" i="6"/>
  <c r="H6" i="6"/>
  <c r="H7" i="6"/>
  <c r="H8" i="6"/>
  <c r="H9" i="6"/>
  <c r="H10" i="6"/>
  <c r="H11" i="6"/>
  <c r="H2" i="6"/>
  <c r="B3" i="6"/>
  <c r="B4" i="6"/>
  <c r="B5" i="6"/>
  <c r="B6" i="6"/>
  <c r="B7" i="6"/>
  <c r="B8" i="6"/>
  <c r="B9" i="6"/>
  <c r="B10" i="6"/>
  <c r="B11" i="6"/>
  <c r="B2" i="6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B3" i="3"/>
  <c r="B4" i="3"/>
  <c r="B5" i="3"/>
  <c r="B6" i="3"/>
  <c r="B7" i="3"/>
  <c r="B8" i="3"/>
  <c r="B9" i="3"/>
  <c r="B10" i="3"/>
  <c r="B11" i="3"/>
  <c r="L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" i="4"/>
  <c r="N2" i="4"/>
  <c r="B12" i="4"/>
  <c r="B13" i="4"/>
  <c r="B14" i="4"/>
  <c r="B15" i="4"/>
  <c r="B16" i="4"/>
  <c r="B17" i="4"/>
  <c r="B18" i="4"/>
  <c r="B19" i="4"/>
  <c r="B20" i="4"/>
  <c r="B21" i="4"/>
  <c r="N3" i="4"/>
  <c r="N4" i="4"/>
  <c r="N5" i="4"/>
  <c r="N6" i="4"/>
  <c r="N7" i="4"/>
  <c r="N8" i="4"/>
  <c r="N9" i="4"/>
  <c r="N10" i="4"/>
  <c r="K10" i="4" s="1"/>
  <c r="N11" i="4"/>
  <c r="K11" i="4" s="1"/>
  <c r="N12" i="4"/>
  <c r="K12" i="4" s="1"/>
  <c r="N13" i="4"/>
  <c r="K13" i="4" s="1"/>
  <c r="N14" i="4"/>
  <c r="N15" i="4"/>
  <c r="N16" i="4"/>
  <c r="N17" i="4"/>
  <c r="N18" i="4"/>
  <c r="K18" i="4" s="1"/>
  <c r="N19" i="4"/>
  <c r="N20" i="4"/>
  <c r="N21" i="4"/>
  <c r="B3" i="4"/>
  <c r="B4" i="4"/>
  <c r="B5" i="4"/>
  <c r="B6" i="4"/>
  <c r="B7" i="4"/>
  <c r="B8" i="4"/>
  <c r="B9" i="4"/>
  <c r="B10" i="4"/>
  <c r="B11" i="4"/>
  <c r="B2" i="4"/>
  <c r="B2" i="2"/>
  <c r="H3" i="3"/>
  <c r="H4" i="3"/>
  <c r="H5" i="3"/>
  <c r="H6" i="3"/>
  <c r="H7" i="3"/>
  <c r="H8" i="3"/>
  <c r="H9" i="3"/>
  <c r="H10" i="3"/>
  <c r="H11" i="3"/>
  <c r="H2" i="3"/>
  <c r="F2" i="2"/>
  <c r="F3" i="2"/>
  <c r="F4" i="2"/>
  <c r="F5" i="2"/>
  <c r="F6" i="2"/>
  <c r="F7" i="2"/>
  <c r="F8" i="2"/>
  <c r="F9" i="2"/>
  <c r="F10" i="2"/>
  <c r="F11" i="2"/>
  <c r="B3" i="2"/>
  <c r="B4" i="2"/>
  <c r="B5" i="2"/>
  <c r="B6" i="2"/>
  <c r="B7" i="2"/>
  <c r="B8" i="2"/>
  <c r="B9" i="2"/>
  <c r="B10" i="2"/>
  <c r="B11" i="2"/>
  <c r="C3" i="2"/>
  <c r="C4" i="2"/>
  <c r="C5" i="2"/>
  <c r="C6" i="2"/>
  <c r="C7" i="2"/>
  <c r="C8" i="2"/>
  <c r="C9" i="2"/>
  <c r="C10" i="2"/>
  <c r="C11" i="2"/>
  <c r="C2" i="2"/>
  <c r="H2" i="8"/>
  <c r="G2" i="8" s="1"/>
  <c r="K2" i="4" l="1"/>
  <c r="K7" i="4"/>
  <c r="K4" i="4"/>
  <c r="K17" i="4"/>
  <c r="K9" i="4"/>
  <c r="K8" i="4"/>
  <c r="K5" i="4"/>
  <c r="K21" i="4"/>
  <c r="K15" i="4"/>
  <c r="K14" i="4"/>
  <c r="K20" i="4"/>
  <c r="B3" i="1"/>
  <c r="K6" i="4"/>
  <c r="K3" i="4"/>
  <c r="K19" i="4"/>
  <c r="K16" i="4"/>
  <c r="G31" i="4"/>
  <c r="B2" i="1"/>
  <c r="B11" i="1"/>
  <c r="B8" i="1"/>
  <c r="B15" i="1"/>
  <c r="B14" i="1"/>
  <c r="B12" i="1"/>
  <c r="B10" i="1"/>
  <c r="B9" i="1"/>
  <c r="B7" i="1"/>
  <c r="B6" i="1"/>
  <c r="B5" i="1"/>
  <c r="B4" i="1"/>
  <c r="D29" i="4"/>
  <c r="K31" i="4"/>
  <c r="K30" i="4"/>
  <c r="K29" i="4"/>
  <c r="K28" i="4"/>
  <c r="K27" i="4"/>
  <c r="K26" i="4"/>
  <c r="K25" i="4"/>
  <c r="K24" i="4"/>
  <c r="K23" i="4"/>
  <c r="K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G2" i="4"/>
  <c r="G29" i="4"/>
  <c r="I29" i="4"/>
  <c r="D25" i="4"/>
  <c r="G23" i="4"/>
  <c r="G30" i="4"/>
  <c r="I31" i="4"/>
  <c r="I23" i="4"/>
  <c r="I30" i="4"/>
  <c r="D31" i="4"/>
  <c r="C31" i="4"/>
  <c r="D30" i="4"/>
  <c r="C25" i="4"/>
  <c r="C27" i="4"/>
  <c r="D28" i="4"/>
  <c r="C23" i="4"/>
  <c r="D27" i="4"/>
  <c r="C29" i="4"/>
  <c r="D26" i="4"/>
  <c r="C22" i="4"/>
  <c r="C26" i="4"/>
  <c r="D24" i="4"/>
  <c r="D23" i="4"/>
  <c r="C30" i="4"/>
  <c r="D22" i="4"/>
  <c r="C24" i="4"/>
  <c r="C28" i="4"/>
  <c r="G25" i="4"/>
  <c r="G27" i="4"/>
  <c r="G22" i="4"/>
  <c r="G26" i="4"/>
  <c r="G24" i="4"/>
  <c r="G28" i="4"/>
  <c r="I24" i="4"/>
  <c r="I28" i="4"/>
  <c r="I25" i="4"/>
  <c r="I27" i="4"/>
  <c r="I22" i="4"/>
  <c r="I26" i="4"/>
  <c r="M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D12" i="7"/>
  <c r="C2" i="7"/>
  <c r="D20" i="7"/>
  <c r="D19" i="7"/>
  <c r="D18" i="7"/>
  <c r="D17" i="7"/>
  <c r="D16" i="7"/>
  <c r="D15" i="7"/>
  <c r="D14" i="7"/>
  <c r="D13" i="7"/>
  <c r="D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1" i="7"/>
  <c r="I2" i="4"/>
  <c r="C2" i="4"/>
  <c r="C5" i="6"/>
  <c r="C2" i="6"/>
  <c r="C11" i="6"/>
  <c r="C10" i="6"/>
  <c r="C9" i="6"/>
  <c r="C8" i="6"/>
  <c r="C7" i="6"/>
  <c r="C6" i="6"/>
  <c r="C4" i="6"/>
  <c r="C3" i="6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D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<sst xmlns="http://schemas.openxmlformats.org/spreadsheetml/2006/main" count="186" uniqueCount="73">
  <si>
    <t>ID</t>
  </si>
  <si>
    <t>email</t>
  </si>
  <si>
    <t>password</t>
  </si>
  <si>
    <t>string</t>
  </si>
  <si>
    <t>numb</t>
  </si>
  <si>
    <t>name</t>
  </si>
  <si>
    <t>loại</t>
  </si>
  <si>
    <t>tiền_tệ</t>
  </si>
  <si>
    <t>số_tiền</t>
  </si>
  <si>
    <t>chu_kỳ</t>
  </si>
  <si>
    <t>tài liệu (mb)</t>
  </si>
  <si>
    <t>number_random</t>
  </si>
  <si>
    <t>yearly</t>
  </si>
  <si>
    <t>Thêm kỳ mỗi kỳ</t>
  </si>
  <si>
    <t>monthly</t>
  </si>
  <si>
    <t>Đặt số tiền cố định kỳ</t>
  </si>
  <si>
    <t>dayly</t>
  </si>
  <si>
    <t>Thêm một số tiền mỗi kỳ và điều chỉnh cho bội chi</t>
  </si>
  <si>
    <t>quarterly</t>
  </si>
  <si>
    <t>weekly</t>
  </si>
  <si>
    <t>iban</t>
  </si>
  <si>
    <t>bic</t>
  </si>
  <si>
    <t>Opening balance</t>
  </si>
  <si>
    <t>Opening balance date</t>
  </si>
  <si>
    <t>Account number, account role, virtual balance Notes</t>
  </si>
  <si>
    <t>Sự miêu tả</t>
  </si>
  <si>
    <t>nguồn tài khoản</t>
  </si>
  <si>
    <t>tài khoản đích</t>
  </si>
  <si>
    <t>số tiền</t>
  </si>
  <si>
    <t>ngoại tệ</t>
  </si>
  <si>
    <t>ngân sách vào</t>
  </si>
  <si>
    <t>doanh mục</t>
  </si>
  <si>
    <t>heo đất</t>
  </si>
  <si>
    <t>nhãn</t>
  </si>
  <si>
    <t>hóa đơn</t>
  </si>
  <si>
    <t>ngày lãi</t>
  </si>
  <si>
    <t>tệp tin (mb)</t>
  </si>
  <si>
    <t>account</t>
  </si>
  <si>
    <t>Date</t>
  </si>
  <si>
    <t>Note</t>
  </si>
  <si>
    <t>Attachments (mb)</t>
  </si>
  <si>
    <t>Group</t>
  </si>
  <si>
    <t>Numb</t>
  </si>
  <si>
    <t>Type</t>
  </si>
  <si>
    <t>Name</t>
  </si>
  <si>
    <t>Name pre</t>
  </si>
  <si>
    <t>Name des</t>
  </si>
  <si>
    <t>Categories</t>
  </si>
  <si>
    <t>Create</t>
  </si>
  <si>
    <t>Categories 1</t>
  </si>
  <si>
    <t>Edit name</t>
  </si>
  <si>
    <t xml:space="preserve">   </t>
  </si>
  <si>
    <t>Delete</t>
  </si>
  <si>
    <t xml:space="preserve">    </t>
  </si>
  <si>
    <t>Categories 1 updated</t>
  </si>
  <si>
    <t>Tag</t>
  </si>
  <si>
    <t>Tag 1</t>
  </si>
  <si>
    <t>None</t>
  </si>
  <si>
    <t>Tag 1 updated</t>
  </si>
  <si>
    <t xml:space="preserve">     </t>
  </si>
  <si>
    <t>Included account</t>
  </si>
  <si>
    <t xml:space="preserve">Select budget </t>
  </si>
  <si>
    <t>Default financial report</t>
  </si>
  <si>
    <t>Budget report</t>
  </si>
  <si>
    <t>Currency</t>
  </si>
  <si>
    <t>Minium</t>
  </si>
  <si>
    <t>Maxium</t>
  </si>
  <si>
    <t>Repeats</t>
  </si>
  <si>
    <t>Numb_rand</t>
  </si>
  <si>
    <t>Ngày gia hạn</t>
  </si>
  <si>
    <t>Ngày kết thúc</t>
  </si>
  <si>
    <t>Skip</t>
  </si>
  <si>
    <t>Dolla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</si>
</sst>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1"/>
      <color rgb="FF000000"/>
      <name val="Calibri"/>
      <family val="2"/>
      <charset val="163"/>
    </font>
    <font>
      <sz val="11"/>
      <color theme="0"/>
      <name val="Times New Roman"/>
      <family val="1"/>
      <charset val="163"/>
      <scheme val="major"/>
    </font>
    <font>
      <sz val="11"/>
      <name val="Times New Roman"/>
      <family val="1"/>
      <charset val="163"/>
      <scheme val="major"/>
    </font>
    <font>
      <sz val="11"/>
      <color rgb="FF000000"/>
      <name val="Times New Roman"/>
      <family val="1"/>
      <charset val="163"/>
      <scheme val="major"/>
    </font>
    <font>
      <sz val="11"/>
      <color theme="1"/>
      <name val="Times New Roman"/>
      <family val="1"/>
      <charset val="163"/>
      <scheme val="major"/>
    </font>
    <font>
      <u/>
      <sz val="11"/>
      <color theme="10"/>
      <name val="Times New Roman"/>
      <family val="1"/>
      <charset val="163"/>
      <scheme val="major"/>
    </font>
    <font>
      <sz val="8"/>
      <name val="Arial"/>
      <family val="2"/>
      <scheme val="minor"/>
    </font>
    <font>
      <sz val="11"/>
      <color rgb="FF000000"/>
      <name val="Calibri"/>
      <family val="2"/>
      <charset val="1"/>
    </font>
    <font>
      <sz val="11"/>
      <color theme="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8CCE4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0">
    <xf numFmtId="0" fontId="0" fillId="0" borderId="0" xfId="0"/>
    <xf numFmtId="0" fontId="2" fillId="0" borderId="0" xfId="0" applyFont="1" applyAlignment="1">
      <alignment wrapText="1" readingOrder="1"/>
    </xf>
    <xf numFmtId="0" fontId="3" fillId="3" borderId="1" xfId="0" applyFont="1" applyFill="1" applyBorder="1"/>
    <xf numFmtId="0" fontId="5" fillId="4" borderId="1" xfId="0" applyFont="1" applyFill="1" applyBorder="1" applyAlignment="1">
      <alignment readingOrder="1"/>
    </xf>
    <xf numFmtId="0" fontId="6" fillId="5" borderId="1" xfId="0" applyFont="1" applyFill="1" applyBorder="1"/>
    <xf numFmtId="0" fontId="6" fillId="6" borderId="1" xfId="0" applyFont="1" applyFill="1" applyBorder="1"/>
    <xf numFmtId="0" fontId="3" fillId="3" borderId="1" xfId="0" applyFont="1" applyFill="1" applyBorder="1" applyAlignment="1">
      <alignment vertical="center"/>
    </xf>
    <xf numFmtId="0" fontId="6" fillId="0" borderId="0" xfId="0" applyFont="1"/>
    <xf numFmtId="0" fontId="4" fillId="6" borderId="1" xfId="0" applyFont="1" applyFill="1" applyBorder="1" applyAlignment="1">
      <alignment vertical="center"/>
    </xf>
    <xf numFmtId="0" fontId="7" fillId="2" borderId="1" xfId="1" applyFont="1" applyFill="1" applyBorder="1" applyAlignment="1">
      <alignment vertical="center" wrapText="1" readingOrder="1"/>
    </xf>
    <xf numFmtId="0" fontId="5" fillId="2" borderId="1" xfId="0" applyFont="1" applyFill="1" applyBorder="1" applyAlignment="1">
      <alignment vertical="center" wrapText="1" readingOrder="1"/>
    </xf>
    <xf numFmtId="0" fontId="3" fillId="3" borderId="2" xfId="0" applyFont="1" applyFill="1" applyBorder="1"/>
    <xf numFmtId="0" fontId="3" fillId="3" borderId="3" xfId="0" applyFont="1" applyFill="1" applyBorder="1"/>
    <xf numFmtId="14" fontId="6" fillId="5" borderId="1" xfId="0" applyNumberFormat="1" applyFont="1" applyFill="1" applyBorder="1"/>
    <xf numFmtId="14" fontId="6" fillId="6" borderId="1" xfId="0" applyNumberFormat="1" applyFont="1" applyFill="1" applyBorder="1"/>
    <xf numFmtId="0" fontId="3" fillId="3" borderId="3" xfId="0" applyFont="1" applyFill="1" applyBorder="1" applyAlignment="1">
      <alignment vertical="center"/>
    </xf>
    <xf numFmtId="0" fontId="9" fillId="0" borderId="0" xfId="0" applyFont="1" applyAlignment="1">
      <alignment wrapText="1" readingOrder="1"/>
    </xf>
    <xf numFmtId="0" fontId="4" fillId="6" borderId="3" xfId="0" applyFont="1" applyFill="1" applyBorder="1" applyAlignment="1">
      <alignment vertical="center"/>
    </xf>
    <xf numFmtId="0" fontId="4" fillId="6" borderId="4" xfId="0" applyFont="1" applyFill="1" applyBorder="1" applyAlignment="1">
      <alignment vertical="center"/>
    </xf>
    <xf numFmtId="0" fontId="5" fillId="6" borderId="4" xfId="0" applyFont="1" applyFill="1" applyBorder="1" applyAlignment="1">
      <alignment vertical="center" wrapText="1" readingOrder="1"/>
    </xf>
    <xf numFmtId="0" fontId="6" fillId="6" borderId="4" xfId="0" applyFont="1" applyFill="1" applyBorder="1"/>
    <xf numFmtId="0" fontId="3" fillId="3" borderId="5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 wrapText="1" readingOrder="1"/>
    </xf>
    <xf numFmtId="0" fontId="5" fillId="4" borderId="6" xfId="0" applyFont="1" applyFill="1" applyBorder="1" applyAlignment="1">
      <alignment vertical="center" wrapText="1" readingOrder="1"/>
    </xf>
    <xf numFmtId="0" fontId="3" fillId="3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 wrapText="1" readingOrder="1"/>
    </xf>
    <xf numFmtId="0" fontId="5" fillId="4" borderId="4" xfId="0" applyFont="1" applyFill="1" applyBorder="1" applyAlignment="1">
      <alignment vertical="center" wrapText="1" readingOrder="1"/>
    </xf>
    <xf numFmtId="0" fontId="4" fillId="2" borderId="6" xfId="1" applyFont="1" applyFill="1" applyBorder="1" applyAlignment="1">
      <alignment vertical="center" wrapText="1" readingOrder="1"/>
    </xf>
    <xf numFmtId="0" fontId="5" fillId="4" borderId="4" xfId="0" quotePrefix="1" applyFont="1" applyFill="1" applyBorder="1" applyAlignment="1">
      <alignment vertical="center" wrapText="1" readingOrder="1"/>
    </xf>
    <xf numFmtId="0" fontId="5" fillId="2" borderId="4" xfId="0" quotePrefix="1" applyFont="1" applyFill="1" applyBorder="1" applyAlignment="1">
      <alignment vertical="center" wrapText="1" readingOrder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 readingOrder="1"/>
    </xf>
    <xf numFmtId="0" fontId="5" fillId="0" borderId="0" xfId="0" quotePrefix="1" applyFont="1" applyAlignment="1">
      <alignment vertical="center" wrapText="1" readingOrder="1"/>
    </xf>
    <xf numFmtId="0" fontId="5" fillId="2" borderId="5" xfId="0" applyFont="1" applyFill="1" applyBorder="1" applyAlignment="1">
      <alignment vertical="center" wrapText="1" readingOrder="1"/>
    </xf>
    <xf numFmtId="0" fontId="5" fillId="2" borderId="7" xfId="0" applyFont="1" applyFill="1" applyBorder="1" applyAlignment="1">
      <alignment vertical="center" wrapText="1" readingOrder="1"/>
    </xf>
    <xf numFmtId="0" fontId="4" fillId="2" borderId="4" xfId="1" applyFont="1" applyFill="1" applyBorder="1" applyAlignment="1">
      <alignment vertical="center" wrapText="1" readingOrder="1"/>
    </xf>
    <xf numFmtId="0" fontId="5" fillId="4" borderId="5" xfId="0" applyFont="1" applyFill="1" applyBorder="1" applyAlignment="1">
      <alignment vertical="center" wrapText="1" readingOrder="1"/>
    </xf>
    <xf numFmtId="0" fontId="5" fillId="4" borderId="7" xfId="0" applyFont="1" applyFill="1" applyBorder="1" applyAlignment="1">
      <alignment vertical="center" wrapText="1" readingOrder="1"/>
    </xf>
    <xf numFmtId="0" fontId="5" fillId="2" borderId="7" xfId="0" quotePrefix="1" applyFont="1" applyFill="1" applyBorder="1" applyAlignment="1">
      <alignment vertical="center" wrapText="1" readingOrder="1"/>
    </xf>
    <xf numFmtId="0" fontId="5" fillId="4" borderId="7" xfId="0" quotePrefix="1" applyFont="1" applyFill="1" applyBorder="1" applyAlignment="1">
      <alignment vertical="center" wrapText="1" readingOrder="1"/>
    </xf>
    <xf numFmtId="0" fontId="10" fillId="3" borderId="4" xfId="0" applyFont="1" applyFill="1" applyBorder="1"/>
    <xf numFmtId="0" fontId="3" fillId="3" borderId="4" xfId="0" applyFont="1" applyFill="1" applyBorder="1"/>
    <xf numFmtId="0" fontId="5" fillId="5" borderId="4" xfId="0" applyFont="1" applyFill="1" applyBorder="1" applyAlignment="1">
      <alignment vertical="center" wrapText="1" readingOrder="1"/>
    </xf>
    <xf numFmtId="0" fontId="6" fillId="5" borderId="4" xfId="0" applyFont="1" applyFill="1" applyBorder="1"/>
    <xf numFmtId="0" fontId="0" fillId="5" borderId="4" xfId="0" applyFill="1" applyBorder="1"/>
    <xf numFmtId="0" fontId="0" fillId="6" borderId="4" xfId="0" applyFill="1" applyBorder="1"/>
    <xf numFmtId="14" fontId="0" fillId="5" borderId="4" xfId="0" applyNumberFormat="1" applyFill="1" applyBorder="1"/>
    <xf numFmtId="14" fontId="0" fillId="6" borderId="4" xfId="0" applyNumberFormat="1" applyFill="1" applyBorder="1"/>
    <xf numFmtId="0" fontId="0" fillId="0" borderId="4" xfId="0" applyBorder="1"/>
    <xf numFmtId="0" fontId="5" fillId="6" borderId="1" xfId="0" applyFont="1" applyFill="1" applyBorder="1" applyAlignment="1">
      <alignment readingOrder="1"/>
    </xf>
    <xf numFmtId="0" fontId="5" fillId="6" borderId="1" xfId="0" applyFont="1" applyFill="1" applyBorder="1" applyAlignment="1">
      <alignment wrapText="1" readingOrder="1"/>
    </xf>
    <xf numFmtId="0" fontId="5" fillId="4" borderId="4" xfId="0" applyFont="1" applyFill="1" applyBorder="1" applyAlignment="1">
      <alignment wrapText="1" readingOrder="1"/>
    </xf>
    <xf numFmtId="0" fontId="3" fillId="3" borderId="6" xfId="0" applyFont="1" applyFill="1" applyBorder="1"/>
    <xf numFmtId="0" fontId="10" fillId="0" borderId="0" xfId="0" applyFont="1"/>
    <xf numFmtId="14" fontId="6" fillId="5" borderId="4" xfId="0" applyNumberFormat="1" applyFont="1" applyFill="1" applyBorder="1"/>
    <xf numFmtId="14" fontId="6" fillId="6" borderId="4" xfId="0" applyNumberFormat="1" applyFont="1" applyFill="1" applyBorder="1"/>
    <xf numFmtId="0" fontId="3" fillId="3" borderId="5" xfId="0" applyFont="1" applyFill="1" applyBorder="1"/>
    <xf numFmtId="0" fontId="5" fillId="6" borderId="4" xfId="1" applyFont="1" applyFill="1" applyBorder="1" applyAlignment="1">
      <alignment vertical="center" wrapText="1" readingOrder="1"/>
    </xf>
    <xf numFmtId="0" fontId="5" fillId="5" borderId="4" xfId="1" applyFont="1" applyFill="1" applyBorder="1" applyAlignment="1">
      <alignment vertical="center" wrapText="1" readingOrder="1"/>
    </xf>
    <xf numFmtId="0" fontId="3" fillId="3" borderId="8" xfId="0" applyFont="1" applyFill="1" applyBorder="1"/>
    <xf numFmtId="0" fontId="4" fillId="6" borderId="4" xfId="1" applyFont="1" applyFill="1" applyBorder="1" applyAlignment="1">
      <alignment vertical="center" wrapText="1" readingOrder="1"/>
    </xf>
    <xf numFmtId="0" fontId="9" fillId="6" borderId="4" xfId="0" applyFont="1" applyFill="1" applyBorder="1" applyAlignment="1">
      <alignment wrapText="1" readingOrder="1"/>
    </xf>
    <xf numFmtId="0" fontId="9" fillId="5" borderId="4" xfId="0" applyFont="1" applyFill="1" applyBorder="1" applyAlignment="1">
      <alignment wrapText="1" readingOrder="1"/>
    </xf>
    <xf numFmtId="14" fontId="0" fillId="0" borderId="0" xfId="0" applyNumberFormat="1"/>
    <xf numFmtId="164" fontId="6" fillId="5" borderId="4" xfId="0" applyNumberFormat="1" applyFont="1" applyFill="1" applyBorder="1"/>
    <xf numFmtId="0" fontId="6" fillId="5" borderId="6" xfId="0" applyFont="1" applyFill="1" applyBorder="1"/>
    <xf numFmtId="0" fontId="5" fillId="5" borderId="4" xfId="0" quotePrefix="1" applyFont="1" applyFill="1" applyBorder="1" applyAlignment="1">
      <alignment wrapText="1" readingOrder="1"/>
    </xf>
    <xf numFmtId="0" fontId="6" fillId="6" borderId="6" xfId="0" applyFont="1" applyFill="1" applyBorder="1"/>
    <xf numFmtId="164" fontId="6" fillId="6" borderId="4" xfId="0" applyNumberFormat="1" applyFont="1" applyFill="1" applyBorder="1"/>
    <xf numFmtId="0" fontId="3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nvhai2408@gmail.com" TargetMode="External"/><Relationship Id="rId1" Type="http://schemas.openxmlformats.org/officeDocument/2006/relationships/hyperlink" Target="mailto:nvhai240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7E5E2-CA3C-4E32-A464-47779D030780}">
  <dimension ref="A1:E15"/>
  <sheetViews>
    <sheetView workbookViewId="0">
      <selection activeCell="C23" sqref="C23"/>
    </sheetView>
  </sheetViews>
  <sheetFormatPr defaultRowHeight="13.9"/>
  <cols>
    <col min="1" max="1" width="3" bestFit="1" customWidth="1"/>
    <col min="2" max="2" width="29.75" customWidth="1"/>
    <col min="3" max="3" width="31.25" customWidth="1"/>
    <col min="4" max="4" width="37" customWidth="1"/>
  </cols>
  <sheetData>
    <row r="1" spans="1:5">
      <c r="A1" s="6" t="s">
        <v>0</v>
      </c>
      <c r="B1" s="6" t="s">
        <v>1</v>
      </c>
      <c r="C1" s="6" t="s">
        <v>2</v>
      </c>
      <c r="D1" s="6" t="s">
        <v>3</v>
      </c>
      <c r="E1" s="69" t="s">
        <v>4</v>
      </c>
    </row>
    <row r="2" spans="1:5">
      <c r="A2" s="6">
        <v>1</v>
      </c>
      <c r="B2" s="9" t="str">
        <f ca="1">IF(MOD(E2,3)=1,D2&amp;"@gmail.com",IF(MOD(E2,3)=2,D2,"@gmail.com"))</f>
        <v>YIXFspu054</v>
      </c>
      <c r="C2" s="10" t="str">
        <f ca="1">D2&amp;RANDBETWEEN(0,122)</f>
        <v>YIXFspu05476</v>
      </c>
      <c r="D2" s="10" t="str">
        <f ca="1">CHAR(RANDBETWEEN(0,122))&amp;CHAR(RANDBETWEEN(65,90))&amp;CHAR(RANDBETWEEN(65,90))&amp;CHAR(RANDBETWEEN(65,90))&amp;CHAR(RANDBETWEEN(97,122))&amp;CHAR(RANDBETWEEN(97,122))&amp;CHAR(RANDBETWEEN(97,122))&amp;RANDBETWEEN(0,9)&amp;RANDBETWEEN(0,9)&amp;RANDBETWEEN(0,9)</f>
        <v>YIXFspu054</v>
      </c>
      <c r="E2" s="7">
        <f ca="1">RANDBETWEEN(1,7)</f>
        <v>5</v>
      </c>
    </row>
    <row r="3" spans="1:5" ht="27.6">
      <c r="A3" s="6">
        <v>2</v>
      </c>
      <c r="B3" s="9" t="str">
        <f t="shared" ref="B3:B15" ca="1" si="0">IF(MOD(E3,3)=1,D3&amp;"@gmail.com",IF(MOD(E3,3)=2,D3,"@gmail.com"))</f>
        <v>KHFWsqc195@gmail.com</v>
      </c>
      <c r="C3" s="10" t="str">
        <f t="shared" ref="C3:C15" ca="1" si="1">D3&amp;RANDBETWEEN(0,122)</f>
        <v>KHFWsqc195114</v>
      </c>
      <c r="D3" s="10" t="str">
        <f t="shared" ref="D3:D15" ca="1" si="2">CHAR(RANDBETWEEN(0,122))&amp;CHAR(RANDBETWEEN(65,90))&amp;CHAR(RANDBETWEEN(65,90))&amp;CHAR(RANDBETWEEN(65,90))&amp;CHAR(RANDBETWEEN(97,122))&amp;CHAR(RANDBETWEEN(97,122))&amp;CHAR(RANDBETWEEN(97,122))&amp;RANDBETWEEN(0,9)&amp;RANDBETWEEN(0,9)&amp;RANDBETWEEN(0,9)</f>
        <v>KHFWsqc195</v>
      </c>
      <c r="E3" s="7">
        <f t="shared" ref="E3:E15" ca="1" si="3">RANDBETWEEN(1,7)</f>
        <v>4</v>
      </c>
    </row>
    <row r="4" spans="1:5">
      <c r="A4" s="6">
        <v>3</v>
      </c>
      <c r="B4" s="9" t="str">
        <f t="shared" ca="1" si="0"/>
        <v>-IWSfxa847</v>
      </c>
      <c r="C4" s="10" t="str">
        <f t="shared" ca="1" si="1"/>
        <v>-IWSfxa847109</v>
      </c>
      <c r="D4" s="10" t="str">
        <f t="shared" ca="1" si="2"/>
        <v>-IWSfxa847</v>
      </c>
      <c r="E4" s="7">
        <f t="shared" ca="1" si="3"/>
        <v>2</v>
      </c>
    </row>
    <row r="5" spans="1:5">
      <c r="A5" s="6">
        <v>4</v>
      </c>
      <c r="B5" s="9" t="str">
        <f t="shared" ca="1" si="0"/>
        <v>nWLQdxd870@gmail.com</v>
      </c>
      <c r="C5" s="10" t="str">
        <f t="shared" ca="1" si="1"/>
        <v>nWLQdxd87086</v>
      </c>
      <c r="D5" s="10" t="str">
        <f t="shared" ca="1" si="2"/>
        <v>nWLQdxd870</v>
      </c>
      <c r="E5" s="7">
        <f t="shared" ca="1" si="3"/>
        <v>1</v>
      </c>
    </row>
    <row r="6" spans="1:5">
      <c r="A6" s="6">
        <v>5</v>
      </c>
      <c r="B6" s="9" t="str">
        <f t="shared" ca="1" si="0"/>
        <v>@gmail.com</v>
      </c>
      <c r="C6" s="10" t="str">
        <f t="shared" ca="1" si="1"/>
        <v>gGGExfn31438</v>
      </c>
      <c r="D6" s="10" t="str">
        <f t="shared" ca="1" si="2"/>
        <v>gGGExfn314</v>
      </c>
      <c r="E6" s="7">
        <f t="shared" ca="1" si="3"/>
        <v>6</v>
      </c>
    </row>
    <row r="7" spans="1:5">
      <c r="A7" s="6">
        <v>6</v>
      </c>
      <c r="B7" s="9" t="str">
        <f t="shared" ca="1" si="0"/>
        <v>3XMZsqu935@gmail.com</v>
      </c>
      <c r="C7" s="10" t="str">
        <f t="shared" ca="1" si="1"/>
        <v>3XMZsqu93544</v>
      </c>
      <c r="D7" s="10" t="str">
        <f t="shared" ca="1" si="2"/>
        <v>3XMZsqu935</v>
      </c>
      <c r="E7" s="7">
        <f t="shared" ca="1" si="3"/>
        <v>4</v>
      </c>
    </row>
    <row r="8" spans="1:5">
      <c r="A8" s="6">
        <v>7</v>
      </c>
      <c r="B8" s="9" t="str">
        <f t="shared" ca="1" si="0"/>
        <v>_x001C_WTVmtc224@gmail.com</v>
      </c>
      <c r="C8" s="10" t="str">
        <f t="shared" ca="1" si="1"/>
        <v>_x001C_WTVmtc22420</v>
      </c>
      <c r="D8" s="10" t="str">
        <f t="shared" ca="1" si="2"/>
        <v>_x001C_WTVmtc224</v>
      </c>
      <c r="E8" s="7">
        <f t="shared" ca="1" si="3"/>
        <v>7</v>
      </c>
    </row>
    <row r="9" spans="1:5">
      <c r="A9" s="6">
        <v>8</v>
      </c>
      <c r="B9" s="9" t="str">
        <f t="shared" ca="1" si="0"/>
        <v>FWTAewn240</v>
      </c>
      <c r="C9" s="10" t="str">
        <f t="shared" ca="1" si="1"/>
        <v>FWTAewn240111</v>
      </c>
      <c r="D9" s="10" t="str">
        <f t="shared" ca="1" si="2"/>
        <v>FWTAewn240</v>
      </c>
      <c r="E9" s="7">
        <f t="shared" ca="1" si="3"/>
        <v>2</v>
      </c>
    </row>
    <row r="10" spans="1:5">
      <c r="A10" s="6">
        <v>9</v>
      </c>
      <c r="B10" s="9" t="str">
        <f t="shared" ca="1" si="0"/>
        <v>@gmail.com</v>
      </c>
      <c r="C10" s="10" t="str">
        <f t="shared" ca="1" si="1"/>
        <v xml:space="preserve">
DWOxgf84240</v>
      </c>
      <c r="D10" s="10" t="str">
        <f t="shared" ca="1" si="2"/>
        <v xml:space="preserve">
DWOxgf842</v>
      </c>
      <c r="E10" s="7">
        <f t="shared" ca="1" si="3"/>
        <v>6</v>
      </c>
    </row>
    <row r="11" spans="1:5">
      <c r="A11" s="6">
        <v>10</v>
      </c>
      <c r="B11" s="9" t="str">
        <f t="shared" ca="1" si="0"/>
        <v>yCUKljf353</v>
      </c>
      <c r="C11" s="10" t="str">
        <f t="shared" ca="1" si="1"/>
        <v>yCUKljf35340</v>
      </c>
      <c r="D11" s="10" t="str">
        <f t="shared" ca="1" si="2"/>
        <v>yCUKljf353</v>
      </c>
      <c r="E11" s="7">
        <f t="shared" ca="1" si="3"/>
        <v>5</v>
      </c>
    </row>
    <row r="12" spans="1:5">
      <c r="A12" s="6">
        <v>11</v>
      </c>
      <c r="B12" s="9" t="str">
        <f t="shared" ca="1" si="0"/>
        <v>OKOVgcy854@gmail.com</v>
      </c>
      <c r="C12" s="10" t="str">
        <f t="shared" ca="1" si="1"/>
        <v>OKOVgcy85418</v>
      </c>
      <c r="D12" s="10" t="str">
        <f t="shared" ca="1" si="2"/>
        <v>OKOVgcy854</v>
      </c>
      <c r="E12" s="7">
        <f t="shared" ca="1" si="3"/>
        <v>7</v>
      </c>
    </row>
    <row r="13" spans="1:5">
      <c r="A13" s="6">
        <v>12</v>
      </c>
      <c r="B13" s="9" t="str">
        <f ca="1">IF(MOD(E13,3)=1,D13&amp;"@gmail.com",IF(MOD(E13,3)=2,D13,"@gmail.com"))</f>
        <v>WUYBxzk492</v>
      </c>
      <c r="C13" s="10" t="str">
        <f t="shared" ca="1" si="1"/>
        <v>WUYBxzk49266</v>
      </c>
      <c r="D13" s="10" t="str">
        <f t="shared" ca="1" si="2"/>
        <v>WUYBxzk492</v>
      </c>
      <c r="E13" s="7">
        <f t="shared" ca="1" si="3"/>
        <v>2</v>
      </c>
    </row>
    <row r="14" spans="1:5">
      <c r="A14" s="6">
        <v>13</v>
      </c>
      <c r="B14" s="9" t="str">
        <f t="shared" ca="1" si="0"/>
        <v>WTDGwvk586@gmail.com</v>
      </c>
      <c r="C14" s="10" t="str">
        <f t="shared" ca="1" si="1"/>
        <v>WTDGwvk58632</v>
      </c>
      <c r="D14" s="10" t="str">
        <f t="shared" ca="1" si="2"/>
        <v>WTDGwvk586</v>
      </c>
      <c r="E14" s="7">
        <f t="shared" ca="1" si="3"/>
        <v>7</v>
      </c>
    </row>
    <row r="15" spans="1:5">
      <c r="A15" s="6">
        <v>14</v>
      </c>
      <c r="B15" s="9" t="str">
        <f t="shared" ca="1" si="0"/>
        <v>_x0002_XXBqxe909@gmail.com</v>
      </c>
      <c r="C15" s="10" t="str">
        <f t="shared" ca="1" si="1"/>
        <v>_x0002_XXBqxe9099</v>
      </c>
      <c r="D15" s="10" t="str">
        <f t="shared" ca="1" si="2"/>
        <v>_x0002_XXBqxe909</v>
      </c>
      <c r="E15" s="7">
        <f t="shared" ca="1" si="3"/>
        <v>4</v>
      </c>
    </row>
  </sheetData>
  <hyperlinks>
    <hyperlink ref="B2" r:id="rId1" display="mailto:nvhai2408@gmail.com" xr:uid="{81C018C7-1CE3-420B-B265-77E988F700C8}"/>
    <hyperlink ref="B3:B15" r:id="rId2" display="mailto:nvhai2408@gmail.com" xr:uid="{D927A69B-D804-479D-B212-A23CC3F4327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CC117-8419-49F1-B1DE-9873C550D5B1}">
  <dimension ref="A1:M11"/>
  <sheetViews>
    <sheetView workbookViewId="0">
      <selection activeCell="P11" sqref="P11"/>
    </sheetView>
  </sheetViews>
  <sheetFormatPr defaultRowHeight="13.9"/>
  <cols>
    <col min="1" max="1" width="3" bestFit="1" customWidth="1"/>
    <col min="2" max="2" width="13.25" bestFit="1" customWidth="1"/>
    <col min="3" max="3" width="3.75" bestFit="1" customWidth="1"/>
    <col min="4" max="4" width="6.125" bestFit="1" customWidth="1"/>
    <col min="5" max="5" width="13.25" customWidth="1"/>
    <col min="6" max="6" width="10.375" bestFit="1" customWidth="1"/>
    <col min="7" max="7" width="9.625" bestFit="1" customWidth="1"/>
    <col min="8" max="8" width="14.875" bestFit="1" customWidth="1"/>
    <col min="13" max="13" width="40.25" bestFit="1" customWidth="1"/>
    <col min="14" max="14" width="11" customWidth="1"/>
  </cols>
  <sheetData>
    <row r="1" spans="1:13">
      <c r="A1" s="52" t="s">
        <v>0</v>
      </c>
      <c r="B1" s="41" t="s">
        <v>5</v>
      </c>
      <c r="C1" s="41" t="s">
        <v>6</v>
      </c>
      <c r="D1" s="41" t="s">
        <v>7</v>
      </c>
      <c r="E1" s="41" t="s">
        <v>8</v>
      </c>
      <c r="F1" s="41" t="s">
        <v>9</v>
      </c>
      <c r="G1" s="41" t="s">
        <v>10</v>
      </c>
      <c r="H1" s="40" t="s">
        <v>11</v>
      </c>
      <c r="K1" s="40">
        <v>1</v>
      </c>
      <c r="L1" s="44" t="s">
        <v>12</v>
      </c>
      <c r="M1" s="4" t="s">
        <v>13</v>
      </c>
    </row>
    <row r="2" spans="1:13">
      <c r="A2" s="52">
        <v>1</v>
      </c>
      <c r="B2" s="43" t="str">
        <f ca="1">"Ngan sach "&amp;CHAR(RANDBETWEEN(97,122))&amp;CHAR(RANDBETWEEN(97,122))&amp;RANDBETWEEN(0,9)&amp;RANDBETWEEN(0,9)</f>
        <v>Ngan sach hk54</v>
      </c>
      <c r="C2" s="43">
        <f ca="1">RANDBETWEEN(1,3)</f>
        <v>1</v>
      </c>
      <c r="D2" s="43">
        <f ca="1">RANDBETWEEN(1,2)</f>
        <v>2</v>
      </c>
      <c r="E2" s="43">
        <f ca="1">RANDBETWEEN(-1000,100000)</f>
        <v>84131</v>
      </c>
      <c r="F2" s="43" t="str">
        <f ca="1">IF(H2=1,$L$1,IF(H2=2,$L$2,IF(H2=3,$L$3,IF(H2=4,$L$4,$L$5))))</f>
        <v>yearly</v>
      </c>
      <c r="G2" s="43"/>
      <c r="H2" s="44">
        <f ca="1">RANDBETWEEN(1,5)</f>
        <v>1</v>
      </c>
      <c r="K2" s="40">
        <v>2</v>
      </c>
      <c r="L2" s="45" t="s">
        <v>14</v>
      </c>
      <c r="M2" s="5" t="s">
        <v>15</v>
      </c>
    </row>
    <row r="3" spans="1:13">
      <c r="A3" s="52">
        <v>2</v>
      </c>
      <c r="B3" s="20" t="str">
        <f t="shared" ref="B3:B11" ca="1" si="0">"Ngan sach "&amp;CHAR(RANDBETWEEN(97,122))&amp;CHAR(RANDBETWEEN(97,122))&amp;RANDBETWEEN(0,9)&amp;RANDBETWEEN(0,9)</f>
        <v>Ngan sach ar05</v>
      </c>
      <c r="C3" s="43">
        <f t="shared" ref="C3:C11" ca="1" si="1">RANDBETWEEN(1,3)</f>
        <v>2</v>
      </c>
      <c r="D3" s="43">
        <f t="shared" ref="D3:D11" ca="1" si="2">RANDBETWEEN(1,2)</f>
        <v>1</v>
      </c>
      <c r="E3" s="20">
        <f t="shared" ref="E3:E11" ca="1" si="3">RANDBETWEEN(-1000,100000)</f>
        <v>44276</v>
      </c>
      <c r="F3" s="20" t="str">
        <f t="shared" ref="F3:F11" ca="1" si="4">IF(H3=1,$L$1,IF(H3=2,$L$2,IF(H3=3,$L$3,IF(H3=4,$L$4,$L$5))))</f>
        <v>dayly</v>
      </c>
      <c r="G3" s="20"/>
      <c r="H3" s="45">
        <f t="shared" ref="H3:H11" ca="1" si="5">RANDBETWEEN(1,5)</f>
        <v>3</v>
      </c>
      <c r="K3" s="40">
        <v>3</v>
      </c>
      <c r="L3" s="44" t="s">
        <v>16</v>
      </c>
      <c r="M3" s="4" t="s">
        <v>17</v>
      </c>
    </row>
    <row r="4" spans="1:13">
      <c r="A4" s="52">
        <v>3</v>
      </c>
      <c r="B4" s="43" t="str">
        <f t="shared" ca="1" si="0"/>
        <v>Ngan sach ki25</v>
      </c>
      <c r="C4" s="43">
        <f t="shared" ca="1" si="1"/>
        <v>1</v>
      </c>
      <c r="D4" s="43">
        <f t="shared" ca="1" si="2"/>
        <v>2</v>
      </c>
      <c r="E4" s="43">
        <f t="shared" ca="1" si="3"/>
        <v>6590</v>
      </c>
      <c r="F4" s="43" t="str">
        <f t="shared" ca="1" si="4"/>
        <v>yearly</v>
      </c>
      <c r="G4" s="51"/>
      <c r="H4" s="44">
        <f t="shared" ca="1" si="5"/>
        <v>1</v>
      </c>
      <c r="K4" s="40">
        <v>4</v>
      </c>
      <c r="L4" s="45" t="s">
        <v>18</v>
      </c>
    </row>
    <row r="5" spans="1:13">
      <c r="A5" s="52">
        <v>4</v>
      </c>
      <c r="B5" s="20" t="str">
        <f t="shared" ca="1" si="0"/>
        <v>Ngan sach or44</v>
      </c>
      <c r="C5" s="43">
        <f t="shared" ca="1" si="1"/>
        <v>1</v>
      </c>
      <c r="D5" s="43">
        <f t="shared" ca="1" si="2"/>
        <v>1</v>
      </c>
      <c r="E5" s="20">
        <f t="shared" ca="1" si="3"/>
        <v>19474</v>
      </c>
      <c r="F5" s="20" t="str">
        <f t="shared" ca="1" si="4"/>
        <v>yearly</v>
      </c>
      <c r="G5" s="20"/>
      <c r="H5" s="45">
        <f t="shared" ca="1" si="5"/>
        <v>1</v>
      </c>
      <c r="K5" s="40">
        <v>5</v>
      </c>
      <c r="L5" s="44" t="s">
        <v>19</v>
      </c>
    </row>
    <row r="6" spans="1:13">
      <c r="A6" s="52">
        <v>5</v>
      </c>
      <c r="B6" s="43" t="str">
        <f t="shared" ca="1" si="0"/>
        <v>Ngan sach wo34</v>
      </c>
      <c r="C6" s="43">
        <f t="shared" ca="1" si="1"/>
        <v>2</v>
      </c>
      <c r="D6" s="43">
        <f t="shared" ca="1" si="2"/>
        <v>2</v>
      </c>
      <c r="E6" s="43">
        <f t="shared" ca="1" si="3"/>
        <v>23432</v>
      </c>
      <c r="F6" s="43" t="str">
        <f t="shared" ca="1" si="4"/>
        <v>weekly</v>
      </c>
      <c r="G6" s="43"/>
      <c r="H6" s="44">
        <f t="shared" ca="1" si="5"/>
        <v>5</v>
      </c>
    </row>
    <row r="7" spans="1:13">
      <c r="A7" s="52">
        <v>6</v>
      </c>
      <c r="B7" s="20" t="str">
        <f t="shared" ca="1" si="0"/>
        <v>Ngan sach yp06</v>
      </c>
      <c r="C7" s="43">
        <f t="shared" ca="1" si="1"/>
        <v>1</v>
      </c>
      <c r="D7" s="43">
        <f t="shared" ca="1" si="2"/>
        <v>2</v>
      </c>
      <c r="E7" s="20">
        <f t="shared" ca="1" si="3"/>
        <v>24816</v>
      </c>
      <c r="F7" s="20" t="str">
        <f t="shared" ca="1" si="4"/>
        <v>yearly</v>
      </c>
      <c r="G7" s="20"/>
      <c r="H7" s="45">
        <f t="shared" ca="1" si="5"/>
        <v>1</v>
      </c>
    </row>
    <row r="8" spans="1:13">
      <c r="A8" s="52">
        <v>7</v>
      </c>
      <c r="B8" s="43" t="str">
        <f t="shared" ca="1" si="0"/>
        <v>Ngan sach ml66</v>
      </c>
      <c r="C8" s="43">
        <f t="shared" ca="1" si="1"/>
        <v>3</v>
      </c>
      <c r="D8" s="43">
        <f t="shared" ca="1" si="2"/>
        <v>1</v>
      </c>
      <c r="E8" s="43">
        <f t="shared" ca="1" si="3"/>
        <v>91488</v>
      </c>
      <c r="F8" s="43" t="str">
        <f t="shared" ca="1" si="4"/>
        <v>weekly</v>
      </c>
      <c r="G8" s="43"/>
      <c r="H8" s="44">
        <f t="shared" ca="1" si="5"/>
        <v>5</v>
      </c>
    </row>
    <row r="9" spans="1:13">
      <c r="A9" s="52">
        <v>8</v>
      </c>
      <c r="B9" s="20" t="str">
        <f t="shared" ca="1" si="0"/>
        <v>Ngan sach bw22</v>
      </c>
      <c r="C9" s="43">
        <f t="shared" ca="1" si="1"/>
        <v>3</v>
      </c>
      <c r="D9" s="43">
        <f t="shared" ca="1" si="2"/>
        <v>1</v>
      </c>
      <c r="E9" s="20">
        <f t="shared" ca="1" si="3"/>
        <v>66859</v>
      </c>
      <c r="F9" s="20" t="str">
        <f t="shared" ca="1" si="4"/>
        <v>quarterly</v>
      </c>
      <c r="G9" s="20"/>
      <c r="H9" s="45">
        <f t="shared" ca="1" si="5"/>
        <v>4</v>
      </c>
    </row>
    <row r="10" spans="1:13">
      <c r="A10" s="52">
        <v>9</v>
      </c>
      <c r="B10" s="43" t="str">
        <f t="shared" ca="1" si="0"/>
        <v>Ngan sach lr96</v>
      </c>
      <c r="C10" s="43">
        <f t="shared" ca="1" si="1"/>
        <v>1</v>
      </c>
      <c r="D10" s="43">
        <f t="shared" ca="1" si="2"/>
        <v>2</v>
      </c>
      <c r="E10" s="43">
        <f t="shared" ca="1" si="3"/>
        <v>60952</v>
      </c>
      <c r="F10" s="43" t="str">
        <f t="shared" ca="1" si="4"/>
        <v>yearly</v>
      </c>
      <c r="G10" s="43"/>
      <c r="H10" s="44">
        <f t="shared" ca="1" si="5"/>
        <v>1</v>
      </c>
    </row>
    <row r="11" spans="1:13">
      <c r="A11" s="52">
        <v>10</v>
      </c>
      <c r="B11" s="20" t="str">
        <f t="shared" ca="1" si="0"/>
        <v>Ngan sach kj65</v>
      </c>
      <c r="C11" s="43">
        <f t="shared" ca="1" si="1"/>
        <v>3</v>
      </c>
      <c r="D11" s="43">
        <f t="shared" ca="1" si="2"/>
        <v>2</v>
      </c>
      <c r="E11" s="20">
        <f t="shared" ca="1" si="3"/>
        <v>93531</v>
      </c>
      <c r="F11" s="20" t="str">
        <f t="shared" ca="1" si="4"/>
        <v>weekly</v>
      </c>
      <c r="G11" s="20"/>
      <c r="H11" s="45">
        <f t="shared" ca="1" si="5"/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6D3FB-30A6-4934-9D31-A852E267FE50}">
  <dimension ref="A1:G17"/>
  <sheetViews>
    <sheetView workbookViewId="0">
      <selection sqref="A1:G11"/>
    </sheetView>
  </sheetViews>
  <sheetFormatPr defaultRowHeight="13.9"/>
  <cols>
    <col min="1" max="1" width="3" bestFit="1" customWidth="1"/>
    <col min="2" max="2" width="6.375" bestFit="1" customWidth="1"/>
    <col min="3" max="3" width="39.125" customWidth="1"/>
    <col min="4" max="4" width="13.75" bestFit="1" customWidth="1"/>
    <col min="5" max="5" width="14.625" bestFit="1" customWidth="1"/>
    <col min="6" max="6" width="18.75" bestFit="1" customWidth="1"/>
    <col min="7" max="7" width="39.5" bestFit="1" customWidth="1"/>
  </cols>
  <sheetData>
    <row r="1" spans="1:7">
      <c r="A1" s="2" t="s">
        <v>0</v>
      </c>
      <c r="B1" s="2" t="s">
        <v>5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</row>
    <row r="2" spans="1:7">
      <c r="A2" s="2">
        <v>1</v>
      </c>
      <c r="B2" s="3" t="str">
        <f ca="1">CHAR(RANDBETWEEN(65,90))&amp;CHAR(RANDBETWEEN(65,90))&amp;CHAR(RANDBETWEEN(65,90))&amp;CHAR(RANDBETWEEN(65,90))</f>
        <v>JTVJ</v>
      </c>
      <c r="C2" s="4" t="str">
        <f ca="1">CHAR(RANDBETWEEN(65,90))&amp;CHAR(RANDBETWEEN(65,90))&amp;RANDBETWEEN(0,9)&amp;RANDBETWEEN(0,9)&amp;" "&amp;CHAR(RANDBETWEEN(65,90))&amp;CHAR(RANDBETWEEN(65,90))&amp;CHAR(RANDBETWEEN(65,90))&amp;CHAR(RANDBETWEEN(65,90))&amp;" "&amp;RANDBETWEEN(0,9)&amp;RANDBETWEEN(0,9)&amp;RANDBETWEEN(0,9)&amp;RANDBETWEEN(0,9)&amp;" "&amp;RANDBETWEEN(0,9)&amp;RANDBETWEEN(0,9)&amp;RANDBETWEEN(0,9)&amp;RANDBETWEEN(0,9)&amp;" "&amp;RANDBETWEEN(0,9)&amp;RANDBETWEEN(0,9)&amp;RANDBETWEEN(0,9)&amp;RANDBETWEEN(0,9)&amp;" "&amp;RANDBETWEEN(0,9)&amp;RANDBETWEEN(0,9)&amp;CHAR(RANDBETWEEN(65,90))&amp;CHAR(RANDBETWEEN(65,90))&amp;" "&amp;CHAR(RANDBETWEEN(65,90))&amp;CHAR(RANDBETWEEN(65,90))&amp;CHAR(RANDBETWEEN(65,90))&amp;CHAR(RANDBETWEEN(65,90))&amp;" "&amp;CHAR(RANDBETWEEN(65,90))</f>
        <v>LI41 VBYL 1161 2085 6407 98WM ZGKN Y</v>
      </c>
      <c r="D2" s="4" t="str">
        <f ca="1">CHAR(RANDBETWEEN(65,90))&amp;CHAR(RANDBETWEEN(65,90))&amp;CHAR(RANDBETWEEN(65,90))&amp;CHAR(RANDBETWEEN(65,90))&amp;CHAR(RANDBETWEEN(65,90))&amp;CHAR(RANDBETWEEN(65,90))&amp;RANDBETWEEN(0,9)&amp;RANDBETWEEN(0,9)&amp;CHAR(RANDBETWEEN(65,90))&amp;CHAR(RANDBETWEEN(65,90))</f>
        <v>MZTISO58PM</v>
      </c>
      <c r="E2" s="4">
        <f ca="1">RANDBETWEEN(-1000,1000000)</f>
        <v>974237</v>
      </c>
      <c r="F2" s="13">
        <f ca="1">RANDBETWEEN(DATE(2023,12,1),DATE(2024,1,1))</f>
        <v>45269</v>
      </c>
      <c r="G2" s="4"/>
    </row>
    <row r="3" spans="1:7">
      <c r="A3" s="2">
        <v>2</v>
      </c>
      <c r="B3" s="49" t="str">
        <f t="shared" ref="B3:B11" ca="1" si="0">CHAR(RANDBETWEEN(65,90))&amp;CHAR(RANDBETWEEN(65,90))&amp;CHAR(RANDBETWEEN(65,90))&amp;CHAR(RANDBETWEEN(65,90))</f>
        <v>CKOR</v>
      </c>
      <c r="C3" s="5" t="str">
        <f t="shared" ref="C3:C11" ca="1" si="1">CHAR(RANDBETWEEN(65,90))&amp;CHAR(RANDBETWEEN(65,90))&amp;RANDBETWEEN(0,9)&amp;RANDBETWEEN(0,9)&amp;" "&amp;CHAR(RANDBETWEEN(65,90))&amp;CHAR(RANDBETWEEN(65,90))&amp;CHAR(RANDBETWEEN(65,90))&amp;CHAR(RANDBETWEEN(65,90))&amp;" "&amp;RANDBETWEEN(0,9)&amp;RANDBETWEEN(0,9)&amp;RANDBETWEEN(0,9)&amp;RANDBETWEEN(0,9)&amp;" "&amp;RANDBETWEEN(0,9)&amp;RANDBETWEEN(0,9)&amp;RANDBETWEEN(0,9)&amp;RANDBETWEEN(0,9)&amp;" "&amp;RANDBETWEEN(0,9)&amp;RANDBETWEEN(0,9)&amp;RANDBETWEEN(0,9)&amp;RANDBETWEEN(0,9)&amp;" "&amp;RANDBETWEEN(0,9)&amp;RANDBETWEEN(0,9)&amp;CHAR(RANDBETWEEN(65,90))&amp;CHAR(RANDBETWEEN(65,90))&amp;" "&amp;CHAR(RANDBETWEEN(65,90))&amp;CHAR(RANDBETWEEN(65,90))&amp;CHAR(RANDBETWEEN(65,90))&amp;CHAR(RANDBETWEEN(65,90))&amp;" "&amp;CHAR(RANDBETWEEN(65,90))</f>
        <v>PG28 VYIG 5086 7046 6566 11MM VYNA G</v>
      </c>
      <c r="D3" s="5" t="str">
        <f t="shared" ref="D3:D11" ca="1" si="2">CHAR(RANDBETWEEN(65,90))&amp;CHAR(RANDBETWEEN(65,90))&amp;CHAR(RANDBETWEEN(65,90))&amp;CHAR(RANDBETWEEN(65,90))&amp;CHAR(RANDBETWEEN(65,90))&amp;CHAR(RANDBETWEEN(65,90))&amp;RANDBETWEEN(0,9)&amp;RANDBETWEEN(0,9)&amp;CHAR(RANDBETWEEN(65,90))&amp;CHAR(RANDBETWEEN(65,90))</f>
        <v>ACDFZP44OZ</v>
      </c>
      <c r="E3" s="5">
        <f t="shared" ref="E3:E11" ca="1" si="3">RANDBETWEEN(-1000,1000000)</f>
        <v>918799</v>
      </c>
      <c r="F3" s="14">
        <f t="shared" ref="F3:F11" ca="1" si="4">RANDBETWEEN(DATE(2023,12,1),DATE(2024,1,1))</f>
        <v>45269</v>
      </c>
      <c r="G3" s="50"/>
    </row>
    <row r="4" spans="1:7">
      <c r="A4" s="2">
        <v>3</v>
      </c>
      <c r="B4" s="3" t="str">
        <f t="shared" ca="1" si="0"/>
        <v>PWQY</v>
      </c>
      <c r="C4" s="4" t="str">
        <f t="shared" ca="1" si="1"/>
        <v>CL68 OCFX 6567 7197 8323 41TD THHX I</v>
      </c>
      <c r="D4" s="4" t="str">
        <f t="shared" ca="1" si="2"/>
        <v>QXVCUN12GZ</v>
      </c>
      <c r="E4" s="4">
        <f t="shared" ca="1" si="3"/>
        <v>343010</v>
      </c>
      <c r="F4" s="13">
        <f t="shared" ca="1" si="4"/>
        <v>45269</v>
      </c>
      <c r="G4" s="4"/>
    </row>
    <row r="5" spans="1:7">
      <c r="A5" s="2">
        <v>4</v>
      </c>
      <c r="B5" s="49" t="str">
        <f t="shared" ca="1" si="0"/>
        <v>QXCH</v>
      </c>
      <c r="C5" s="5" t="str">
        <f t="shared" ca="1" si="1"/>
        <v>JD85 MRXR 1602 2420 5649 55LM PXOU Z</v>
      </c>
      <c r="D5" s="5" t="str">
        <f t="shared" ca="1" si="2"/>
        <v>WPRNPX59FN</v>
      </c>
      <c r="E5" s="5">
        <f t="shared" ca="1" si="3"/>
        <v>343659</v>
      </c>
      <c r="F5" s="14">
        <f t="shared" ca="1" si="4"/>
        <v>45268</v>
      </c>
      <c r="G5" s="5"/>
    </row>
    <row r="6" spans="1:7">
      <c r="A6" s="2">
        <v>5</v>
      </c>
      <c r="B6" s="3" t="str">
        <f t="shared" ca="1" si="0"/>
        <v>ZLVY</v>
      </c>
      <c r="C6" s="4" t="str">
        <f t="shared" ca="1" si="1"/>
        <v>HC45 DSDG 5531 9597 8007 22DM YENG Y</v>
      </c>
      <c r="D6" s="4" t="str">
        <f t="shared" ca="1" si="2"/>
        <v>LENJAL03OU</v>
      </c>
      <c r="E6" s="4">
        <f t="shared" ca="1" si="3"/>
        <v>531828</v>
      </c>
      <c r="F6" s="13">
        <f t="shared" ca="1" si="4"/>
        <v>45274</v>
      </c>
      <c r="G6" s="4"/>
    </row>
    <row r="7" spans="1:7">
      <c r="A7" s="2">
        <v>6</v>
      </c>
      <c r="B7" s="49" t="str">
        <f t="shared" ca="1" si="0"/>
        <v>MSYB</v>
      </c>
      <c r="C7" s="5" t="str">
        <f t="shared" ca="1" si="1"/>
        <v>KF44 EAMV 5945 5698 8352 69PB TCGJ I</v>
      </c>
      <c r="D7" s="5" t="str">
        <f t="shared" ca="1" si="2"/>
        <v>EFAULX66FP</v>
      </c>
      <c r="E7" s="5">
        <f t="shared" ca="1" si="3"/>
        <v>596331</v>
      </c>
      <c r="F7" s="14">
        <f t="shared" ca="1" si="4"/>
        <v>45273</v>
      </c>
      <c r="G7" s="5"/>
    </row>
    <row r="8" spans="1:7">
      <c r="A8" s="2">
        <v>7</v>
      </c>
      <c r="B8" s="3" t="str">
        <f t="shared" ca="1" si="0"/>
        <v>UKUD</v>
      </c>
      <c r="C8" s="4" t="str">
        <f t="shared" ca="1" si="1"/>
        <v>IG96 WEQL 9975 1068 1451 78NV WFLU Y</v>
      </c>
      <c r="D8" s="4" t="str">
        <f t="shared" ca="1" si="2"/>
        <v>BUQAOJ62EG</v>
      </c>
      <c r="E8" s="4">
        <f t="shared" ca="1" si="3"/>
        <v>650179</v>
      </c>
      <c r="F8" s="13">
        <f t="shared" ca="1" si="4"/>
        <v>45282</v>
      </c>
      <c r="G8" s="4"/>
    </row>
    <row r="9" spans="1:7">
      <c r="A9" s="2">
        <v>8</v>
      </c>
      <c r="B9" s="49" t="str">
        <f t="shared" ca="1" si="0"/>
        <v>QTBC</v>
      </c>
      <c r="C9" s="5" t="str">
        <f t="shared" ca="1" si="1"/>
        <v>LZ23 UNNL 6164 5786 0840 01EF IGBT E</v>
      </c>
      <c r="D9" s="5" t="str">
        <f t="shared" ca="1" si="2"/>
        <v>KAQDOL23JS</v>
      </c>
      <c r="E9" s="5">
        <f t="shared" ca="1" si="3"/>
        <v>394056</v>
      </c>
      <c r="F9" s="14">
        <f t="shared" ca="1" si="4"/>
        <v>45265</v>
      </c>
      <c r="G9" s="5"/>
    </row>
    <row r="10" spans="1:7">
      <c r="A10" s="2">
        <v>9</v>
      </c>
      <c r="B10" s="3" t="str">
        <f t="shared" ca="1" si="0"/>
        <v>YDTG</v>
      </c>
      <c r="C10" s="4" t="str">
        <f t="shared" ca="1" si="1"/>
        <v>UG00 EIHW 5745 7972 6247 66YY IAYX O</v>
      </c>
      <c r="D10" s="4" t="str">
        <f t="shared" ca="1" si="2"/>
        <v>NDCKGF68EQ</v>
      </c>
      <c r="E10" s="4">
        <f t="shared" ca="1" si="3"/>
        <v>225266</v>
      </c>
      <c r="F10" s="13">
        <f t="shared" ca="1" si="4"/>
        <v>45261</v>
      </c>
      <c r="G10" s="4"/>
    </row>
    <row r="11" spans="1:7">
      <c r="A11" s="2">
        <v>10</v>
      </c>
      <c r="B11" s="49" t="str">
        <f t="shared" ca="1" si="0"/>
        <v>JLGX</v>
      </c>
      <c r="C11" s="5" t="str">
        <f t="shared" ca="1" si="1"/>
        <v>LD58 ZULT 1860 3614 4668 26OK QSQF W</v>
      </c>
      <c r="D11" s="5" t="str">
        <f t="shared" ca="1" si="2"/>
        <v>APVWQW56PL</v>
      </c>
      <c r="E11" s="5">
        <f t="shared" ca="1" si="3"/>
        <v>366948</v>
      </c>
      <c r="F11" s="14">
        <f t="shared" ca="1" si="4"/>
        <v>45261</v>
      </c>
      <c r="G11" s="5"/>
    </row>
    <row r="12" spans="1:7" ht="14.45">
      <c r="A12" s="1"/>
    </row>
    <row r="13" spans="1:7" ht="14.45">
      <c r="A13" s="1"/>
    </row>
    <row r="14" spans="1:7" ht="14.45">
      <c r="A14" s="1"/>
    </row>
    <row r="15" spans="1:7" ht="14.45">
      <c r="A15" s="1"/>
    </row>
    <row r="16" spans="1:7" ht="14.45">
      <c r="A16" s="1"/>
    </row>
    <row r="17" spans="1:1" ht="14.45">
      <c r="A1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1BFE7-C973-43CC-A9CF-3C1F48F7D223}">
  <dimension ref="A1:O31"/>
  <sheetViews>
    <sheetView tabSelected="1" workbookViewId="0">
      <selection activeCell="H14" sqref="H14"/>
    </sheetView>
  </sheetViews>
  <sheetFormatPr defaultRowHeight="13.9"/>
  <cols>
    <col min="1" max="1" width="3" bestFit="1" customWidth="1"/>
    <col min="2" max="2" width="26" customWidth="1"/>
    <col min="3" max="3" width="12.375" bestFit="1" customWidth="1"/>
    <col min="4" max="4" width="11.125" bestFit="1" customWidth="1"/>
    <col min="7" max="7" width="13.125" bestFit="1" customWidth="1"/>
    <col min="9" max="9" width="9.375" bestFit="1" customWidth="1"/>
    <col min="12" max="12" width="9.5" bestFit="1" customWidth="1"/>
    <col min="13" max="13" width="9.375" bestFit="1" customWidth="1"/>
    <col min="14" max="14" width="5.25" bestFit="1" customWidth="1"/>
    <col min="15" max="15" width="9.875" bestFit="1" customWidth="1"/>
  </cols>
  <sheetData>
    <row r="1" spans="1:15">
      <c r="A1" s="56" t="s">
        <v>0</v>
      </c>
      <c r="B1" s="41" t="s">
        <v>25</v>
      </c>
      <c r="C1" s="41" t="s">
        <v>26</v>
      </c>
      <c r="D1" s="41" t="s">
        <v>27</v>
      </c>
      <c r="E1" s="41" t="s">
        <v>28</v>
      </c>
      <c r="F1" s="41" t="s">
        <v>29</v>
      </c>
      <c r="G1" s="41" t="s">
        <v>30</v>
      </c>
      <c r="H1" s="41" t="s">
        <v>31</v>
      </c>
      <c r="I1" s="41" t="s">
        <v>32</v>
      </c>
      <c r="J1" s="41" t="s">
        <v>33</v>
      </c>
      <c r="K1" s="41" t="s">
        <v>34</v>
      </c>
      <c r="L1" s="41" t="s">
        <v>35</v>
      </c>
      <c r="M1" s="41" t="s">
        <v>36</v>
      </c>
      <c r="N1" s="40" t="s">
        <v>4</v>
      </c>
      <c r="O1" s="53"/>
    </row>
    <row r="2" spans="1:15">
      <c r="A2" s="52">
        <v>1</v>
      </c>
      <c r="B2" s="43" t="str">
        <f ca="1">CHAR(RANDBETWEEN(97,122))&amp;CHAR(RANDBETWEEN(97,122))&amp;RANDBETWEEN(0,9)&amp;RANDBETWEEN(0,9)</f>
        <v>rd21</v>
      </c>
      <c r="C2" s="43" t="str">
        <f ca="1">IF(N2=1,taikhoan!$B$2,IF(N2=2,taikhoan!$B$3,IF(N2=3,taikhoan!$B$4,IF(N2=4,taikhoan!$B$5,IF(N2=5,taikhoan!$B$6,IF(N2=6,taikhoan!$B$7,IF(N2=7,taikhoan!$B$8,IF(N2=8,taikhoan!$B$9,IF(N2=9,taikhoan!$B$10,IF(N2=10,taikhoan!$B$11))))))))))</f>
        <v>PWQY</v>
      </c>
      <c r="D2" s="43" t="str">
        <f ca="1">IF(MOD(10+N2+A2,10)=1,taikhoan!$B$2,IF(MOD(10+N2+A2,10)=2,taikhoan!$B$3,IF(MOD(10+N2+A2,10)=3,taikhoan!$B$4,IF(MOD(10+N2+A2,10)=4,taikhoan!$B$5,IF(MOD(10+N2+A2,10)=5,taikhoan!$B$6,IF(MOD(10+N2+A2,10)=6,taikhoan!$B$7,IF(MOD(10+N2+A2,10)=7,taikhoan!$B$8,IF(MOD(10+N2+A2,10)=8,taikhoan!$B$9,IF(MOD(10+N2+A2,10)=9,taikhoan!$B$10,IF(MOD(10+N2+A2,10)=0,taikhoan!$B$11))))))))))</f>
        <v>QXCH</v>
      </c>
      <c r="E2" s="43">
        <f ca="1">RANDBETWEEN(-1000,10000)</f>
        <v>3790</v>
      </c>
      <c r="F2" s="43">
        <f ca="1">RANDBETWEEN(-1000,10000)</f>
        <v>1771</v>
      </c>
      <c r="G2" s="43" t="str">
        <f ca="1">IF(N2=1,ngansach!$B$2,IF(N2=2,ngansach!$B$3,IF(N2=3,ngansach!$B$4,IF(N2=4,ngansach!$B$5,IF(N2=5,ngansach!$B$6,IF(N2=6,ngansach!$B$7,IF(N2=7,ngansach!$B$8,IF(N2=8,ngansach!$B$9,IF(N2=9,ngansach!$B$10,IF(N2=10,ngansach!$B$11))))))))))</f>
        <v>Ngan sach ki25</v>
      </c>
      <c r="H2" s="43" t="str">
        <f ca="1">CHAR(RANDBETWEEN(65,90))</f>
        <v>F</v>
      </c>
      <c r="I2" s="43" t="str">
        <f ca="1">IF(N2=1,londat!$B$2,IF(N2=2,londat!$B$3,IF(N2=3,londat!$B$4,IF(N2=4,londat!$B$5,IF(N2=5,londat!$B$6,IF(N2=6,londat!$B$7,IF(N2=7,londat!$B$8,IF(N2=8,londat!$B$9,IF(N2=9,londat!$B$10,IF(N2=10,londat!$B$11))))))))))</f>
        <v>Piggy Av4</v>
      </c>
      <c r="J2" s="43" t="str">
        <f ca="1">CHAR(RANDBETWEEN(97,122))</f>
        <v>r</v>
      </c>
      <c r="K2" s="43" t="str">
        <f ca="1">IF(MOD(N2*N2,20)=1,hoadon!$B$2,IF(MOD(N2*N2,20)=2,hoadon!$B$3,IF(MOD(N2*N2,20)=3,hoadon!$B$4,IF(MOD(N2*N2,20)=4,hoadon!$B$5,IF(MOD(N2*N2,20)=5,hoadon!$B$6,IF(MOD(N2*N2,20)=6,hoadon!$B$7,IF(MOD(N2*N2,20)=7,hoadon!$B$8,IF(MOD(N2*N2,20)=8,hoadon!$B$9,IF(MOD(N2*N2,20)=9,hoadon!$B$10,IF(MOD(N2*N2,20)=10,hoadon!$B$11,IF(MOD(N2*N2,20)=11,hoadon!$B$12,IF(MOD(N2*N2,20)=12,hoadon!$B$13,IF(MOD(N2*N2,20)=13,hoadon!$B$14,IF(MOD(N2*N2,20)=14,hoadon!$B$15,IF(MOD(N2*N2,20)=15,hoadon!$B$16,IF(MOD(N2*N2,20)=16,hoadon!$B$17,IF(MOD(N2*N2,20)=17,hoadon!$B$18,IF(MOD(N2*N2,20)=18,hoadon!$B$19,IF(MOD(N2*N2,20)=19,hoadon!$B$20,IF(MOD(N2*N2,20)=0,hoadon!$B$21))))))))))))))))))))</f>
        <v>ACVL</v>
      </c>
      <c r="L2" s="54">
        <f ca="1">RANDBETWEEN(DATE(2023,12,1),DATE(2024,1,1))</f>
        <v>45268</v>
      </c>
      <c r="M2" s="43"/>
      <c r="N2" s="48">
        <f ca="1">RANDBETWEEN(1,10)</f>
        <v>3</v>
      </c>
      <c r="O2" s="48">
        <f ca="1">RANDBETWEEN(2,11)</f>
        <v>8</v>
      </c>
    </row>
    <row r="3" spans="1:15">
      <c r="A3" s="52">
        <v>2</v>
      </c>
      <c r="B3" s="20" t="str">
        <f t="shared" ref="B3:B30" ca="1" si="0">CHAR(RANDBETWEEN(97,122))&amp;CHAR(RANDBETWEEN(97,122))&amp;RANDBETWEEN(0,9)&amp;RANDBETWEEN(0,9)</f>
        <v>nf29</v>
      </c>
      <c r="C3" s="20" t="str">
        <f ca="1">IF(N3=1,taikhoan!$B$2,IF(N3=2,taikhoan!$B$3,IF(N3=3,taikhoan!$B$4,IF(N3=4,taikhoan!$B$5,IF(N3=5,taikhoan!$B$6,IF(N3=6,taikhoan!$B$7,IF(N3=7,taikhoan!$B$8,IF(N3=8,taikhoan!$B$9,IF(N3=9,taikhoan!$B$10,IF(N3=10,taikhoan!$B$11))))))))))</f>
        <v>PWQY</v>
      </c>
      <c r="D3" s="20" t="str">
        <f ca="1">IF(MOD(10+N3+A3,10)=1,taikhoan!$B$2,IF(MOD(10+N3+A3,10)=2,taikhoan!$B$3,IF(MOD(10+N3+A3,10)=3,taikhoan!$B$4,IF(MOD(10+N3+A3,10)=4,taikhoan!$B$5,IF(MOD(10+N3+A3,10)=5,taikhoan!$B$6,IF(MOD(10+N3+A3,10)=6,taikhoan!$B$7,IF(MOD(10+N3+A3,10)=7,taikhoan!$B$8,IF(MOD(10+N3+A3,10)=8,taikhoan!$B$9,IF(MOD(10+N3+A3,10)=9,taikhoan!$B$10,IF(MOD(10+N3+A3,10)=0,taikhoan!$B$11))))))))))</f>
        <v>ZLVY</v>
      </c>
      <c r="E3" s="20">
        <f t="shared" ref="E3:F31" ca="1" si="1">RANDBETWEEN(-1000,10000)</f>
        <v>1321</v>
      </c>
      <c r="F3" s="20">
        <f t="shared" ca="1" si="1"/>
        <v>4023</v>
      </c>
      <c r="G3" s="20" t="str">
        <f ca="1">IF(N3=1,ngansach!$B$2,IF(N3=2,ngansach!$B$3,IF(N3=3,ngansach!$B$4,IF(N3=4,ngansach!$B$5,IF(N3=5,ngansach!$B$6,IF(N3=6,ngansach!$B$7,IF(N3=7,ngansach!$B$8,IF(N3=8,ngansach!$B$9,IF(N3=9,ngansach!$B$10,IF(N3=10,ngansach!$B$11))))))))))</f>
        <v>Ngan sach ki25</v>
      </c>
      <c r="H3" s="20" t="str">
        <f t="shared" ref="H3:H31" ca="1" si="2">CHAR(RANDBETWEEN(65,90))</f>
        <v>Y</v>
      </c>
      <c r="I3" s="20" t="str">
        <f ca="1">IF(N3=1,londat!$B$2,IF(N3=2,londat!$B$3,IF(N3=3,londat!$B$4,IF(N3=4,londat!$B$5,IF(N3=5,londat!$B$6,IF(N3=6,londat!$B$7,IF(N3=7,londat!$B$8,IF(N3=8,londat!$B$9,IF(N3=9,londat!$B$10,IF(N3=10,londat!$B$11))))))))))</f>
        <v>Piggy Av4</v>
      </c>
      <c r="J3" s="20" t="str">
        <f t="shared" ref="J3:J31" ca="1" si="3">CHAR(RANDBETWEEN(97,122))</f>
        <v>r</v>
      </c>
      <c r="K3" s="20" t="str">
        <f ca="1">IF(MOD(N3*N3,20)=1,hoadon!$B$2,IF(MOD(N3*N3,20)=2,hoadon!$B$3,IF(MOD(N3*N3,20)=3,hoadon!$B$4,IF(MOD(N3*N3,20)=4,hoadon!$B$5,IF(MOD(N3*N3,20)=5,hoadon!$B$6,IF(MOD(N3*N3,20)=6,hoadon!$B$7,IF(MOD(N3*N3,20)=7,hoadon!$B$8,IF(MOD(N3*N3,20)=8,hoadon!$B$9,IF(MOD(N3*N3,20)=9,hoadon!$B$10,IF(MOD(N3*N3,20)=10,hoadon!$B$11,IF(MOD(N3*N3,20)=11,hoadon!$B$12,IF(MOD(N3*N3,20)=12,hoadon!$B$13,IF(MOD(N3*N3,20)=13,hoadon!$B$14,IF(MOD(N3*N3,20)=14,hoadon!$B$15,IF(MOD(N3*N3,20)=15,hoadon!$B$16,IF(MOD(N3*N3,20)=16,hoadon!$B$17,IF(MOD(N3*N3,20)=17,hoadon!$B$18,IF(MOD(N3*N3,20)=18,hoadon!$B$19,IF(MOD(N3*N3,20)=19,hoadon!$B$20,IF(MOD(N3*N3,20)=0,hoadon!$B$21))))))))))))))))))))</f>
        <v>ACVL</v>
      </c>
      <c r="L3" s="55">
        <f t="shared" ref="L3:L31" ca="1" si="4">RANDBETWEEN(DATE(2023,12,1),DATE(2024,1,1))</f>
        <v>45292</v>
      </c>
      <c r="M3" s="20"/>
      <c r="N3" s="48">
        <f t="shared" ref="N3:O31" ca="1" si="5">RANDBETWEEN(1,10)</f>
        <v>3</v>
      </c>
      <c r="O3" s="48">
        <f t="shared" ref="O3:O31" ca="1" si="6">RANDBETWEEN(2,11)</f>
        <v>5</v>
      </c>
    </row>
    <row r="4" spans="1:15">
      <c r="A4" s="52">
        <v>3</v>
      </c>
      <c r="B4" s="43" t="str">
        <f t="shared" ca="1" si="0"/>
        <v>ar55</v>
      </c>
      <c r="C4" s="43" t="str">
        <f ca="1">IF(N4=1,taikhoan!$B$2,IF(N4=2,taikhoan!$B$3,IF(N4=3,taikhoan!$B$4,IF(N4=4,taikhoan!$B$5,IF(N4=5,taikhoan!$B$6,IF(N4=6,taikhoan!$B$7,IF(N4=7,taikhoan!$B$8,IF(N4=8,taikhoan!$B$9,IF(N4=9,taikhoan!$B$10,IF(N4=10,taikhoan!$B$11))))))))))</f>
        <v>UKUD</v>
      </c>
      <c r="D4" s="43" t="str">
        <f ca="1">IF(MOD(10+N4+A4,10)=1,taikhoan!$B$2,IF(MOD(10+N4+A4,10)=2,taikhoan!$B$3,IF(MOD(10+N4+A4,10)=3,taikhoan!$B$4,IF(MOD(10+N4+A4,10)=4,taikhoan!$B$5,IF(MOD(10+N4+A4,10)=5,taikhoan!$B$6,IF(MOD(10+N4+A4,10)=6,taikhoan!$B$7,IF(MOD(10+N4+A4,10)=7,taikhoan!$B$8,IF(MOD(10+N4+A4,10)=8,taikhoan!$B$9,IF(MOD(10+N4+A4,10)=9,taikhoan!$B$10,IF(MOD(10+N4+A4,10)=0,taikhoan!$B$11))))))))))</f>
        <v>JLGX</v>
      </c>
      <c r="E4" s="43">
        <f t="shared" ca="1" si="1"/>
        <v>1631</v>
      </c>
      <c r="F4" s="43">
        <f t="shared" ca="1" si="1"/>
        <v>9188</v>
      </c>
      <c r="G4" s="43" t="str">
        <f ca="1">IF(N4=1,ngansach!$B$2,IF(N4=2,ngansach!$B$3,IF(N4=3,ngansach!$B$4,IF(N4=4,ngansach!$B$5,IF(N4=5,ngansach!$B$6,IF(N4=6,ngansach!$B$7,IF(N4=7,ngansach!$B$8,IF(N4=8,ngansach!$B$9,IF(N4=9,ngansach!$B$10,IF(N4=10,ngansach!$B$11))))))))))</f>
        <v>Ngan sach ml66</v>
      </c>
      <c r="H4" s="43" t="str">
        <f t="shared" ca="1" si="2"/>
        <v>Q</v>
      </c>
      <c r="I4" s="43" t="str">
        <f ca="1">IF(N4=1,londat!$B$2,IF(N4=2,londat!$B$3,IF(N4=3,londat!$B$4,IF(N4=4,londat!$B$5,IF(N4=5,londat!$B$6,IF(N4=6,londat!$B$7,IF(N4=7,londat!$B$8,IF(N4=8,londat!$B$9,IF(N4=9,londat!$B$10,IF(N4=10,londat!$B$11))))))))))</f>
        <v>Piggy Ao5</v>
      </c>
      <c r="J4" s="43" t="str">
        <f t="shared" ca="1" si="3"/>
        <v>e</v>
      </c>
      <c r="K4" s="43" t="str">
        <f ca="1">IF(MOD(N4*N4,20)=1,hoadon!$B$2,IF(MOD(N4*N4,20)=2,hoadon!$B$3,IF(MOD(N4*N4,20)=3,hoadon!$B$4,IF(MOD(N4*N4,20)=4,hoadon!$B$5,IF(MOD(N4*N4,20)=5,hoadon!$B$6,IF(MOD(N4*N4,20)=6,hoadon!$B$7,IF(MOD(N4*N4,20)=7,hoadon!$B$8,IF(MOD(N4*N4,20)=8,hoadon!$B$9,IF(MOD(N4*N4,20)=9,hoadon!$B$10,IF(MOD(N4*N4,20)=10,hoadon!$B$11,IF(MOD(N4*N4,20)=11,hoadon!$B$12,IF(MOD(N4*N4,20)=12,hoadon!$B$13,IF(MOD(N4*N4,20)=13,hoadon!$B$14,IF(MOD(N4*N4,20)=14,hoadon!$B$15,IF(MOD(N4*N4,20)=15,hoadon!$B$16,IF(MOD(N4*N4,20)=16,hoadon!$B$17,IF(MOD(N4*N4,20)=17,hoadon!$B$18,IF(MOD(N4*N4,20)=18,hoadon!$B$19,IF(MOD(N4*N4,20)=19,hoadon!$B$20,IF(MOD(N4*N4,20)=0,hoadon!$B$21))))))))))))))))))))</f>
        <v>ACVL</v>
      </c>
      <c r="L4" s="54">
        <f t="shared" ca="1" si="4"/>
        <v>45266</v>
      </c>
      <c r="M4" s="43"/>
      <c r="N4" s="48">
        <f t="shared" ca="1" si="5"/>
        <v>7</v>
      </c>
      <c r="O4" s="48">
        <f t="shared" ca="1" si="6"/>
        <v>7</v>
      </c>
    </row>
    <row r="5" spans="1:15">
      <c r="A5" s="52">
        <v>4</v>
      </c>
      <c r="B5" s="20" t="str">
        <f t="shared" ca="1" si="0"/>
        <v>rd17</v>
      </c>
      <c r="C5" s="20" t="str">
        <f ca="1">IF(N5=1,taikhoan!$B$2,IF(N5=2,taikhoan!$B$3,IF(N5=3,taikhoan!$B$4,IF(N5=4,taikhoan!$B$5,IF(N5=5,taikhoan!$B$6,IF(N5=6,taikhoan!$B$7,IF(N5=7,taikhoan!$B$8,IF(N5=8,taikhoan!$B$9,IF(N5=9,taikhoan!$B$10,IF(N5=10,taikhoan!$B$11))))))))))</f>
        <v>YDTG</v>
      </c>
      <c r="D5" s="20" t="str">
        <f ca="1">IF(MOD(10+N5+A5,10)=1,taikhoan!$B$2,IF(MOD(10+N5+A5,10)=2,taikhoan!$B$3,IF(MOD(10+N5+A5,10)=3,taikhoan!$B$4,IF(MOD(10+N5+A5,10)=4,taikhoan!$B$5,IF(MOD(10+N5+A5,10)=5,taikhoan!$B$6,IF(MOD(10+N5+A5,10)=6,taikhoan!$B$7,IF(MOD(10+N5+A5,10)=7,taikhoan!$B$8,IF(MOD(10+N5+A5,10)=8,taikhoan!$B$9,IF(MOD(10+N5+A5,10)=9,taikhoan!$B$10,IF(MOD(10+N5+A5,10)=0,taikhoan!$B$11))))))))))</f>
        <v>PWQY</v>
      </c>
      <c r="E5" s="20">
        <f t="shared" ca="1" si="1"/>
        <v>3377</v>
      </c>
      <c r="F5" s="20">
        <f t="shared" ca="1" si="1"/>
        <v>8172</v>
      </c>
      <c r="G5" s="20" t="str">
        <f ca="1">IF(N5=1,ngansach!$B$2,IF(N5=2,ngansach!$B$3,IF(N5=3,ngansach!$B$4,IF(N5=4,ngansach!$B$5,IF(N5=5,ngansach!$B$6,IF(N5=6,ngansach!$B$7,IF(N5=7,ngansach!$B$8,IF(N5=8,ngansach!$B$9,IF(N5=9,ngansach!$B$10,IF(N5=10,ngansach!$B$11))))))))))</f>
        <v>Ngan sach lr96</v>
      </c>
      <c r="H5" s="20" t="str">
        <f t="shared" ca="1" si="2"/>
        <v>T</v>
      </c>
      <c r="I5" s="20" t="str">
        <f ca="1">IF(N5=1,londat!$B$2,IF(N5=2,londat!$B$3,IF(N5=3,londat!$B$4,IF(N5=4,londat!$B$5,IF(N5=5,londat!$B$6,IF(N5=6,londat!$B$7,IF(N5=7,londat!$B$8,IF(N5=8,londat!$B$9,IF(N5=9,londat!$B$10,IF(N5=10,londat!$B$11))))))))))</f>
        <v>Piggy Pe1</v>
      </c>
      <c r="J5" s="20" t="str">
        <f t="shared" ca="1" si="3"/>
        <v>b</v>
      </c>
      <c r="K5" s="20" t="str">
        <f ca="1">IF(MOD(N5*N5,20)=1,hoadon!$B$2,IF(MOD(N5*N5,20)=2,hoadon!$B$3,IF(MOD(N5*N5,20)=3,hoadon!$B$4,IF(MOD(N5*N5,20)=4,hoadon!$B$5,IF(MOD(N5*N5,20)=5,hoadon!$B$6,IF(MOD(N5*N5,20)=6,hoadon!$B$7,IF(MOD(N5*N5,20)=7,hoadon!$B$8,IF(MOD(N5*N5,20)=8,hoadon!$B$9,IF(MOD(N5*N5,20)=9,hoadon!$B$10,IF(MOD(N5*N5,20)=10,hoadon!$B$11,IF(MOD(N5*N5,20)=11,hoadon!$B$12,IF(MOD(N5*N5,20)=12,hoadon!$B$13,IF(MOD(N5*N5,20)=13,hoadon!$B$14,IF(MOD(N5*N5,20)=14,hoadon!$B$15,IF(MOD(N5*N5,20)=15,hoadon!$B$16,IF(MOD(N5*N5,20)=16,hoadon!$B$17,IF(MOD(N5*N5,20)=17,hoadon!$B$18,IF(MOD(N5*N5,20)=18,hoadon!$B$19,IF(MOD(N5*N5,20)=19,hoadon!$B$20,IF(MOD(N5*N5,20)=0,hoadon!$B$21))))))))))))))))))))</f>
        <v>PKKS</v>
      </c>
      <c r="L5" s="55">
        <f t="shared" ca="1" si="4"/>
        <v>45273</v>
      </c>
      <c r="M5" s="20"/>
      <c r="N5" s="48">
        <f t="shared" ca="1" si="5"/>
        <v>9</v>
      </c>
      <c r="O5" s="48">
        <f t="shared" ca="1" si="6"/>
        <v>6</v>
      </c>
    </row>
    <row r="6" spans="1:15">
      <c r="A6" s="52">
        <v>5</v>
      </c>
      <c r="B6" s="43" t="str">
        <f t="shared" ca="1" si="0"/>
        <v>la74</v>
      </c>
      <c r="C6" s="43" t="str">
        <f ca="1">IF(N6=1,taikhoan!$B$2,IF(N6=2,taikhoan!$B$3,IF(N6=3,taikhoan!$B$4,IF(N6=4,taikhoan!$B$5,IF(N6=5,taikhoan!$B$6,IF(N6=6,taikhoan!$B$7,IF(N6=7,taikhoan!$B$8,IF(N6=8,taikhoan!$B$9,IF(N6=9,taikhoan!$B$10,IF(N6=10,taikhoan!$B$11))))))))))</f>
        <v>MSYB</v>
      </c>
      <c r="D6" s="43" t="str">
        <f ca="1">IF(MOD(10+N6+A6,10)=1,taikhoan!$B$2,IF(MOD(10+N6+A6,10)=2,taikhoan!$B$3,IF(MOD(10+N6+A6,10)=3,taikhoan!$B$4,IF(MOD(10+N6+A6,10)=4,taikhoan!$B$5,IF(MOD(10+N6+A6,10)=5,taikhoan!$B$6,IF(MOD(10+N6+A6,10)=6,taikhoan!$B$7,IF(MOD(10+N6+A6,10)=7,taikhoan!$B$8,IF(MOD(10+N6+A6,10)=8,taikhoan!$B$9,IF(MOD(10+N6+A6,10)=9,taikhoan!$B$10,IF(MOD(10+N6+A6,10)=0,taikhoan!$B$11))))))))))</f>
        <v>JTVJ</v>
      </c>
      <c r="E6" s="43">
        <f t="shared" ca="1" si="1"/>
        <v>420</v>
      </c>
      <c r="F6" s="43">
        <f t="shared" ca="1" si="1"/>
        <v>7055</v>
      </c>
      <c r="G6" s="43" t="str">
        <f ca="1">IF(N6=1,ngansach!$B$2,IF(N6=2,ngansach!$B$3,IF(N6=3,ngansach!$B$4,IF(N6=4,ngansach!$B$5,IF(N6=5,ngansach!$B$6,IF(N6=6,ngansach!$B$7,IF(N6=7,ngansach!$B$8,IF(N6=8,ngansach!$B$9,IF(N6=9,ngansach!$B$10,IF(N6=10,ngansach!$B$11))))))))))</f>
        <v>Ngan sach yp06</v>
      </c>
      <c r="H6" s="43" t="str">
        <f t="shared" ca="1" si="2"/>
        <v>T</v>
      </c>
      <c r="I6" s="43" t="str">
        <f ca="1">IF(N6=1,londat!$B$2,IF(N6=2,londat!$B$3,IF(N6=3,londat!$B$4,IF(N6=4,londat!$B$5,IF(N6=5,londat!$B$6,IF(N6=6,londat!$B$7,IF(N6=7,londat!$B$8,IF(N6=8,londat!$B$9,IF(N6=9,londat!$B$10,IF(N6=10,londat!$B$11))))))))))</f>
        <v>Piggy Op4</v>
      </c>
      <c r="J6" s="43" t="str">
        <f t="shared" ca="1" si="3"/>
        <v>z</v>
      </c>
      <c r="K6" s="43" t="str">
        <f ca="1">IF(MOD(N6*N6,20)=1,hoadon!$B$2,IF(MOD(N6*N6,20)=2,hoadon!$B$3,IF(MOD(N6*N6,20)=3,hoadon!$B$4,IF(MOD(N6*N6,20)=4,hoadon!$B$5,IF(MOD(N6*N6,20)=5,hoadon!$B$6,IF(MOD(N6*N6,20)=6,hoadon!$B$7,IF(MOD(N6*N6,20)=7,hoadon!$B$8,IF(MOD(N6*N6,20)=8,hoadon!$B$9,IF(MOD(N6*N6,20)=9,hoadon!$B$10,IF(MOD(N6*N6,20)=10,hoadon!$B$11,IF(MOD(N6*N6,20)=11,hoadon!$B$12,IF(MOD(N6*N6,20)=12,hoadon!$B$13,IF(MOD(N6*N6,20)=13,hoadon!$B$14,IF(MOD(N6*N6,20)=14,hoadon!$B$15,IF(MOD(N6*N6,20)=15,hoadon!$B$16,IF(MOD(N6*N6,20)=16,hoadon!$B$17,IF(MOD(N6*N6,20)=17,hoadon!$B$18,IF(MOD(N6*N6,20)=18,hoadon!$B$19,IF(MOD(N6*N6,20)=19,hoadon!$B$20,IF(MOD(N6*N6,20)=0,hoadon!$B$21))))))))))))))))))))</f>
        <v>VLNP</v>
      </c>
      <c r="L6" s="54">
        <f t="shared" ca="1" si="4"/>
        <v>45280</v>
      </c>
      <c r="M6" s="43"/>
      <c r="N6" s="48">
        <f t="shared" ca="1" si="5"/>
        <v>6</v>
      </c>
      <c r="O6" s="48">
        <f t="shared" ca="1" si="6"/>
        <v>5</v>
      </c>
    </row>
    <row r="7" spans="1:15">
      <c r="A7" s="52">
        <v>6</v>
      </c>
      <c r="B7" s="20" t="str">
        <f t="shared" ca="1" si="0"/>
        <v>zs88</v>
      </c>
      <c r="C7" s="20" t="str">
        <f ca="1">IF(N7=1,taikhoan!$B$2,IF(N7=2,taikhoan!$B$3,IF(N7=3,taikhoan!$B$4,IF(N7=4,taikhoan!$B$5,IF(N7=5,taikhoan!$B$6,IF(N7=6,taikhoan!$B$7,IF(N7=7,taikhoan!$B$8,IF(N7=8,taikhoan!$B$9,IF(N7=9,taikhoan!$B$10,IF(N7=10,taikhoan!$B$11))))))))))</f>
        <v>UKUD</v>
      </c>
      <c r="D7" s="20" t="str">
        <f ca="1">IF(MOD(10+N7+A7,10)=1,taikhoan!$B$2,IF(MOD(10+N7+A7,10)=2,taikhoan!$B$3,IF(MOD(10+N7+A7,10)=3,taikhoan!$B$4,IF(MOD(10+N7+A7,10)=4,taikhoan!$B$5,IF(MOD(10+N7+A7,10)=5,taikhoan!$B$6,IF(MOD(10+N7+A7,10)=6,taikhoan!$B$7,IF(MOD(10+N7+A7,10)=7,taikhoan!$B$8,IF(MOD(10+N7+A7,10)=8,taikhoan!$B$9,IF(MOD(10+N7+A7,10)=9,taikhoan!$B$10,IF(MOD(10+N7+A7,10)=0,taikhoan!$B$11))))))))))</f>
        <v>PWQY</v>
      </c>
      <c r="E7" s="20">
        <f t="shared" ca="1" si="1"/>
        <v>6172</v>
      </c>
      <c r="F7" s="20">
        <f t="shared" ca="1" si="1"/>
        <v>-873</v>
      </c>
      <c r="G7" s="20" t="str">
        <f ca="1">IF(N7=1,ngansach!$B$2,IF(N7=2,ngansach!$B$3,IF(N7=3,ngansach!$B$4,IF(N7=4,ngansach!$B$5,IF(N7=5,ngansach!$B$6,IF(N7=6,ngansach!$B$7,IF(N7=7,ngansach!$B$8,IF(N7=8,ngansach!$B$9,IF(N7=9,ngansach!$B$10,IF(N7=10,ngansach!$B$11))))))))))</f>
        <v>Ngan sach ml66</v>
      </c>
      <c r="H7" s="20" t="str">
        <f t="shared" ca="1" si="2"/>
        <v>D</v>
      </c>
      <c r="I7" s="20" t="str">
        <f ca="1">IF(N7=1,londat!$B$2,IF(N7=2,londat!$B$3,IF(N7=3,londat!$B$4,IF(N7=4,londat!$B$5,IF(N7=5,londat!$B$6,IF(N7=6,londat!$B$7,IF(N7=7,londat!$B$8,IF(N7=8,londat!$B$9,IF(N7=9,londat!$B$10,IF(N7=10,londat!$B$11))))))))))</f>
        <v>Piggy Ao5</v>
      </c>
      <c r="J7" s="20" t="str">
        <f t="shared" ca="1" si="3"/>
        <v>h</v>
      </c>
      <c r="K7" s="20" t="str">
        <f ca="1">IF(MOD(N7*N7,20)=1,hoadon!$B$2,IF(MOD(N7*N7,20)=2,hoadon!$B$3,IF(MOD(N7*N7,20)=3,hoadon!$B$4,IF(MOD(N7*N7,20)=4,hoadon!$B$5,IF(MOD(N7*N7,20)=5,hoadon!$B$6,IF(MOD(N7*N7,20)=6,hoadon!$B$7,IF(MOD(N7*N7,20)=7,hoadon!$B$8,IF(MOD(N7*N7,20)=8,hoadon!$B$9,IF(MOD(N7*N7,20)=9,hoadon!$B$10,IF(MOD(N7*N7,20)=10,hoadon!$B$11,IF(MOD(N7*N7,20)=11,hoadon!$B$12,IF(MOD(N7*N7,20)=12,hoadon!$B$13,IF(MOD(N7*N7,20)=13,hoadon!$B$14,IF(MOD(N7*N7,20)=14,hoadon!$B$15,IF(MOD(N7*N7,20)=15,hoadon!$B$16,IF(MOD(N7*N7,20)=16,hoadon!$B$17,IF(MOD(N7*N7,20)=17,hoadon!$B$18,IF(MOD(N7*N7,20)=18,hoadon!$B$19,IF(MOD(N7*N7,20)=19,hoadon!$B$20,IF(MOD(N7*N7,20)=0,hoadon!$B$21))))))))))))))))))))</f>
        <v>ACVL</v>
      </c>
      <c r="L7" s="55">
        <f t="shared" ca="1" si="4"/>
        <v>45267</v>
      </c>
      <c r="M7" s="20"/>
      <c r="N7" s="48">
        <f t="shared" ca="1" si="5"/>
        <v>7</v>
      </c>
      <c r="O7" s="48">
        <f t="shared" ca="1" si="6"/>
        <v>11</v>
      </c>
    </row>
    <row r="8" spans="1:15">
      <c r="A8" s="52">
        <v>7</v>
      </c>
      <c r="B8" s="43" t="str">
        <f t="shared" ca="1" si="0"/>
        <v>nz00</v>
      </c>
      <c r="C8" s="43" t="str">
        <f ca="1">IF(N8=1,taikhoan!$B$2,IF(N8=2,taikhoan!$B$3,IF(N8=3,taikhoan!$B$4,IF(N8=4,taikhoan!$B$5,IF(N8=5,taikhoan!$B$6,IF(N8=6,taikhoan!$B$7,IF(N8=7,taikhoan!$B$8,IF(N8=8,taikhoan!$B$9,IF(N8=9,taikhoan!$B$10,IF(N8=10,taikhoan!$B$11))))))))))</f>
        <v>YDTG</v>
      </c>
      <c r="D8" s="43" t="str">
        <f ca="1">IF(MOD(10+N8+A8,10)=1,taikhoan!$B$2,IF(MOD(10+N8+A8,10)=2,taikhoan!$B$3,IF(MOD(10+N8+A8,10)=3,taikhoan!$B$4,IF(MOD(10+N8+A8,10)=4,taikhoan!$B$5,IF(MOD(10+N8+A8,10)=5,taikhoan!$B$6,IF(MOD(10+N8+A8,10)=6,taikhoan!$B$7,IF(MOD(10+N8+A8,10)=7,taikhoan!$B$8,IF(MOD(10+N8+A8,10)=8,taikhoan!$B$9,IF(MOD(10+N8+A8,10)=9,taikhoan!$B$10,IF(MOD(10+N8+A8,10)=0,taikhoan!$B$11))))))))))</f>
        <v>MSYB</v>
      </c>
      <c r="E8" s="43">
        <f t="shared" ca="1" si="1"/>
        <v>5786</v>
      </c>
      <c r="F8" s="43">
        <f t="shared" ca="1" si="1"/>
        <v>7695</v>
      </c>
      <c r="G8" s="43" t="str">
        <f ca="1">IF(N8=1,ngansach!$B$2,IF(N8=2,ngansach!$B$3,IF(N8=3,ngansach!$B$4,IF(N8=4,ngansach!$B$5,IF(N8=5,ngansach!$B$6,IF(N8=6,ngansach!$B$7,IF(N8=7,ngansach!$B$8,IF(N8=8,ngansach!$B$9,IF(N8=9,ngansach!$B$10,IF(N8=10,ngansach!$B$11))))))))))</f>
        <v>Ngan sach lr96</v>
      </c>
      <c r="H8" s="43" t="str">
        <f t="shared" ca="1" si="2"/>
        <v>V</v>
      </c>
      <c r="I8" s="43" t="str">
        <f ca="1">IF(N8=1,londat!$B$2,IF(N8=2,londat!$B$3,IF(N8=3,londat!$B$4,IF(N8=4,londat!$B$5,IF(N8=5,londat!$B$6,IF(N8=6,londat!$B$7,IF(N8=7,londat!$B$8,IF(N8=8,londat!$B$9,IF(N8=9,londat!$B$10,IF(N8=10,londat!$B$11))))))))))</f>
        <v>Piggy Pe1</v>
      </c>
      <c r="J8" s="43" t="str">
        <f t="shared" ca="1" si="3"/>
        <v>c</v>
      </c>
      <c r="K8" s="43" t="str">
        <f ca="1">IF(MOD(N8*N8,20)=1,hoadon!$B$2,IF(MOD(N8*N8,20)=2,hoadon!$B$3,IF(MOD(N8*N8,20)=3,hoadon!$B$4,IF(MOD(N8*N8,20)=4,hoadon!$B$5,IF(MOD(N8*N8,20)=5,hoadon!$B$6,IF(MOD(N8*N8,20)=6,hoadon!$B$7,IF(MOD(N8*N8,20)=7,hoadon!$B$8,IF(MOD(N8*N8,20)=8,hoadon!$B$9,IF(MOD(N8*N8,20)=9,hoadon!$B$10,IF(MOD(N8*N8,20)=10,hoadon!$B$11,IF(MOD(N8*N8,20)=11,hoadon!$B$12,IF(MOD(N8*N8,20)=12,hoadon!$B$13,IF(MOD(N8*N8,20)=13,hoadon!$B$14,IF(MOD(N8*N8,20)=14,hoadon!$B$15,IF(MOD(N8*N8,20)=15,hoadon!$B$16,IF(MOD(N8*N8,20)=16,hoadon!$B$17,IF(MOD(N8*N8,20)=17,hoadon!$B$18,IF(MOD(N8*N8,20)=18,hoadon!$B$19,IF(MOD(N8*N8,20)=19,hoadon!$B$20,IF(MOD(N8*N8,20)=0,hoadon!$B$21))))))))))))))))))))</f>
        <v>PKKS</v>
      </c>
      <c r="L8" s="54">
        <f t="shared" ca="1" si="4"/>
        <v>45282</v>
      </c>
      <c r="M8" s="43"/>
      <c r="N8" s="48">
        <f t="shared" ca="1" si="5"/>
        <v>9</v>
      </c>
      <c r="O8" s="48">
        <f t="shared" ca="1" si="6"/>
        <v>11</v>
      </c>
    </row>
    <row r="9" spans="1:15">
      <c r="A9" s="52">
        <v>8</v>
      </c>
      <c r="B9" s="20" t="str">
        <f t="shared" ca="1" si="0"/>
        <v>rq27</v>
      </c>
      <c r="C9" s="20" t="str">
        <f ca="1">IF(N9=1,taikhoan!$B$2,IF(N9=2,taikhoan!$B$3,IF(N9=3,taikhoan!$B$4,IF(N9=4,taikhoan!$B$5,IF(N9=5,taikhoan!$B$6,IF(N9=6,taikhoan!$B$7,IF(N9=7,taikhoan!$B$8,IF(N9=8,taikhoan!$B$9,IF(N9=9,taikhoan!$B$10,IF(N9=10,taikhoan!$B$11))))))))))</f>
        <v>MSYB</v>
      </c>
      <c r="D9" s="20" t="str">
        <f ca="1">IF(MOD(10+N9+A9,10)=1,taikhoan!$B$2,IF(MOD(10+N9+A9,10)=2,taikhoan!$B$3,IF(MOD(10+N9+A9,10)=3,taikhoan!$B$4,IF(MOD(10+N9+A9,10)=4,taikhoan!$B$5,IF(MOD(10+N9+A9,10)=5,taikhoan!$B$6,IF(MOD(10+N9+A9,10)=6,taikhoan!$B$7,IF(MOD(10+N9+A9,10)=7,taikhoan!$B$8,IF(MOD(10+N9+A9,10)=8,taikhoan!$B$9,IF(MOD(10+N9+A9,10)=9,taikhoan!$B$10,IF(MOD(10+N9+A9,10)=0,taikhoan!$B$11))))))))))</f>
        <v>QXCH</v>
      </c>
      <c r="E9" s="20">
        <f t="shared" ca="1" si="1"/>
        <v>2296</v>
      </c>
      <c r="F9" s="20">
        <f t="shared" ca="1" si="1"/>
        <v>3958</v>
      </c>
      <c r="G9" s="20" t="str">
        <f ca="1">IF(N9=1,ngansach!$B$2,IF(N9=2,ngansach!$B$3,IF(N9=3,ngansach!$B$4,IF(N9=4,ngansach!$B$5,IF(N9=5,ngansach!$B$6,IF(N9=6,ngansach!$B$7,IF(N9=7,ngansach!$B$8,IF(N9=8,ngansach!$B$9,IF(N9=9,ngansach!$B$10,IF(N9=10,ngansach!$B$11))))))))))</f>
        <v>Ngan sach yp06</v>
      </c>
      <c r="H9" s="20" t="str">
        <f t="shared" ca="1" si="2"/>
        <v>Y</v>
      </c>
      <c r="I9" s="20" t="str">
        <f ca="1">IF(N9=1,londat!$B$2,IF(N9=2,londat!$B$3,IF(N9=3,londat!$B$4,IF(N9=4,londat!$B$5,IF(N9=5,londat!$B$6,IF(N9=6,londat!$B$7,IF(N9=7,londat!$B$8,IF(N9=8,londat!$B$9,IF(N9=9,londat!$B$10,IF(N9=10,londat!$B$11))))))))))</f>
        <v>Piggy Op4</v>
      </c>
      <c r="J9" s="20" t="str">
        <f t="shared" ca="1" si="3"/>
        <v>s</v>
      </c>
      <c r="K9" s="20" t="str">
        <f ca="1">IF(MOD(N9*N9,20)=1,hoadon!$B$2,IF(MOD(N9*N9,20)=2,hoadon!$B$3,IF(MOD(N9*N9,20)=3,hoadon!$B$4,IF(MOD(N9*N9,20)=4,hoadon!$B$5,IF(MOD(N9*N9,20)=5,hoadon!$B$6,IF(MOD(N9*N9,20)=6,hoadon!$B$7,IF(MOD(N9*N9,20)=7,hoadon!$B$8,IF(MOD(N9*N9,20)=8,hoadon!$B$9,IF(MOD(N9*N9,20)=9,hoadon!$B$10,IF(MOD(N9*N9,20)=10,hoadon!$B$11,IF(MOD(N9*N9,20)=11,hoadon!$B$12,IF(MOD(N9*N9,20)=12,hoadon!$B$13,IF(MOD(N9*N9,20)=13,hoadon!$B$14,IF(MOD(N9*N9,20)=14,hoadon!$B$15,IF(MOD(N9*N9,20)=15,hoadon!$B$16,IF(MOD(N9*N9,20)=16,hoadon!$B$17,IF(MOD(N9*N9,20)=17,hoadon!$B$18,IF(MOD(N9*N9,20)=18,hoadon!$B$19,IF(MOD(N9*N9,20)=19,hoadon!$B$20,IF(MOD(N9*N9,20)=0,hoadon!$B$21))))))))))))))))))))</f>
        <v>VLNP</v>
      </c>
      <c r="L9" s="55">
        <f t="shared" ca="1" si="4"/>
        <v>45291</v>
      </c>
      <c r="M9" s="20"/>
      <c r="N9" s="48">
        <f t="shared" ca="1" si="5"/>
        <v>6</v>
      </c>
      <c r="O9" s="48">
        <f t="shared" ca="1" si="6"/>
        <v>5</v>
      </c>
    </row>
    <row r="10" spans="1:15">
      <c r="A10" s="56">
        <v>9</v>
      </c>
      <c r="B10" s="43" t="str">
        <f t="shared" ca="1" si="0"/>
        <v>eq26</v>
      </c>
      <c r="C10" s="43" t="str">
        <f ca="1">IF(N10=1,taikhoan!$B$2,IF(N10=2,taikhoan!$B$3,IF(N10=3,taikhoan!$B$4,IF(N10=4,taikhoan!$B$5,IF(N10=5,taikhoan!$B$6,IF(N10=6,taikhoan!$B$7,IF(N10=7,taikhoan!$B$8,IF(N10=8,taikhoan!$B$9,IF(N10=9,taikhoan!$B$10,IF(N10=10,taikhoan!$B$11))))))))))</f>
        <v>MSYB</v>
      </c>
      <c r="D10" s="43" t="str">
        <f ca="1">IF(MOD(10+N10+A10,10)=1,taikhoan!$B$2,IF(MOD(10+N10+A10,10)=2,taikhoan!$B$3,IF(MOD(10+N10+A10,10)=3,taikhoan!$B$4,IF(MOD(10+N10+A10,10)=4,taikhoan!$B$5,IF(MOD(10+N10+A10,10)=5,taikhoan!$B$6,IF(MOD(10+N10+A10,10)=6,taikhoan!$B$7,IF(MOD(10+N10+A10,10)=7,taikhoan!$B$8,IF(MOD(10+N10+A10,10)=8,taikhoan!$B$9,IF(MOD(10+N10+A10,10)=9,taikhoan!$B$10,IF(MOD(10+N10+A10,10)=0,taikhoan!$B$11))))))))))</f>
        <v>ZLVY</v>
      </c>
      <c r="E10" s="43">
        <f t="shared" ca="1" si="1"/>
        <v>4461</v>
      </c>
      <c r="F10" s="43">
        <f t="shared" ca="1" si="1"/>
        <v>9198</v>
      </c>
      <c r="G10" s="43" t="str">
        <f ca="1">IF(N10=1,ngansach!$B$2,IF(N10=2,ngansach!$B$3,IF(N10=3,ngansach!$B$4,IF(N10=4,ngansach!$B$5,IF(N10=5,ngansach!$B$6,IF(N10=6,ngansach!$B$7,IF(N10=7,ngansach!$B$8,IF(N10=8,ngansach!$B$9,IF(N10=9,ngansach!$B$10,IF(N10=10,ngansach!$B$11))))))))))</f>
        <v>Ngan sach yp06</v>
      </c>
      <c r="H10" s="43" t="str">
        <f t="shared" ca="1" si="2"/>
        <v>T</v>
      </c>
      <c r="I10" s="43" t="str">
        <f ca="1">IF(N10=1,londat!$B$2,IF(N10=2,londat!$B$3,IF(N10=3,londat!$B$4,IF(N10=4,londat!$B$5,IF(N10=5,londat!$B$6,IF(N10=6,londat!$B$7,IF(N10=7,londat!$B$8,IF(N10=8,londat!$B$9,IF(N10=9,londat!$B$10,IF(N10=10,londat!$B$11))))))))))</f>
        <v>Piggy Op4</v>
      </c>
      <c r="J10" s="43" t="str">
        <f t="shared" ca="1" si="3"/>
        <v>n</v>
      </c>
      <c r="K10" s="43" t="str">
        <f ca="1">IF(MOD(N10*N10,20)=1,hoadon!$B$2,IF(MOD(N10*N10,20)=2,hoadon!$B$3,IF(MOD(N10*N10,20)=3,hoadon!$B$4,IF(MOD(N10*N10,20)=4,hoadon!$B$5,IF(MOD(N10*N10,20)=5,hoadon!$B$6,IF(MOD(N10*N10,20)=6,hoadon!$B$7,IF(MOD(N10*N10,20)=7,hoadon!$B$8,IF(MOD(N10*N10,20)=8,hoadon!$B$9,IF(MOD(N10*N10,20)=9,hoadon!$B$10,IF(MOD(N10*N10,20)=10,hoadon!$B$11,IF(MOD(N10*N10,20)=11,hoadon!$B$12,IF(MOD(N10*N10,20)=12,hoadon!$B$13,IF(MOD(N10*N10,20)=13,hoadon!$B$14,IF(MOD(N10*N10,20)=14,hoadon!$B$15,IF(MOD(N10*N10,20)=15,hoadon!$B$16,IF(MOD(N10*N10,20)=16,hoadon!$B$17,IF(MOD(N10*N10,20)=17,hoadon!$B$18,IF(MOD(N10*N10,20)=18,hoadon!$B$19,IF(MOD(N10*N10,20)=19,hoadon!$B$20,IF(MOD(N10*N10,20)=0,hoadon!$B$21))))))))))))))))))))</f>
        <v>VLNP</v>
      </c>
      <c r="L10" s="54">
        <f t="shared" ca="1" si="4"/>
        <v>45262</v>
      </c>
      <c r="M10" s="43"/>
      <c r="N10" s="48">
        <f t="shared" ca="1" si="5"/>
        <v>6</v>
      </c>
      <c r="O10" s="48">
        <f t="shared" ca="1" si="6"/>
        <v>3</v>
      </c>
    </row>
    <row r="11" spans="1:15">
      <c r="A11" s="59">
        <v>10</v>
      </c>
      <c r="B11" s="20" t="str">
        <f t="shared" ca="1" si="0"/>
        <v>pn72</v>
      </c>
      <c r="C11" s="20" t="str">
        <f ca="1">IF(N11=1,taikhoan!$B$2,IF(N11=2,taikhoan!$B$3,IF(N11=3,taikhoan!$B$4,IF(N11=4,taikhoan!$B$5,IF(N11=5,taikhoan!$B$6,IF(N11=6,taikhoan!$B$7,IF(N11=7,taikhoan!$B$8,IF(N11=8,taikhoan!$B$9,IF(N11=9,taikhoan!$B$10,IF(N11=10,taikhoan!$B$11))))))))))</f>
        <v>PWQY</v>
      </c>
      <c r="D11" s="20" t="str">
        <f ca="1">IF(MOD(10+N11+A11,10)=1,taikhoan!$B$2,IF(MOD(10+N11+A11,10)=2,taikhoan!$B$3,IF(MOD(10+N11+A11,10)=3,taikhoan!$B$4,IF(MOD(10+N11+A11,10)=4,taikhoan!$B$5,IF(MOD(10+N11+A11,10)=5,taikhoan!$B$6,IF(MOD(10+N11+A11,10)=6,taikhoan!$B$7,IF(MOD(10+N11+A11,10)=7,taikhoan!$B$8,IF(MOD(10+N11+A11,10)=8,taikhoan!$B$9,IF(MOD(10+N11+A11,10)=9,taikhoan!$B$10,IF(MOD(10+N11+A11,10)=0,taikhoan!$B$11))))))))))</f>
        <v>PWQY</v>
      </c>
      <c r="E11" s="20">
        <f t="shared" ca="1" si="1"/>
        <v>8843</v>
      </c>
      <c r="F11" s="20">
        <f t="shared" ca="1" si="1"/>
        <v>-692</v>
      </c>
      <c r="G11" s="20" t="str">
        <f ca="1">IF(N11=1,ngansach!$B$2,IF(N11=2,ngansach!$B$3,IF(N11=3,ngansach!$B$4,IF(N11=4,ngansach!$B$5,IF(N11=5,ngansach!$B$6,IF(N11=6,ngansach!$B$7,IF(N11=7,ngansach!$B$8,IF(N11=8,ngansach!$B$9,IF(N11=9,ngansach!$B$10,IF(N11=10,ngansach!$B$11))))))))))</f>
        <v>Ngan sach ki25</v>
      </c>
      <c r="H11" s="20" t="str">
        <f t="shared" ca="1" si="2"/>
        <v>M</v>
      </c>
      <c r="I11" s="20" t="str">
        <f ca="1">IF(N11=1,londat!$B$2,IF(N11=2,londat!$B$3,IF(N11=3,londat!$B$4,IF(N11=4,londat!$B$5,IF(N11=5,londat!$B$6,IF(N11=6,londat!$B$7,IF(N11=7,londat!$B$8,IF(N11=8,londat!$B$9,IF(N11=9,londat!$B$10,IF(N11=10,londat!$B$11))))))))))</f>
        <v>Piggy Av4</v>
      </c>
      <c r="J11" s="20" t="str">
        <f t="shared" ca="1" si="3"/>
        <v>w</v>
      </c>
      <c r="K11" s="20" t="str">
        <f ca="1">IF(MOD(N11*N11,20)=1,hoadon!$B$2,IF(MOD(N11*N11,20)=2,hoadon!$B$3,IF(MOD(N11*N11,20)=3,hoadon!$B$4,IF(MOD(N11*N11,20)=4,hoadon!$B$5,IF(MOD(N11*N11,20)=5,hoadon!$B$6,IF(MOD(N11*N11,20)=6,hoadon!$B$7,IF(MOD(N11*N11,20)=7,hoadon!$B$8,IF(MOD(N11*N11,20)=8,hoadon!$B$9,IF(MOD(N11*N11,20)=9,hoadon!$B$10,IF(MOD(N11*N11,20)=10,hoadon!$B$11,IF(MOD(N11*N11,20)=11,hoadon!$B$12,IF(MOD(N11*N11,20)=12,hoadon!$B$13,IF(MOD(N11*N11,20)=13,hoadon!$B$14,IF(MOD(N11*N11,20)=14,hoadon!$B$15,IF(MOD(N11*N11,20)=15,hoadon!$B$16,IF(MOD(N11*N11,20)=16,hoadon!$B$17,IF(MOD(N11*N11,20)=17,hoadon!$B$18,IF(MOD(N11*N11,20)=18,hoadon!$B$19,IF(MOD(N11*N11,20)=19,hoadon!$B$20,IF(MOD(N11*N11,20)=0,hoadon!$B$21))))))))))))))))))))</f>
        <v>ACVL</v>
      </c>
      <c r="L11" s="55">
        <f t="shared" ca="1" si="4"/>
        <v>45290</v>
      </c>
      <c r="M11" s="20"/>
      <c r="N11" s="48">
        <f t="shared" ca="1" si="5"/>
        <v>3</v>
      </c>
      <c r="O11" s="48">
        <f t="shared" ca="1" si="6"/>
        <v>3</v>
      </c>
    </row>
    <row r="12" spans="1:15">
      <c r="A12" s="59">
        <v>11</v>
      </c>
      <c r="B12" s="43" t="str">
        <f t="shared" ca="1" si="0"/>
        <v>cv40</v>
      </c>
      <c r="C12" s="43" t="str">
        <f ca="1">IF(N12=1,taikhoan!$B$2,IF(N12=2,taikhoan!$B$3,IF(N12=3,taikhoan!$B$4,IF(N12=4,taikhoan!$B$5,IF(N12=5,taikhoan!$B$6,IF(N12=6,taikhoan!$B$7,IF(N12=7,taikhoan!$B$8,IF(N12=8,taikhoan!$B$9,IF(N12=9,taikhoan!$B$10,IF(N12=10,taikhoan!$B$11))))))))))</f>
        <v>CKOR</v>
      </c>
      <c r="D12" s="43" t="str">
        <f ca="1">IF(MOD(10+N12+A12,10)=1,taikhoan!$B$2,IF(MOD(10+N12+A12,10)=2,taikhoan!$B$3,IF(MOD(10+N12+A12,10)=3,taikhoan!$B$4,IF(MOD(10+N12+A12,10)=4,taikhoan!$B$5,IF(MOD(10+N12+A12,10)=5,taikhoan!$B$6,IF(MOD(10+N12+A12,10)=6,taikhoan!$B$7,IF(MOD(10+N12+A12,10)=7,taikhoan!$B$8,IF(MOD(10+N12+A12,10)=8,taikhoan!$B$9,IF(MOD(10+N12+A12,10)=9,taikhoan!$B$10,IF(MOD(10+N12+A12,10)=0,taikhoan!$B$11))))))))))</f>
        <v>PWQY</v>
      </c>
      <c r="E12" s="43">
        <f t="shared" ca="1" si="1"/>
        <v>4323</v>
      </c>
      <c r="F12" s="43">
        <f t="shared" ca="1" si="1"/>
        <v>9523</v>
      </c>
      <c r="G12" s="43" t="str">
        <f ca="1">IF(N12=1,ngansach!$B$2,IF(N12=2,ngansach!$B$3,IF(N12=3,ngansach!$B$4,IF(N12=4,ngansach!$B$5,IF(N12=5,ngansach!$B$6,IF(N12=6,ngansach!$B$7,IF(N12=7,ngansach!$B$8,IF(N12=8,ngansach!$B$9,IF(N12=9,ngansach!$B$10,IF(N12=10,ngansach!$B$11))))))))))</f>
        <v>Ngan sach ar05</v>
      </c>
      <c r="H12" s="43" t="str">
        <f t="shared" ca="1" si="2"/>
        <v>M</v>
      </c>
      <c r="I12" s="43" t="str">
        <f ca="1">IF(N12=1,londat!$B$2,IF(N12=2,londat!$B$3,IF(N12=3,londat!$B$4,IF(N12=4,londat!$B$5,IF(N12=5,londat!$B$6,IF(N12=6,londat!$B$7,IF(N12=7,londat!$B$8,IF(N12=8,londat!$B$9,IF(N12=9,londat!$B$10,IF(N12=10,londat!$B$11))))))))))</f>
        <v>Piggy Je6</v>
      </c>
      <c r="J12" s="43" t="str">
        <f t="shared" ca="1" si="3"/>
        <v>y</v>
      </c>
      <c r="K12" s="43" t="str">
        <f ca="1">IF(MOD(N12*N12,20)=1,hoadon!$B$2,IF(MOD(N12*N12,20)=2,hoadon!$B$3,IF(MOD(N12*N12,20)=3,hoadon!$B$4,IF(MOD(N12*N12,20)=4,hoadon!$B$5,IF(MOD(N12*N12,20)=5,hoadon!$B$6,IF(MOD(N12*N12,20)=6,hoadon!$B$7,IF(MOD(N12*N12,20)=7,hoadon!$B$8,IF(MOD(N12*N12,20)=8,hoadon!$B$9,IF(MOD(N12*N12,20)=9,hoadon!$B$10,IF(MOD(N12*N12,20)=10,hoadon!$B$11,IF(MOD(N12*N12,20)=11,hoadon!$B$12,IF(MOD(N12*N12,20)=12,hoadon!$B$13,IF(MOD(N12*N12,20)=13,hoadon!$B$14,IF(MOD(N12*N12,20)=14,hoadon!$B$15,IF(MOD(N12*N12,20)=15,hoadon!$B$16,IF(MOD(N12*N12,20)=16,hoadon!$B$17,IF(MOD(N12*N12,20)=17,hoadon!$B$18,IF(MOD(N12*N12,20)=18,hoadon!$B$19,IF(MOD(N12*N12,20)=19,hoadon!$B$20,IF(MOD(N12*N12,20)=0,hoadon!$B$21))))))))))))))))))))</f>
        <v>ISMT</v>
      </c>
      <c r="L12" s="54">
        <f t="shared" ca="1" si="4"/>
        <v>45282</v>
      </c>
      <c r="M12" s="43"/>
      <c r="N12" s="48">
        <f t="shared" ca="1" si="5"/>
        <v>2</v>
      </c>
      <c r="O12" s="48">
        <f t="shared" ca="1" si="6"/>
        <v>11</v>
      </c>
    </row>
    <row r="13" spans="1:15">
      <c r="A13" s="59">
        <v>12</v>
      </c>
      <c r="B13" s="20" t="str">
        <f t="shared" ca="1" si="0"/>
        <v>ay04</v>
      </c>
      <c r="C13" s="20" t="str">
        <f ca="1">IF(N13=1,taikhoan!$B$2,IF(N13=2,taikhoan!$B$3,IF(N13=3,taikhoan!$B$4,IF(N13=4,taikhoan!$B$5,IF(N13=5,taikhoan!$B$6,IF(N13=6,taikhoan!$B$7,IF(N13=7,taikhoan!$B$8,IF(N13=8,taikhoan!$B$9,IF(N13=9,taikhoan!$B$10,IF(N13=10,taikhoan!$B$11))))))))))</f>
        <v>MSYB</v>
      </c>
      <c r="D13" s="20" t="str">
        <f ca="1">IF(MOD(10+N13+A13,10)=1,taikhoan!$B$2,IF(MOD(10+N13+A13,10)=2,taikhoan!$B$3,IF(MOD(10+N13+A13,10)=3,taikhoan!$B$4,IF(MOD(10+N13+A13,10)=4,taikhoan!$B$5,IF(MOD(10+N13+A13,10)=5,taikhoan!$B$6,IF(MOD(10+N13+A13,10)=6,taikhoan!$B$7,IF(MOD(10+N13+A13,10)=7,taikhoan!$B$8,IF(MOD(10+N13+A13,10)=8,taikhoan!$B$9,IF(MOD(10+N13+A13,10)=9,taikhoan!$B$10,IF(MOD(10+N13+A13,10)=0,taikhoan!$B$11))))))))))</f>
        <v>QTBC</v>
      </c>
      <c r="E13" s="20">
        <f t="shared" ca="1" si="1"/>
        <v>3512</v>
      </c>
      <c r="F13" s="20">
        <f t="shared" ca="1" si="1"/>
        <v>4642</v>
      </c>
      <c r="G13" s="20" t="str">
        <f ca="1">IF(N13=1,ngansach!$B$2,IF(N13=2,ngansach!$B$3,IF(N13=3,ngansach!$B$4,IF(N13=4,ngansach!$B$5,IF(N13=5,ngansach!$B$6,IF(N13=6,ngansach!$B$7,IF(N13=7,ngansach!$B$8,IF(N13=8,ngansach!$B$9,IF(N13=9,ngansach!$B$10,IF(N13=10,ngansach!$B$11))))))))))</f>
        <v>Ngan sach yp06</v>
      </c>
      <c r="H13" s="20" t="str">
        <f t="shared" ca="1" si="2"/>
        <v>D</v>
      </c>
      <c r="I13" s="20" t="str">
        <f ca="1">IF(N13=1,londat!$B$2,IF(N13=2,londat!$B$3,IF(N13=3,londat!$B$4,IF(N13=4,londat!$B$5,IF(N13=5,londat!$B$6,IF(N13=6,londat!$B$7,IF(N13=7,londat!$B$8,IF(N13=8,londat!$B$9,IF(N13=9,londat!$B$10,IF(N13=10,londat!$B$11))))))))))</f>
        <v>Piggy Op4</v>
      </c>
      <c r="J13" s="20" t="str">
        <f t="shared" ca="1" si="3"/>
        <v>s</v>
      </c>
      <c r="K13" s="20" t="str">
        <f ca="1">IF(MOD(N13*N13,20)=1,hoadon!$B$2,IF(MOD(N13*N13,20)=2,hoadon!$B$3,IF(MOD(N13*N13,20)=3,hoadon!$B$4,IF(MOD(N13*N13,20)=4,hoadon!$B$5,IF(MOD(N13*N13,20)=5,hoadon!$B$6,IF(MOD(N13*N13,20)=6,hoadon!$B$7,IF(MOD(N13*N13,20)=7,hoadon!$B$8,IF(MOD(N13*N13,20)=8,hoadon!$B$9,IF(MOD(N13*N13,20)=9,hoadon!$B$10,IF(MOD(N13*N13,20)=10,hoadon!$B$11,IF(MOD(N13*N13,20)=11,hoadon!$B$12,IF(MOD(N13*N13,20)=12,hoadon!$B$13,IF(MOD(N13*N13,20)=13,hoadon!$B$14,IF(MOD(N13*N13,20)=14,hoadon!$B$15,IF(MOD(N13*N13,20)=15,hoadon!$B$16,IF(MOD(N13*N13,20)=16,hoadon!$B$17,IF(MOD(N13*N13,20)=17,hoadon!$B$18,IF(MOD(N13*N13,20)=18,hoadon!$B$19,IF(MOD(N13*N13,20)=19,hoadon!$B$20,IF(MOD(N13*N13,20)=0,hoadon!$B$21))))))))))))))))))))</f>
        <v>VLNP</v>
      </c>
      <c r="L13" s="55">
        <f t="shared" ca="1" si="4"/>
        <v>45265</v>
      </c>
      <c r="M13" s="20"/>
      <c r="N13" s="48">
        <f t="shared" ca="1" si="5"/>
        <v>6</v>
      </c>
      <c r="O13" s="48">
        <f t="shared" ca="1" si="6"/>
        <v>8</v>
      </c>
    </row>
    <row r="14" spans="1:15">
      <c r="A14" s="59">
        <v>13</v>
      </c>
      <c r="B14" s="43" t="str">
        <f t="shared" ca="1" si="0"/>
        <v>sy98</v>
      </c>
      <c r="C14" s="43" t="str">
        <f ca="1">IF(N14=1,taikhoan!$B$2,IF(N14=2,taikhoan!$B$3,IF(N14=3,taikhoan!$B$4,IF(N14=4,taikhoan!$B$5,IF(N14=5,taikhoan!$B$6,IF(N14=6,taikhoan!$B$7,IF(N14=7,taikhoan!$B$8,IF(N14=8,taikhoan!$B$9,IF(N14=9,taikhoan!$B$10,IF(N14=10,taikhoan!$B$11))))))))))</f>
        <v>ZLVY</v>
      </c>
      <c r="D14" s="43" t="str">
        <f ca="1">IF(MOD(10+N14+A14,10)=1,taikhoan!$B$2,IF(MOD(10+N14+A14,10)=2,taikhoan!$B$3,IF(MOD(10+N14+A14,10)=3,taikhoan!$B$4,IF(MOD(10+N14+A14,10)=4,taikhoan!$B$5,IF(MOD(10+N14+A14,10)=5,taikhoan!$B$6,IF(MOD(10+N14+A14,10)=6,taikhoan!$B$7,IF(MOD(10+N14+A14,10)=7,taikhoan!$B$8,IF(MOD(10+N14+A14,10)=8,taikhoan!$B$9,IF(MOD(10+N14+A14,10)=9,taikhoan!$B$10,IF(MOD(10+N14+A14,10)=0,taikhoan!$B$11))))))))))</f>
        <v>QTBC</v>
      </c>
      <c r="E14" s="43">
        <f t="shared" ca="1" si="1"/>
        <v>-698</v>
      </c>
      <c r="F14" s="43">
        <f t="shared" ca="1" si="1"/>
        <v>1848</v>
      </c>
      <c r="G14" s="43" t="str">
        <f ca="1">IF(N14=1,ngansach!$B$2,IF(N14=2,ngansach!$B$3,IF(N14=3,ngansach!$B$4,IF(N14=4,ngansach!$B$5,IF(N14=5,ngansach!$B$6,IF(N14=6,ngansach!$B$7,IF(N14=7,ngansach!$B$8,IF(N14=8,ngansach!$B$9,IF(N14=9,ngansach!$B$10,IF(N14=10,ngansach!$B$11))))))))))</f>
        <v>Ngan sach wo34</v>
      </c>
      <c r="H14" s="43" t="str">
        <f t="shared" ca="1" si="2"/>
        <v>D</v>
      </c>
      <c r="I14" s="43" t="str">
        <f ca="1">IF(N14=1,londat!$B$2,IF(N14=2,londat!$B$3,IF(N14=3,londat!$B$4,IF(N14=4,londat!$B$5,IF(N14=5,londat!$B$6,IF(N14=6,londat!$B$7,IF(N14=7,londat!$B$8,IF(N14=8,londat!$B$9,IF(N14=9,londat!$B$10,IF(N14=10,londat!$B$11))))))))))</f>
        <v>Piggy Jn5</v>
      </c>
      <c r="J14" s="43" t="str">
        <f t="shared" ca="1" si="3"/>
        <v>h</v>
      </c>
      <c r="K14" s="43" t="str">
        <f ca="1">IF(MOD(N14*N14,20)=1,hoadon!$B$2,IF(MOD(N14*N14,20)=2,hoadon!$B$3,IF(MOD(N14*N14,20)=3,hoadon!$B$4,IF(MOD(N14*N14,20)=4,hoadon!$B$5,IF(MOD(N14*N14,20)=5,hoadon!$B$6,IF(MOD(N14*N14,20)=6,hoadon!$B$7,IF(MOD(N14*N14,20)=7,hoadon!$B$8,IF(MOD(N14*N14,20)=8,hoadon!$B$9,IF(MOD(N14*N14,20)=9,hoadon!$B$10,IF(MOD(N14*N14,20)=10,hoadon!$B$11,IF(MOD(N14*N14,20)=11,hoadon!$B$12,IF(MOD(N14*N14,20)=12,hoadon!$B$13,IF(MOD(N14*N14,20)=13,hoadon!$B$14,IF(MOD(N14*N14,20)=14,hoadon!$B$15,IF(MOD(N14*N14,20)=15,hoadon!$B$16,IF(MOD(N14*N14,20)=16,hoadon!$B$17,IF(MOD(N14*N14,20)=17,hoadon!$B$18,IF(MOD(N14*N14,20)=18,hoadon!$B$19,IF(MOD(N14*N14,20)=19,hoadon!$B$20,IF(MOD(N14*N14,20)=0,hoadon!$B$21))))))))))))))))))))</f>
        <v>OVSM</v>
      </c>
      <c r="L14" s="54">
        <f t="shared" ca="1" si="4"/>
        <v>45274</v>
      </c>
      <c r="M14" s="43"/>
      <c r="N14" s="48">
        <f t="shared" ca="1" si="5"/>
        <v>5</v>
      </c>
      <c r="O14" s="48">
        <f t="shared" ca="1" si="6"/>
        <v>8</v>
      </c>
    </row>
    <row r="15" spans="1:15">
      <c r="A15" s="59">
        <v>14</v>
      </c>
      <c r="B15" s="20" t="str">
        <f t="shared" ca="1" si="0"/>
        <v>pw38</v>
      </c>
      <c r="C15" s="20" t="str">
        <f ca="1">IF(N15=1,taikhoan!$B$2,IF(N15=2,taikhoan!$B$3,IF(N15=3,taikhoan!$B$4,IF(N15=4,taikhoan!$B$5,IF(N15=5,taikhoan!$B$6,IF(N15=6,taikhoan!$B$7,IF(N15=7,taikhoan!$B$8,IF(N15=8,taikhoan!$B$9,IF(N15=9,taikhoan!$B$10,IF(N15=10,taikhoan!$B$11))))))))))</f>
        <v>QXCH</v>
      </c>
      <c r="D15" s="20" t="str">
        <f ca="1">IF(MOD(10+N15+A15,10)=1,taikhoan!$B$2,IF(MOD(10+N15+A15,10)=2,taikhoan!$B$3,IF(MOD(10+N15+A15,10)=3,taikhoan!$B$4,IF(MOD(10+N15+A15,10)=4,taikhoan!$B$5,IF(MOD(10+N15+A15,10)=5,taikhoan!$B$6,IF(MOD(10+N15+A15,10)=6,taikhoan!$B$7,IF(MOD(10+N15+A15,10)=7,taikhoan!$B$8,IF(MOD(10+N15+A15,10)=8,taikhoan!$B$9,IF(MOD(10+N15+A15,10)=9,taikhoan!$B$10,IF(MOD(10+N15+A15,10)=0,taikhoan!$B$11))))))))))</f>
        <v>QTBC</v>
      </c>
      <c r="E15" s="20">
        <f t="shared" ca="1" si="1"/>
        <v>-933</v>
      </c>
      <c r="F15" s="20">
        <f t="shared" ca="1" si="1"/>
        <v>9802</v>
      </c>
      <c r="G15" s="20" t="str">
        <f ca="1">IF(N15=1,ngansach!$B$2,IF(N15=2,ngansach!$B$3,IF(N15=3,ngansach!$B$4,IF(N15=4,ngansach!$B$5,IF(N15=5,ngansach!$B$6,IF(N15=6,ngansach!$B$7,IF(N15=7,ngansach!$B$8,IF(N15=8,ngansach!$B$9,IF(N15=9,ngansach!$B$10,IF(N15=10,ngansach!$B$11))))))))))</f>
        <v>Ngan sach or44</v>
      </c>
      <c r="H15" s="20" t="str">
        <f t="shared" ca="1" si="2"/>
        <v>Q</v>
      </c>
      <c r="I15" s="20" t="str">
        <f ca="1">IF(N15=1,londat!$B$2,IF(N15=2,londat!$B$3,IF(N15=3,londat!$B$4,IF(N15=4,londat!$B$5,IF(N15=5,londat!$B$6,IF(N15=6,londat!$B$7,IF(N15=7,londat!$B$8,IF(N15=8,londat!$B$9,IF(N15=9,londat!$B$10,IF(N15=10,londat!$B$11))))))))))</f>
        <v>Piggy Sj4</v>
      </c>
      <c r="J15" s="20" t="str">
        <f t="shared" ca="1" si="3"/>
        <v>p</v>
      </c>
      <c r="K15" s="20" t="str">
        <f ca="1">IF(MOD(N15*N15,20)=1,hoadon!$B$2,IF(MOD(N15*N15,20)=2,hoadon!$B$3,IF(MOD(N15*N15,20)=3,hoadon!$B$4,IF(MOD(N15*N15,20)=4,hoadon!$B$5,IF(MOD(N15*N15,20)=5,hoadon!$B$6,IF(MOD(N15*N15,20)=6,hoadon!$B$7,IF(MOD(N15*N15,20)=7,hoadon!$B$8,IF(MOD(N15*N15,20)=8,hoadon!$B$9,IF(MOD(N15*N15,20)=9,hoadon!$B$10,IF(MOD(N15*N15,20)=10,hoadon!$B$11,IF(MOD(N15*N15,20)=11,hoadon!$B$12,IF(MOD(N15*N15,20)=12,hoadon!$B$13,IF(MOD(N15*N15,20)=13,hoadon!$B$14,IF(MOD(N15*N15,20)=14,hoadon!$B$15,IF(MOD(N15*N15,20)=15,hoadon!$B$16,IF(MOD(N15*N15,20)=16,hoadon!$B$17,IF(MOD(N15*N15,20)=17,hoadon!$B$18,IF(MOD(N15*N15,20)=18,hoadon!$B$19,IF(MOD(N15*N15,20)=19,hoadon!$B$20,IF(MOD(N15*N15,20)=0,hoadon!$B$21))))))))))))))))))))</f>
        <v>VLNP</v>
      </c>
      <c r="L15" s="55">
        <f t="shared" ca="1" si="4"/>
        <v>45262</v>
      </c>
      <c r="M15" s="20"/>
      <c r="N15" s="48">
        <f t="shared" ca="1" si="5"/>
        <v>4</v>
      </c>
      <c r="O15" s="48">
        <f t="shared" ca="1" si="6"/>
        <v>10</v>
      </c>
    </row>
    <row r="16" spans="1:15">
      <c r="A16" s="59">
        <v>15</v>
      </c>
      <c r="B16" s="43" t="str">
        <f t="shared" ca="1" si="0"/>
        <v>qt31</v>
      </c>
      <c r="C16" s="43" t="str">
        <f ca="1">IF(N16=1,taikhoan!$B$2,IF(N16=2,taikhoan!$B$3,IF(N16=3,taikhoan!$B$4,IF(N16=4,taikhoan!$B$5,IF(N16=5,taikhoan!$B$6,IF(N16=6,taikhoan!$B$7,IF(N16=7,taikhoan!$B$8,IF(N16=8,taikhoan!$B$9,IF(N16=9,taikhoan!$B$10,IF(N16=10,taikhoan!$B$11))))))))))</f>
        <v>PWQY</v>
      </c>
      <c r="D16" s="43" t="str">
        <f ca="1">IF(MOD(10+N16+A16,10)=1,taikhoan!$B$2,IF(MOD(10+N16+A16,10)=2,taikhoan!$B$3,IF(MOD(10+N16+A16,10)=3,taikhoan!$B$4,IF(MOD(10+N16+A16,10)=4,taikhoan!$B$5,IF(MOD(10+N16+A16,10)=5,taikhoan!$B$6,IF(MOD(10+N16+A16,10)=6,taikhoan!$B$7,IF(MOD(10+N16+A16,10)=7,taikhoan!$B$8,IF(MOD(10+N16+A16,10)=8,taikhoan!$B$9,IF(MOD(10+N16+A16,10)=9,taikhoan!$B$10,IF(MOD(10+N16+A16,10)=0,taikhoan!$B$11))))))))))</f>
        <v>QTBC</v>
      </c>
      <c r="E16" s="43">
        <f t="shared" ca="1" si="1"/>
        <v>-670</v>
      </c>
      <c r="F16" s="43">
        <f t="shared" ca="1" si="1"/>
        <v>7778</v>
      </c>
      <c r="G16" s="43" t="str">
        <f ca="1">IF(N16=1,ngansach!$B$2,IF(N16=2,ngansach!$B$3,IF(N16=3,ngansach!$B$4,IF(N16=4,ngansach!$B$5,IF(N16=5,ngansach!$B$6,IF(N16=6,ngansach!$B$7,IF(N16=7,ngansach!$B$8,IF(N16=8,ngansach!$B$9,IF(N16=9,ngansach!$B$10,IF(N16=10,ngansach!$B$11))))))))))</f>
        <v>Ngan sach ki25</v>
      </c>
      <c r="H16" s="43" t="str">
        <f t="shared" ca="1" si="2"/>
        <v>V</v>
      </c>
      <c r="I16" s="43" t="str">
        <f ca="1">IF(N16=1,londat!$B$2,IF(N16=2,londat!$B$3,IF(N16=3,londat!$B$4,IF(N16=4,londat!$B$5,IF(N16=5,londat!$B$6,IF(N16=6,londat!$B$7,IF(N16=7,londat!$B$8,IF(N16=8,londat!$B$9,IF(N16=9,londat!$B$10,IF(N16=10,londat!$B$11))))))))))</f>
        <v>Piggy Av4</v>
      </c>
      <c r="J16" s="43" t="str">
        <f t="shared" ca="1" si="3"/>
        <v>k</v>
      </c>
      <c r="K16" s="43" t="str">
        <f ca="1">IF(MOD(N16*N16,20)=1,hoadon!$B$2,IF(MOD(N16*N16,20)=2,hoadon!$B$3,IF(MOD(N16*N16,20)=3,hoadon!$B$4,IF(MOD(N16*N16,20)=4,hoadon!$B$5,IF(MOD(N16*N16,20)=5,hoadon!$B$6,IF(MOD(N16*N16,20)=6,hoadon!$B$7,IF(MOD(N16*N16,20)=7,hoadon!$B$8,IF(MOD(N16*N16,20)=8,hoadon!$B$9,IF(MOD(N16*N16,20)=9,hoadon!$B$10,IF(MOD(N16*N16,20)=10,hoadon!$B$11,IF(MOD(N16*N16,20)=11,hoadon!$B$12,IF(MOD(N16*N16,20)=12,hoadon!$B$13,IF(MOD(N16*N16,20)=13,hoadon!$B$14,IF(MOD(N16*N16,20)=14,hoadon!$B$15,IF(MOD(N16*N16,20)=15,hoadon!$B$16,IF(MOD(N16*N16,20)=16,hoadon!$B$17,IF(MOD(N16*N16,20)=17,hoadon!$B$18,IF(MOD(N16*N16,20)=18,hoadon!$B$19,IF(MOD(N16*N16,20)=19,hoadon!$B$20,IF(MOD(N16*N16,20)=0,hoadon!$B$21))))))))))))))))))))</f>
        <v>ACVL</v>
      </c>
      <c r="L16" s="54">
        <f t="shared" ca="1" si="4"/>
        <v>45285</v>
      </c>
      <c r="M16" s="43"/>
      <c r="N16" s="48">
        <f t="shared" ca="1" si="5"/>
        <v>3</v>
      </c>
      <c r="O16" s="48">
        <f t="shared" ca="1" si="6"/>
        <v>2</v>
      </c>
    </row>
    <row r="17" spans="1:15">
      <c r="A17" s="59">
        <v>16</v>
      </c>
      <c r="B17" s="20" t="str">
        <f t="shared" ca="1" si="0"/>
        <v>dg02</v>
      </c>
      <c r="C17" s="20" t="str">
        <f ca="1">IF(N17=1,taikhoan!$B$2,IF(N17=2,taikhoan!$B$3,IF(N17=3,taikhoan!$B$4,IF(N17=4,taikhoan!$B$5,IF(N17=5,taikhoan!$B$6,IF(N17=6,taikhoan!$B$7,IF(N17=7,taikhoan!$B$8,IF(N17=8,taikhoan!$B$9,IF(N17=9,taikhoan!$B$10,IF(N17=10,taikhoan!$B$11))))))))))</f>
        <v>UKUD</v>
      </c>
      <c r="D17" s="20" t="str">
        <f ca="1">IF(MOD(10+N17+A17,10)=1,taikhoan!$B$2,IF(MOD(10+N17+A17,10)=2,taikhoan!$B$3,IF(MOD(10+N17+A17,10)=3,taikhoan!$B$4,IF(MOD(10+N17+A17,10)=4,taikhoan!$B$5,IF(MOD(10+N17+A17,10)=5,taikhoan!$B$6,IF(MOD(10+N17+A17,10)=6,taikhoan!$B$7,IF(MOD(10+N17+A17,10)=7,taikhoan!$B$8,IF(MOD(10+N17+A17,10)=8,taikhoan!$B$9,IF(MOD(10+N17+A17,10)=9,taikhoan!$B$10,IF(MOD(10+N17+A17,10)=0,taikhoan!$B$11))))))))))</f>
        <v>PWQY</v>
      </c>
      <c r="E17" s="20">
        <f t="shared" ca="1" si="1"/>
        <v>4704</v>
      </c>
      <c r="F17" s="20">
        <f t="shared" ca="1" si="1"/>
        <v>7505</v>
      </c>
      <c r="G17" s="20" t="str">
        <f ca="1">IF(N17=1,ngansach!$B$2,IF(N17=2,ngansach!$B$3,IF(N17=3,ngansach!$B$4,IF(N17=4,ngansach!$B$5,IF(N17=5,ngansach!$B$6,IF(N17=6,ngansach!$B$7,IF(N17=7,ngansach!$B$8,IF(N17=8,ngansach!$B$9,IF(N17=9,ngansach!$B$10,IF(N17=10,ngansach!$B$11))))))))))</f>
        <v>Ngan sach ml66</v>
      </c>
      <c r="H17" s="20" t="str">
        <f t="shared" ca="1" si="2"/>
        <v>D</v>
      </c>
      <c r="I17" s="20" t="str">
        <f ca="1">IF(N17=1,londat!$B$2,IF(N17=2,londat!$B$3,IF(N17=3,londat!$B$4,IF(N17=4,londat!$B$5,IF(N17=5,londat!$B$6,IF(N17=6,londat!$B$7,IF(N17=7,londat!$B$8,IF(N17=8,londat!$B$9,IF(N17=9,londat!$B$10,IF(N17=10,londat!$B$11))))))))))</f>
        <v>Piggy Ao5</v>
      </c>
      <c r="J17" s="20" t="str">
        <f t="shared" ca="1" si="3"/>
        <v>z</v>
      </c>
      <c r="K17" s="20" t="str">
        <f ca="1">IF(MOD(N17*N17,20)=1,hoadon!$B$2,IF(MOD(N17*N17,20)=2,hoadon!$B$3,IF(MOD(N17*N17,20)=3,hoadon!$B$4,IF(MOD(N17*N17,20)=4,hoadon!$B$5,IF(MOD(N17*N17,20)=5,hoadon!$B$6,IF(MOD(N17*N17,20)=6,hoadon!$B$7,IF(MOD(N17*N17,20)=7,hoadon!$B$8,IF(MOD(N17*N17,20)=8,hoadon!$B$9,IF(MOD(N17*N17,20)=9,hoadon!$B$10,IF(MOD(N17*N17,20)=10,hoadon!$B$11,IF(MOD(N17*N17,20)=11,hoadon!$B$12,IF(MOD(N17*N17,20)=12,hoadon!$B$13,IF(MOD(N17*N17,20)=13,hoadon!$B$14,IF(MOD(N17*N17,20)=14,hoadon!$B$15,IF(MOD(N17*N17,20)=15,hoadon!$B$16,IF(MOD(N17*N17,20)=16,hoadon!$B$17,IF(MOD(N17*N17,20)=17,hoadon!$B$18,IF(MOD(N17*N17,20)=18,hoadon!$B$19,IF(MOD(N17*N17,20)=19,hoadon!$B$20,IF(MOD(N17*N17,20)=0,hoadon!$B$21))))))))))))))))))))</f>
        <v>ACVL</v>
      </c>
      <c r="L17" s="55">
        <f t="shared" ca="1" si="4"/>
        <v>45283</v>
      </c>
      <c r="M17" s="20"/>
      <c r="N17" s="48">
        <f t="shared" ca="1" si="5"/>
        <v>7</v>
      </c>
      <c r="O17" s="48">
        <f t="shared" ca="1" si="6"/>
        <v>11</v>
      </c>
    </row>
    <row r="18" spans="1:15">
      <c r="A18" s="59">
        <v>17</v>
      </c>
      <c r="B18" s="43" t="str">
        <f t="shared" ca="1" si="0"/>
        <v>sd05</v>
      </c>
      <c r="C18" s="43" t="str">
        <f ca="1">IF(N18=1,taikhoan!$B$2,IF(N18=2,taikhoan!$B$3,IF(N18=3,taikhoan!$B$4,IF(N18=4,taikhoan!$B$5,IF(N18=5,taikhoan!$B$6,IF(N18=6,taikhoan!$B$7,IF(N18=7,taikhoan!$B$8,IF(N18=8,taikhoan!$B$9,IF(N18=9,taikhoan!$B$10,IF(N18=10,taikhoan!$B$11))))))))))</f>
        <v>ZLVY</v>
      </c>
      <c r="D18" s="43" t="str">
        <f ca="1">IF(MOD(10+N18+A18,10)=1,taikhoan!$B$2,IF(MOD(10+N18+A18,10)=2,taikhoan!$B$3,IF(MOD(10+N18+A18,10)=3,taikhoan!$B$4,IF(MOD(10+N18+A18,10)=4,taikhoan!$B$5,IF(MOD(10+N18+A18,10)=5,taikhoan!$B$6,IF(MOD(10+N18+A18,10)=6,taikhoan!$B$7,IF(MOD(10+N18+A18,10)=7,taikhoan!$B$8,IF(MOD(10+N18+A18,10)=8,taikhoan!$B$9,IF(MOD(10+N18+A18,10)=9,taikhoan!$B$10,IF(MOD(10+N18+A18,10)=0,taikhoan!$B$11))))))))))</f>
        <v>CKOR</v>
      </c>
      <c r="E18" s="43">
        <f t="shared" ca="1" si="1"/>
        <v>703</v>
      </c>
      <c r="F18" s="43">
        <f t="shared" ca="1" si="1"/>
        <v>9667</v>
      </c>
      <c r="G18" s="43" t="str">
        <f ca="1">IF(N18=1,ngansach!$B$2,IF(N18=2,ngansach!$B$3,IF(N18=3,ngansach!$B$4,IF(N18=4,ngansach!$B$5,IF(N18=5,ngansach!$B$6,IF(N18=6,ngansach!$B$7,IF(N18=7,ngansach!$B$8,IF(N18=8,ngansach!$B$9,IF(N18=9,ngansach!$B$10,IF(N18=10,ngansach!$B$11))))))))))</f>
        <v>Ngan sach wo34</v>
      </c>
      <c r="H18" s="43" t="str">
        <f t="shared" ca="1" si="2"/>
        <v>I</v>
      </c>
      <c r="I18" s="43" t="str">
        <f ca="1">IF(N18=1,londat!$B$2,IF(N18=2,londat!$B$3,IF(N18=3,londat!$B$4,IF(N18=4,londat!$B$5,IF(N18=5,londat!$B$6,IF(N18=6,londat!$B$7,IF(N18=7,londat!$B$8,IF(N18=8,londat!$B$9,IF(N18=9,londat!$B$10,IF(N18=10,londat!$B$11))))))))))</f>
        <v>Piggy Jn5</v>
      </c>
      <c r="J18" s="43" t="str">
        <f t="shared" ca="1" si="3"/>
        <v>u</v>
      </c>
      <c r="K18" s="43" t="str">
        <f ca="1">IF(MOD(N18*N18,20)=1,hoadon!$B$2,IF(MOD(N18*N18,20)=2,hoadon!$B$3,IF(MOD(N18*N18,20)=3,hoadon!$B$4,IF(MOD(N18*N18,20)=4,hoadon!$B$5,IF(MOD(N18*N18,20)=5,hoadon!$B$6,IF(MOD(N18*N18,20)=6,hoadon!$B$7,IF(MOD(N18*N18,20)=7,hoadon!$B$8,IF(MOD(N18*N18,20)=8,hoadon!$B$9,IF(MOD(N18*N18,20)=9,hoadon!$B$10,IF(MOD(N18*N18,20)=10,hoadon!$B$11,IF(MOD(N18*N18,20)=11,hoadon!$B$12,IF(MOD(N18*N18,20)=12,hoadon!$B$13,IF(MOD(N18*N18,20)=13,hoadon!$B$14,IF(MOD(N18*N18,20)=14,hoadon!$B$15,IF(MOD(N18*N18,20)=15,hoadon!$B$16,IF(MOD(N18*N18,20)=16,hoadon!$B$17,IF(MOD(N18*N18,20)=17,hoadon!$B$18,IF(MOD(N18*N18,20)=18,hoadon!$B$19,IF(MOD(N18*N18,20)=19,hoadon!$B$20,IF(MOD(N18*N18,20)=0,hoadon!$B$21))))))))))))))))))))</f>
        <v>OVSM</v>
      </c>
      <c r="L18" s="54">
        <f t="shared" ca="1" si="4"/>
        <v>45261</v>
      </c>
      <c r="M18" s="43"/>
      <c r="N18" s="48">
        <f t="shared" ca="1" si="5"/>
        <v>5</v>
      </c>
      <c r="O18" s="48">
        <f t="shared" ca="1" si="6"/>
        <v>11</v>
      </c>
    </row>
    <row r="19" spans="1:15">
      <c r="A19" s="59">
        <v>18</v>
      </c>
      <c r="B19" s="20" t="str">
        <f t="shared" ca="1" si="0"/>
        <v>ro47</v>
      </c>
      <c r="C19" s="20" t="str">
        <f ca="1">IF(N19=1,taikhoan!$B$2,IF(N19=2,taikhoan!$B$3,IF(N19=3,taikhoan!$B$4,IF(N19=4,taikhoan!$B$5,IF(N19=5,taikhoan!$B$6,IF(N19=6,taikhoan!$B$7,IF(N19=7,taikhoan!$B$8,IF(N19=8,taikhoan!$B$9,IF(N19=9,taikhoan!$B$10,IF(N19=10,taikhoan!$B$11))))))))))</f>
        <v>JLGX</v>
      </c>
      <c r="D19" s="20" t="str">
        <f ca="1">IF(MOD(10+N19+A19,10)=1,taikhoan!$B$2,IF(MOD(10+N19+A19,10)=2,taikhoan!$B$3,IF(MOD(10+N19+A19,10)=3,taikhoan!$B$4,IF(MOD(10+N19+A19,10)=4,taikhoan!$B$5,IF(MOD(10+N19+A19,10)=5,taikhoan!$B$6,IF(MOD(10+N19+A19,10)=6,taikhoan!$B$7,IF(MOD(10+N19+A19,10)=7,taikhoan!$B$8,IF(MOD(10+N19+A19,10)=8,taikhoan!$B$9,IF(MOD(10+N19+A19,10)=9,taikhoan!$B$10,IF(MOD(10+N19+A19,10)=0,taikhoan!$B$11))))))))))</f>
        <v>QTBC</v>
      </c>
      <c r="E19" s="20">
        <f t="shared" ca="1" si="1"/>
        <v>3783</v>
      </c>
      <c r="F19" s="20">
        <f t="shared" ca="1" si="1"/>
        <v>4044</v>
      </c>
      <c r="G19" s="20" t="str">
        <f ca="1">IF(N19=1,ngansach!$B$2,IF(N19=2,ngansach!$B$3,IF(N19=3,ngansach!$B$4,IF(N19=4,ngansach!$B$5,IF(N19=5,ngansach!$B$6,IF(N19=6,ngansach!$B$7,IF(N19=7,ngansach!$B$8,IF(N19=8,ngansach!$B$9,IF(N19=9,ngansach!$B$10,IF(N19=10,ngansach!$B$11))))))))))</f>
        <v>Ngan sach kj65</v>
      </c>
      <c r="H19" s="20" t="str">
        <f t="shared" ca="1" si="2"/>
        <v>W</v>
      </c>
      <c r="I19" s="20" t="str">
        <f ca="1">IF(N19=1,londat!$B$2,IF(N19=2,londat!$B$3,IF(N19=3,londat!$B$4,IF(N19=4,londat!$B$5,IF(N19=5,londat!$B$6,IF(N19=6,londat!$B$7,IF(N19=7,londat!$B$8,IF(N19=8,londat!$B$9,IF(N19=9,londat!$B$10,IF(N19=10,londat!$B$11))))))))))</f>
        <v>Piggy Yj0</v>
      </c>
      <c r="J19" s="20" t="str">
        <f t="shared" ca="1" si="3"/>
        <v>s</v>
      </c>
      <c r="K19" s="20" t="str">
        <f ca="1">IF(MOD(N19*N19,20)=1,hoadon!$B$2,IF(MOD(N19*N19,20)=2,hoadon!$B$3,IF(MOD(N19*N19,20)=3,hoadon!$B$4,IF(MOD(N19*N19,20)=4,hoadon!$B$5,IF(MOD(N19*N19,20)=5,hoadon!$B$6,IF(MOD(N19*N19,20)=6,hoadon!$B$7,IF(MOD(N19*N19,20)=7,hoadon!$B$8,IF(MOD(N19*N19,20)=8,hoadon!$B$9,IF(MOD(N19*N19,20)=9,hoadon!$B$10,IF(MOD(N19*N19,20)=10,hoadon!$B$11,IF(MOD(N19*N19,20)=11,hoadon!$B$12,IF(MOD(N19*N19,20)=12,hoadon!$B$13,IF(MOD(N19*N19,20)=13,hoadon!$B$14,IF(MOD(N19*N19,20)=14,hoadon!$B$15,IF(MOD(N19*N19,20)=15,hoadon!$B$16,IF(MOD(N19*N19,20)=16,hoadon!$B$17,IF(MOD(N19*N19,20)=17,hoadon!$B$18,IF(MOD(N19*N19,20)=18,hoadon!$B$19,IF(MOD(N19*N19,20)=19,hoadon!$B$20,IF(MOD(N19*N19,20)=0,hoadon!$B$21))))))))))))))))))))</f>
        <v>EBSC</v>
      </c>
      <c r="L19" s="55">
        <f t="shared" ca="1" si="4"/>
        <v>45285</v>
      </c>
      <c r="M19" s="20"/>
      <c r="N19" s="48">
        <f t="shared" ca="1" si="5"/>
        <v>10</v>
      </c>
      <c r="O19" s="48">
        <f t="shared" ca="1" si="6"/>
        <v>5</v>
      </c>
    </row>
    <row r="20" spans="1:15">
      <c r="A20" s="59">
        <v>19</v>
      </c>
      <c r="B20" s="43" t="str">
        <f t="shared" ca="1" si="0"/>
        <v>os18</v>
      </c>
      <c r="C20" s="43" t="str">
        <f ca="1">IF(N20=1,taikhoan!$B$2,IF(N20=2,taikhoan!$B$3,IF(N20=3,taikhoan!$B$4,IF(N20=4,taikhoan!$B$5,IF(N20=5,taikhoan!$B$6,IF(N20=6,taikhoan!$B$7,IF(N20=7,taikhoan!$B$8,IF(N20=8,taikhoan!$B$9,IF(N20=9,taikhoan!$B$10,IF(N20=10,taikhoan!$B$11))))))))))</f>
        <v>ZLVY</v>
      </c>
      <c r="D20" s="43" t="str">
        <f ca="1">IF(MOD(10+N20+A20,10)=1,taikhoan!$B$2,IF(MOD(10+N20+A20,10)=2,taikhoan!$B$3,IF(MOD(10+N20+A20,10)=3,taikhoan!$B$4,IF(MOD(10+N20+A20,10)=4,taikhoan!$B$5,IF(MOD(10+N20+A20,10)=5,taikhoan!$B$6,IF(MOD(10+N20+A20,10)=6,taikhoan!$B$7,IF(MOD(10+N20+A20,10)=7,taikhoan!$B$8,IF(MOD(10+N20+A20,10)=8,taikhoan!$B$9,IF(MOD(10+N20+A20,10)=9,taikhoan!$B$10,IF(MOD(10+N20+A20,10)=0,taikhoan!$B$11))))))))))</f>
        <v>QXCH</v>
      </c>
      <c r="E20" s="43">
        <f t="shared" ca="1" si="1"/>
        <v>7183</v>
      </c>
      <c r="F20" s="43">
        <f t="shared" ca="1" si="1"/>
        <v>8409</v>
      </c>
      <c r="G20" s="43" t="str">
        <f ca="1">IF(N20=1,ngansach!$B$2,IF(N20=2,ngansach!$B$3,IF(N20=3,ngansach!$B$4,IF(N20=4,ngansach!$B$5,IF(N20=5,ngansach!$B$6,IF(N20=6,ngansach!$B$7,IF(N20=7,ngansach!$B$8,IF(N20=8,ngansach!$B$9,IF(N20=9,ngansach!$B$10,IF(N20=10,ngansach!$B$11))))))))))</f>
        <v>Ngan sach wo34</v>
      </c>
      <c r="H20" s="43" t="str">
        <f t="shared" ca="1" si="2"/>
        <v>K</v>
      </c>
      <c r="I20" s="43" t="str">
        <f ca="1">IF(N20=1,londat!$B$2,IF(N20=2,londat!$B$3,IF(N20=3,londat!$B$4,IF(N20=4,londat!$B$5,IF(N20=5,londat!$B$6,IF(N20=6,londat!$B$7,IF(N20=7,londat!$B$8,IF(N20=8,londat!$B$9,IF(N20=9,londat!$B$10,IF(N20=10,londat!$B$11))))))))))</f>
        <v>Piggy Jn5</v>
      </c>
      <c r="J20" s="43" t="str">
        <f t="shared" ca="1" si="3"/>
        <v>w</v>
      </c>
      <c r="K20" s="43" t="str">
        <f ca="1">IF(MOD(N20*N20,20)=1,hoadon!$B$2,IF(MOD(N20*N20,20)=2,hoadon!$B$3,IF(MOD(N20*N20,20)=3,hoadon!$B$4,IF(MOD(N20*N20,20)=4,hoadon!$B$5,IF(MOD(N20*N20,20)=5,hoadon!$B$6,IF(MOD(N20*N20,20)=6,hoadon!$B$7,IF(MOD(N20*N20,20)=7,hoadon!$B$8,IF(MOD(N20*N20,20)=8,hoadon!$B$9,IF(MOD(N20*N20,20)=9,hoadon!$B$10,IF(MOD(N20*N20,20)=10,hoadon!$B$11,IF(MOD(N20*N20,20)=11,hoadon!$B$12,IF(MOD(N20*N20,20)=12,hoadon!$B$13,IF(MOD(N20*N20,20)=13,hoadon!$B$14,IF(MOD(N20*N20,20)=14,hoadon!$B$15,IF(MOD(N20*N20,20)=15,hoadon!$B$16,IF(MOD(N20*N20,20)=16,hoadon!$B$17,IF(MOD(N20*N20,20)=17,hoadon!$B$18,IF(MOD(N20*N20,20)=18,hoadon!$B$19,IF(MOD(N20*N20,20)=19,hoadon!$B$20,IF(MOD(N20*N20,20)=0,hoadon!$B$21))))))))))))))))))))</f>
        <v>OVSM</v>
      </c>
      <c r="L20" s="54">
        <f t="shared" ca="1" si="4"/>
        <v>45289</v>
      </c>
      <c r="M20" s="43"/>
      <c r="N20" s="48">
        <f t="shared" ca="1" si="5"/>
        <v>5</v>
      </c>
      <c r="O20" s="48">
        <f t="shared" ca="1" si="6"/>
        <v>4</v>
      </c>
    </row>
    <row r="21" spans="1:15">
      <c r="A21" s="59">
        <v>20</v>
      </c>
      <c r="B21" s="20" t="str">
        <f t="shared" ca="1" si="0"/>
        <v>ui11</v>
      </c>
      <c r="C21" s="20" t="str">
        <f ca="1">IF(N21=1,taikhoan!$B$2,IF(N21=2,taikhoan!$B$3,IF(N21=3,taikhoan!$B$4,IF(N21=4,taikhoan!$B$5,IF(N21=5,taikhoan!$B$6,IF(N21=6,taikhoan!$B$7,IF(N21=7,taikhoan!$B$8,IF(N21=8,taikhoan!$B$9,IF(N21=9,taikhoan!$B$10,IF(N21=10,taikhoan!$B$11))))))))))</f>
        <v>JTVJ</v>
      </c>
      <c r="D21" s="20" t="str">
        <f ca="1">IF(MOD(10+N21+A21,10)=1,taikhoan!$B$2,IF(MOD(10+N21+A21,10)=2,taikhoan!$B$3,IF(MOD(10+N21+A21,10)=3,taikhoan!$B$4,IF(MOD(10+N21+A21,10)=4,taikhoan!$B$5,IF(MOD(10+N21+A21,10)=5,taikhoan!$B$6,IF(MOD(10+N21+A21,10)=6,taikhoan!$B$7,IF(MOD(10+N21+A21,10)=7,taikhoan!$B$8,IF(MOD(10+N21+A21,10)=8,taikhoan!$B$9,IF(MOD(10+N21+A21,10)=9,taikhoan!$B$10,IF(MOD(10+N21+A21,10)=0,taikhoan!$B$11))))))))))</f>
        <v>JTVJ</v>
      </c>
      <c r="E21" s="20">
        <f t="shared" ca="1" si="1"/>
        <v>5716</v>
      </c>
      <c r="F21" s="20">
        <f t="shared" ca="1" si="1"/>
        <v>2517</v>
      </c>
      <c r="G21" s="20" t="str">
        <f ca="1">IF(N21=1,ngansach!$B$2,IF(N21=2,ngansach!$B$3,IF(N21=3,ngansach!$B$4,IF(N21=4,ngansach!$B$5,IF(N21=5,ngansach!$B$6,IF(N21=6,ngansach!$B$7,IF(N21=7,ngansach!$B$8,IF(N21=8,ngansach!$B$9,IF(N21=9,ngansach!$B$10,IF(N21=10,ngansach!$B$11))))))))))</f>
        <v>Ngan sach hk54</v>
      </c>
      <c r="H21" s="20" t="str">
        <f t="shared" ca="1" si="2"/>
        <v>Q</v>
      </c>
      <c r="I21" s="20" t="str">
        <f ca="1">IF(N21=1,londat!$B$2,IF(N21=2,londat!$B$3,IF(N21=3,londat!$B$4,IF(N21=4,londat!$B$5,IF(N21=5,londat!$B$6,IF(N21=6,londat!$B$7,IF(N21=7,londat!$B$8,IF(N21=8,londat!$B$9,IF(N21=9,londat!$B$10,IF(N21=10,londat!$B$11))))))))))</f>
        <v>Piggy Ns5</v>
      </c>
      <c r="J21" s="20" t="str">
        <f t="shared" ca="1" si="3"/>
        <v>o</v>
      </c>
      <c r="K21" s="20" t="str">
        <f ca="1">IF(MOD(N21*N21,20)=1,hoadon!$B$2,IF(MOD(N21*N21,20)=2,hoadon!$B$3,IF(MOD(N21*N21,20)=3,hoadon!$B$4,IF(MOD(N21*N21,20)=4,hoadon!$B$5,IF(MOD(N21*N21,20)=5,hoadon!$B$6,IF(MOD(N21*N21,20)=6,hoadon!$B$7,IF(MOD(N21*N21,20)=7,hoadon!$B$8,IF(MOD(N21*N21,20)=8,hoadon!$B$9,IF(MOD(N21*N21,20)=9,hoadon!$B$10,IF(MOD(N21*N21,20)=10,hoadon!$B$11,IF(MOD(N21*N21,20)=11,hoadon!$B$12,IF(MOD(N21*N21,20)=12,hoadon!$B$13,IF(MOD(N21*N21,20)=13,hoadon!$B$14,IF(MOD(N21*N21,20)=14,hoadon!$B$15,IF(MOD(N21*N21,20)=15,hoadon!$B$16,IF(MOD(N21*N21,20)=16,hoadon!$B$17,IF(MOD(N21*N21,20)=17,hoadon!$B$18,IF(MOD(N21*N21,20)=18,hoadon!$B$19,IF(MOD(N21*N21,20)=19,hoadon!$B$20,IF(MOD(N21*N21,20)=0,hoadon!$B$21))))))))))))))))))))</f>
        <v>PKKS</v>
      </c>
      <c r="L21" s="55">
        <f t="shared" ca="1" si="4"/>
        <v>45292</v>
      </c>
      <c r="M21" s="20"/>
      <c r="N21" s="48">
        <f t="shared" ca="1" si="5"/>
        <v>1</v>
      </c>
      <c r="O21" s="48">
        <f t="shared" ca="1" si="6"/>
        <v>2</v>
      </c>
    </row>
    <row r="22" spans="1:15">
      <c r="A22" s="59">
        <v>21</v>
      </c>
      <c r="B22" s="43" t="str">
        <f t="shared" ca="1" si="0"/>
        <v>gh16</v>
      </c>
      <c r="C22" s="43" t="str">
        <f ca="1">IF(N22=1,taikhoan!$B$2,IF(N22=2,taikhoan!$B$3,IF(N22=3,taikhoan!$B$4,IF(N22=4,taikhoan!$B$5,IF(N22=5,taikhoan!$B$6,IF(N22=6,taikhoan!$B$7,IF(N22=7,taikhoan!$B$8,IF(N22=8,taikhoan!$B$9,IF(N22=9,taikhoan!$B$10,IF(N22=10,taikhoan!$B$11))))))))))</f>
        <v>CKOR</v>
      </c>
      <c r="D22" s="43" t="str">
        <f ca="1">IF(MOD(10+N22+A22,10)=1,taikhoan!$B$2,IF(MOD(10+N22+A22,10)=2,taikhoan!$B$3,IF(MOD(10+N22+A22,10)=3,taikhoan!$B$4,IF(MOD(10+N22+A22,10)=4,taikhoan!$B$5,IF(MOD(10+N22+A22,10)=5,taikhoan!$B$6,IF(MOD(10+N22+A22,10)=6,taikhoan!$B$7,IF(MOD(10+N22+A22,10)=7,taikhoan!$B$8,IF(MOD(10+N22+A22,10)=8,taikhoan!$B$9,IF(MOD(10+N22+A22,10)=9,taikhoan!$B$10,IF(MOD(10+N22+A22,10)=0,taikhoan!$B$11))))))))))</f>
        <v>PWQY</v>
      </c>
      <c r="E22" s="43">
        <f t="shared" ca="1" si="1"/>
        <v>9463</v>
      </c>
      <c r="F22" s="43">
        <f t="shared" ca="1" si="1"/>
        <v>7826</v>
      </c>
      <c r="G22" s="43" t="str">
        <f ca="1">IF(N22=1,ngansach!$B$2,IF(N22=2,ngansach!$B$3,IF(N22=3,ngansach!$B$4,IF(N22=4,ngansach!$B$5,IF(N22=5,ngansach!$B$6,IF(N22=6,ngansach!$B$7,IF(N22=7,ngansach!$B$8,IF(N22=8,ngansach!$B$9,IF(N22=9,ngansach!$B$10,IF(N22=10,ngansach!$B$11))))))))))</f>
        <v>Ngan sach ar05</v>
      </c>
      <c r="H22" s="43" t="str">
        <f t="shared" ca="1" si="2"/>
        <v>L</v>
      </c>
      <c r="I22" s="43" t="str">
        <f ca="1">IF(N22=1,londat!$B$2,IF(N22=2,londat!$B$3,IF(N22=3,londat!$B$4,IF(N22=4,londat!$B$5,IF(N22=5,londat!$B$6,IF(N22=6,londat!$B$7,IF(N22=7,londat!$B$8,IF(N22=8,londat!$B$9,IF(N22=9,londat!$B$10,IF(N22=10,londat!$B$11))))))))))</f>
        <v>Piggy Je6</v>
      </c>
      <c r="J22" s="43" t="str">
        <f t="shared" ca="1" si="3"/>
        <v>h</v>
      </c>
      <c r="K22" s="43" t="str">
        <f ca="1">IF(MOD(N22*N22,20)=1,hoadon!$B$2,IF(MOD(N22*N22,20)=2,hoadon!$B$3,IF(MOD(N22*N22,20)=3,hoadon!$B$4,IF(MOD(N22*N22,20)=4,hoadon!$B$5,IF(MOD(N22*N22,20)=5,hoadon!$B$6,IF(MOD(N22*N22,20)=6,hoadon!$B$7,IF(MOD(N22*N22,20)=7,hoadon!$B$8,IF(MOD(N22*N22,20)=8,hoadon!$B$9,IF(MOD(N22*N22,20)=9,hoadon!$B$10,IF(MOD(N22*N22,20)=10,hoadon!$B$11,IF(MOD(N22*N22,20)=11,hoadon!$B$12,IF(MOD(N22*N22,20)=12,hoadon!$B$13,IF(MOD(N22*N22,20)=13,hoadon!$B$14,IF(MOD(N22*N22,20)=14,hoadon!$B$15,IF(MOD(N22*N22,20)=15,hoadon!$B$16,IF(MOD(N22*N22,20)=16,hoadon!$B$17,IF(MOD(N22*N22,20)=17,hoadon!$B$18,IF(MOD(N22*N22,20)=18,hoadon!$B$19,IF(MOD(N22*N22,20)=19,hoadon!$B$20,IF(MOD(N22*N22,20)=0,hoadon!$B$21))))))))))))))))))))</f>
        <v>ISMT</v>
      </c>
      <c r="L22" s="54">
        <f t="shared" ca="1" si="4"/>
        <v>45284</v>
      </c>
      <c r="M22" s="43"/>
      <c r="N22" s="48">
        <f t="shared" ca="1" si="5"/>
        <v>2</v>
      </c>
      <c r="O22" s="48">
        <f t="shared" ca="1" si="6"/>
        <v>2</v>
      </c>
    </row>
    <row r="23" spans="1:15">
      <c r="A23" s="59">
        <v>22</v>
      </c>
      <c r="B23" s="20" t="str">
        <f t="shared" ca="1" si="0"/>
        <v>bq17</v>
      </c>
      <c r="C23" s="20" t="str">
        <f ca="1">IF(N23=1,taikhoan!$B$2,IF(N23=2,taikhoan!$B$3,IF(N23=3,taikhoan!$B$4,IF(N23=4,taikhoan!$B$5,IF(N23=5,taikhoan!$B$6,IF(N23=6,taikhoan!$B$7,IF(N23=7,taikhoan!$B$8,IF(N23=8,taikhoan!$B$9,IF(N23=9,taikhoan!$B$10,IF(N23=10,taikhoan!$B$11))))))))))</f>
        <v>YDTG</v>
      </c>
      <c r="D23" s="20" t="str">
        <f ca="1">IF(MOD(10+N23+A23,10)=1,taikhoan!$B$2,IF(MOD(10+N23+A23,10)=2,taikhoan!$B$3,IF(MOD(10+N23+A23,10)=3,taikhoan!$B$4,IF(MOD(10+N23+A23,10)=4,taikhoan!$B$5,IF(MOD(10+N23+A23,10)=5,taikhoan!$B$6,IF(MOD(10+N23+A23,10)=6,taikhoan!$B$7,IF(MOD(10+N23+A23,10)=7,taikhoan!$B$8,IF(MOD(10+N23+A23,10)=8,taikhoan!$B$9,IF(MOD(10+N23+A23,10)=9,taikhoan!$B$10,IF(MOD(10+N23+A23,10)=0,taikhoan!$B$11))))))))))</f>
        <v>JTVJ</v>
      </c>
      <c r="E23" s="20">
        <f t="shared" ca="1" si="1"/>
        <v>7389</v>
      </c>
      <c r="F23" s="20">
        <f t="shared" ca="1" si="1"/>
        <v>2853</v>
      </c>
      <c r="G23" s="20" t="str">
        <f ca="1">IF(N23=1,ngansach!$B$2,IF(N23=2,ngansach!$B$3,IF(N23=3,ngansach!$B$4,IF(N23=4,ngansach!$B$5,IF(N23=5,ngansach!$B$6,IF(N23=6,ngansach!$B$7,IF(N23=7,ngansach!$B$8,IF(N23=8,ngansach!$B$9,IF(N23=9,ngansach!$B$10,IF(N23=10,ngansach!$B$11))))))))))</f>
        <v>Ngan sach lr96</v>
      </c>
      <c r="H23" s="20" t="str">
        <f t="shared" ca="1" si="2"/>
        <v>V</v>
      </c>
      <c r="I23" s="20" t="str">
        <f ca="1">IF(N23=1,londat!$B$2,IF(N23=2,londat!$B$3,IF(N23=3,londat!$B$4,IF(N23=4,londat!$B$5,IF(N23=5,londat!$B$6,IF(N23=6,londat!$B$7,IF(N23=7,londat!$B$8,IF(N23=8,londat!$B$9,IF(N23=9,londat!$B$10,IF(N23=10,londat!$B$11))))))))))</f>
        <v>Piggy Pe1</v>
      </c>
      <c r="J23" s="20" t="str">
        <f t="shared" ca="1" si="3"/>
        <v>f</v>
      </c>
      <c r="K23" s="20" t="str">
        <f ca="1">IF(MOD(N23*N23,20)=1,hoadon!$B$2,IF(MOD(N23*N23,20)=2,hoadon!$B$3,IF(MOD(N23*N23,20)=3,hoadon!$B$4,IF(MOD(N23*N23,20)=4,hoadon!$B$5,IF(MOD(N23*N23,20)=5,hoadon!$B$6,IF(MOD(N23*N23,20)=6,hoadon!$B$7,IF(MOD(N23*N23,20)=7,hoadon!$B$8,IF(MOD(N23*N23,20)=8,hoadon!$B$9,IF(MOD(N23*N23,20)=9,hoadon!$B$10,IF(MOD(N23*N23,20)=10,hoadon!$B$11,IF(MOD(N23*N23,20)=11,hoadon!$B$12,IF(MOD(N23*N23,20)=12,hoadon!$B$13,IF(MOD(N23*N23,20)=13,hoadon!$B$14,IF(MOD(N23*N23,20)=14,hoadon!$B$15,IF(MOD(N23*N23,20)=15,hoadon!$B$16,IF(MOD(N23*N23,20)=16,hoadon!$B$17,IF(MOD(N23*N23,20)=17,hoadon!$B$18,IF(MOD(N23*N23,20)=18,hoadon!$B$19,IF(MOD(N23*N23,20)=19,hoadon!$B$20,IF(MOD(N23*N23,20)=0,hoadon!$B$21))))))))))))))))))))</f>
        <v>PKKS</v>
      </c>
      <c r="L23" s="55">
        <f t="shared" ca="1" si="4"/>
        <v>45261</v>
      </c>
      <c r="M23" s="20"/>
      <c r="N23" s="48">
        <f t="shared" ca="1" si="5"/>
        <v>9</v>
      </c>
      <c r="O23" s="48">
        <f t="shared" ca="1" si="6"/>
        <v>11</v>
      </c>
    </row>
    <row r="24" spans="1:15">
      <c r="A24" s="59">
        <v>23</v>
      </c>
      <c r="B24" s="43" t="str">
        <f t="shared" ca="1" si="0"/>
        <v>hs65</v>
      </c>
      <c r="C24" s="43" t="str">
        <f ca="1">IF(N24=1,taikhoan!$B$2,IF(N24=2,taikhoan!$B$3,IF(N24=3,taikhoan!$B$4,IF(N24=4,taikhoan!$B$5,IF(N24=5,taikhoan!$B$6,IF(N24=6,taikhoan!$B$7,IF(N24=7,taikhoan!$B$8,IF(N24=8,taikhoan!$B$9,IF(N24=9,taikhoan!$B$10,IF(N24=10,taikhoan!$B$11))))))))))</f>
        <v>ZLVY</v>
      </c>
      <c r="D24" s="43" t="str">
        <f ca="1">IF(MOD(10+N24+A24,10)=1,taikhoan!$B$2,IF(MOD(10+N24+A24,10)=2,taikhoan!$B$3,IF(MOD(10+N24+A24,10)=3,taikhoan!$B$4,IF(MOD(10+N24+A24,10)=4,taikhoan!$B$5,IF(MOD(10+N24+A24,10)=5,taikhoan!$B$6,IF(MOD(10+N24+A24,10)=6,taikhoan!$B$7,IF(MOD(10+N24+A24,10)=7,taikhoan!$B$8,IF(MOD(10+N24+A24,10)=8,taikhoan!$B$9,IF(MOD(10+N24+A24,10)=9,taikhoan!$B$10,IF(MOD(10+N24+A24,10)=0,taikhoan!$B$11))))))))))</f>
        <v>QTBC</v>
      </c>
      <c r="E24" s="43">
        <f t="shared" ca="1" si="1"/>
        <v>6845</v>
      </c>
      <c r="F24" s="43">
        <f t="shared" ca="1" si="1"/>
        <v>-221</v>
      </c>
      <c r="G24" s="43" t="str">
        <f ca="1">IF(N24=1,ngansach!$B$2,IF(N24=2,ngansach!$B$3,IF(N24=3,ngansach!$B$4,IF(N24=4,ngansach!$B$5,IF(N24=5,ngansach!$B$6,IF(N24=6,ngansach!$B$7,IF(N24=7,ngansach!$B$8,IF(N24=8,ngansach!$B$9,IF(N24=9,ngansach!$B$10,IF(N24=10,ngansach!$B$11))))))))))</f>
        <v>Ngan sach wo34</v>
      </c>
      <c r="H24" s="43" t="str">
        <f t="shared" ca="1" si="2"/>
        <v>F</v>
      </c>
      <c r="I24" s="43" t="str">
        <f ca="1">IF(N24=1,londat!$B$2,IF(N24=2,londat!$B$3,IF(N24=3,londat!$B$4,IF(N24=4,londat!$B$5,IF(N24=5,londat!$B$6,IF(N24=6,londat!$B$7,IF(N24=7,londat!$B$8,IF(N24=8,londat!$B$9,IF(N24=9,londat!$B$10,IF(N24=10,londat!$B$11))))))))))</f>
        <v>Piggy Jn5</v>
      </c>
      <c r="J24" s="43" t="str">
        <f t="shared" ca="1" si="3"/>
        <v>f</v>
      </c>
      <c r="K24" s="43" t="str">
        <f ca="1">IF(MOD(N24*N24,20)=1,hoadon!$B$2,IF(MOD(N24*N24,20)=2,hoadon!$B$3,IF(MOD(N24*N24,20)=3,hoadon!$B$4,IF(MOD(N24*N24,20)=4,hoadon!$B$5,IF(MOD(N24*N24,20)=5,hoadon!$B$6,IF(MOD(N24*N24,20)=6,hoadon!$B$7,IF(MOD(N24*N24,20)=7,hoadon!$B$8,IF(MOD(N24*N24,20)=8,hoadon!$B$9,IF(MOD(N24*N24,20)=9,hoadon!$B$10,IF(MOD(N24*N24,20)=10,hoadon!$B$11,IF(MOD(N24*N24,20)=11,hoadon!$B$12,IF(MOD(N24*N24,20)=12,hoadon!$B$13,IF(MOD(N24*N24,20)=13,hoadon!$B$14,IF(MOD(N24*N24,20)=14,hoadon!$B$15,IF(MOD(N24*N24,20)=15,hoadon!$B$16,IF(MOD(N24*N24,20)=16,hoadon!$B$17,IF(MOD(N24*N24,20)=17,hoadon!$B$18,IF(MOD(N24*N24,20)=18,hoadon!$B$19,IF(MOD(N24*N24,20)=19,hoadon!$B$20,IF(MOD(N24*N24,20)=0,hoadon!$B$21))))))))))))))))))))</f>
        <v>OVSM</v>
      </c>
      <c r="L24" s="54">
        <f t="shared" ca="1" si="4"/>
        <v>45280</v>
      </c>
      <c r="M24" s="43"/>
      <c r="N24" s="48">
        <f t="shared" ca="1" si="5"/>
        <v>5</v>
      </c>
      <c r="O24" s="48">
        <f t="shared" ca="1" si="6"/>
        <v>2</v>
      </c>
    </row>
    <row r="25" spans="1:15">
      <c r="A25" s="59">
        <v>24</v>
      </c>
      <c r="B25" s="20" t="str">
        <f t="shared" ca="1" si="0"/>
        <v>xu88</v>
      </c>
      <c r="C25" s="20" t="str">
        <f ca="1">IF(N25=1,taikhoan!$B$2,IF(N25=2,taikhoan!$B$3,IF(N25=3,taikhoan!$B$4,IF(N25=4,taikhoan!$B$5,IF(N25=5,taikhoan!$B$6,IF(N25=6,taikhoan!$B$7,IF(N25=7,taikhoan!$B$8,IF(N25=8,taikhoan!$B$9,IF(N25=9,taikhoan!$B$10,IF(N25=10,taikhoan!$B$11))))))))))</f>
        <v>MSYB</v>
      </c>
      <c r="D25" s="20" t="str">
        <f ca="1">IF(MOD(10+N25+A25,10)=1,taikhoan!$B$2,IF(MOD(10+N25+A25,10)=2,taikhoan!$B$3,IF(MOD(10+N25+A25,10)=3,taikhoan!$B$4,IF(MOD(10+N25+A25,10)=4,taikhoan!$B$5,IF(MOD(10+N25+A25,10)=5,taikhoan!$B$6,IF(MOD(10+N25+A25,10)=6,taikhoan!$B$7,IF(MOD(10+N25+A25,10)=7,taikhoan!$B$8,IF(MOD(10+N25+A25,10)=8,taikhoan!$B$9,IF(MOD(10+N25+A25,10)=9,taikhoan!$B$10,IF(MOD(10+N25+A25,10)=0,taikhoan!$B$11))))))))))</f>
        <v>JLGX</v>
      </c>
      <c r="E25" s="20">
        <f t="shared" ca="1" si="1"/>
        <v>2536</v>
      </c>
      <c r="F25" s="20">
        <f t="shared" ca="1" si="1"/>
        <v>2465</v>
      </c>
      <c r="G25" s="20" t="str">
        <f ca="1">IF(N25=1,ngansach!$B$2,IF(N25=2,ngansach!$B$3,IF(N25=3,ngansach!$B$4,IF(N25=4,ngansach!$B$5,IF(N25=5,ngansach!$B$6,IF(N25=6,ngansach!$B$7,IF(N25=7,ngansach!$B$8,IF(N25=8,ngansach!$B$9,IF(N25=9,ngansach!$B$10,IF(N25=10,ngansach!$B$11))))))))))</f>
        <v>Ngan sach yp06</v>
      </c>
      <c r="H25" s="20" t="str">
        <f t="shared" ca="1" si="2"/>
        <v>I</v>
      </c>
      <c r="I25" s="20" t="str">
        <f ca="1">IF(N25=1,londat!$B$2,IF(N25=2,londat!$B$3,IF(N25=3,londat!$B$4,IF(N25=4,londat!$B$5,IF(N25=5,londat!$B$6,IF(N25=6,londat!$B$7,IF(N25=7,londat!$B$8,IF(N25=8,londat!$B$9,IF(N25=9,londat!$B$10,IF(N25=10,londat!$B$11))))))))))</f>
        <v>Piggy Op4</v>
      </c>
      <c r="J25" s="20" t="str">
        <f t="shared" ca="1" si="3"/>
        <v>t</v>
      </c>
      <c r="K25" s="20" t="str">
        <f ca="1">IF(MOD(N25*N25,20)=1,hoadon!$B$2,IF(MOD(N25*N25,20)=2,hoadon!$B$3,IF(MOD(N25*N25,20)=3,hoadon!$B$4,IF(MOD(N25*N25,20)=4,hoadon!$B$5,IF(MOD(N25*N25,20)=5,hoadon!$B$6,IF(MOD(N25*N25,20)=6,hoadon!$B$7,IF(MOD(N25*N25,20)=7,hoadon!$B$8,IF(MOD(N25*N25,20)=8,hoadon!$B$9,IF(MOD(N25*N25,20)=9,hoadon!$B$10,IF(MOD(N25*N25,20)=10,hoadon!$B$11,IF(MOD(N25*N25,20)=11,hoadon!$B$12,IF(MOD(N25*N25,20)=12,hoadon!$B$13,IF(MOD(N25*N25,20)=13,hoadon!$B$14,IF(MOD(N25*N25,20)=14,hoadon!$B$15,IF(MOD(N25*N25,20)=15,hoadon!$B$16,IF(MOD(N25*N25,20)=16,hoadon!$B$17,IF(MOD(N25*N25,20)=17,hoadon!$B$18,IF(MOD(N25*N25,20)=18,hoadon!$B$19,IF(MOD(N25*N25,20)=19,hoadon!$B$20,IF(MOD(N25*N25,20)=0,hoadon!$B$21))))))))))))))))))))</f>
        <v>VLNP</v>
      </c>
      <c r="L25" s="55">
        <f t="shared" ca="1" si="4"/>
        <v>45284</v>
      </c>
      <c r="M25" s="20"/>
      <c r="N25" s="48">
        <f t="shared" ca="1" si="5"/>
        <v>6</v>
      </c>
      <c r="O25" s="48">
        <f t="shared" ca="1" si="6"/>
        <v>10</v>
      </c>
    </row>
    <row r="26" spans="1:15">
      <c r="A26" s="59">
        <v>25</v>
      </c>
      <c r="B26" s="43" t="str">
        <f t="shared" ca="1" si="0"/>
        <v>qa09</v>
      </c>
      <c r="C26" s="43" t="str">
        <f ca="1">IF(N26=1,taikhoan!$B$2,IF(N26=2,taikhoan!$B$3,IF(N26=3,taikhoan!$B$4,IF(N26=4,taikhoan!$B$5,IF(N26=5,taikhoan!$B$6,IF(N26=6,taikhoan!$B$7,IF(N26=7,taikhoan!$B$8,IF(N26=8,taikhoan!$B$9,IF(N26=9,taikhoan!$B$10,IF(N26=10,taikhoan!$B$11))))))))))</f>
        <v>MSYB</v>
      </c>
      <c r="D26" s="43" t="str">
        <f ca="1">IF(MOD(10+N26+A26,10)=1,taikhoan!$B$2,IF(MOD(10+N26+A26,10)=2,taikhoan!$B$3,IF(MOD(10+N26+A26,10)=3,taikhoan!$B$4,IF(MOD(10+N26+A26,10)=4,taikhoan!$B$5,IF(MOD(10+N26+A26,10)=5,taikhoan!$B$6,IF(MOD(10+N26+A26,10)=6,taikhoan!$B$7,IF(MOD(10+N26+A26,10)=7,taikhoan!$B$8,IF(MOD(10+N26+A26,10)=8,taikhoan!$B$9,IF(MOD(10+N26+A26,10)=9,taikhoan!$B$10,IF(MOD(10+N26+A26,10)=0,taikhoan!$B$11))))))))))</f>
        <v>JTVJ</v>
      </c>
      <c r="E26" s="43">
        <f t="shared" ca="1" si="1"/>
        <v>7369</v>
      </c>
      <c r="F26" s="43">
        <f t="shared" ca="1" si="1"/>
        <v>-940</v>
      </c>
      <c r="G26" s="43" t="str">
        <f ca="1">IF(N26=1,ngansach!$B$2,IF(N26=2,ngansach!$B$3,IF(N26=3,ngansach!$B$4,IF(N26=4,ngansach!$B$5,IF(N26=5,ngansach!$B$6,IF(N26=6,ngansach!$B$7,IF(N26=7,ngansach!$B$8,IF(N26=8,ngansach!$B$9,IF(N26=9,ngansach!$B$10,IF(N26=10,ngansach!$B$11))))))))))</f>
        <v>Ngan sach yp06</v>
      </c>
      <c r="H26" s="43" t="str">
        <f t="shared" ca="1" si="2"/>
        <v>N</v>
      </c>
      <c r="I26" s="43" t="str">
        <f ca="1">IF(N26=1,londat!$B$2,IF(N26=2,londat!$B$3,IF(N26=3,londat!$B$4,IF(N26=4,londat!$B$5,IF(N26=5,londat!$B$6,IF(N26=6,londat!$B$7,IF(N26=7,londat!$B$8,IF(N26=8,londat!$B$9,IF(N26=9,londat!$B$10,IF(N26=10,londat!$B$11))))))))))</f>
        <v>Piggy Op4</v>
      </c>
      <c r="J26" s="43" t="str">
        <f t="shared" ca="1" si="3"/>
        <v>f</v>
      </c>
      <c r="K26" s="43" t="str">
        <f ca="1">IF(MOD(N26*N26,20)=1,hoadon!$B$2,IF(MOD(N26*N26,20)=2,hoadon!$B$3,IF(MOD(N26*N26,20)=3,hoadon!$B$4,IF(MOD(N26*N26,20)=4,hoadon!$B$5,IF(MOD(N26*N26,20)=5,hoadon!$B$6,IF(MOD(N26*N26,20)=6,hoadon!$B$7,IF(MOD(N26*N26,20)=7,hoadon!$B$8,IF(MOD(N26*N26,20)=8,hoadon!$B$9,IF(MOD(N26*N26,20)=9,hoadon!$B$10,IF(MOD(N26*N26,20)=10,hoadon!$B$11,IF(MOD(N26*N26,20)=11,hoadon!$B$12,IF(MOD(N26*N26,20)=12,hoadon!$B$13,IF(MOD(N26*N26,20)=13,hoadon!$B$14,IF(MOD(N26*N26,20)=14,hoadon!$B$15,IF(MOD(N26*N26,20)=15,hoadon!$B$16,IF(MOD(N26*N26,20)=16,hoadon!$B$17,IF(MOD(N26*N26,20)=17,hoadon!$B$18,IF(MOD(N26*N26,20)=18,hoadon!$B$19,IF(MOD(N26*N26,20)=19,hoadon!$B$20,IF(MOD(N26*N26,20)=0,hoadon!$B$21))))))))))))))))))))</f>
        <v>VLNP</v>
      </c>
      <c r="L26" s="54">
        <f t="shared" ca="1" si="4"/>
        <v>45267</v>
      </c>
      <c r="M26" s="43"/>
      <c r="N26" s="48">
        <f t="shared" ca="1" si="5"/>
        <v>6</v>
      </c>
      <c r="O26" s="48">
        <f t="shared" ca="1" si="6"/>
        <v>11</v>
      </c>
    </row>
    <row r="27" spans="1:15">
      <c r="A27" s="59">
        <v>26</v>
      </c>
      <c r="B27" s="20" t="str">
        <f t="shared" ca="1" si="0"/>
        <v>nj72</v>
      </c>
      <c r="C27" s="20" t="str">
        <f ca="1">IF(N27=1,taikhoan!$B$2,IF(N27=2,taikhoan!$B$3,IF(N27=3,taikhoan!$B$4,IF(N27=4,taikhoan!$B$5,IF(N27=5,taikhoan!$B$6,IF(N27=6,taikhoan!$B$7,IF(N27=7,taikhoan!$B$8,IF(N27=8,taikhoan!$B$9,IF(N27=9,taikhoan!$B$10,IF(N27=10,taikhoan!$B$11))))))))))</f>
        <v>YDTG</v>
      </c>
      <c r="D27" s="20" t="str">
        <f ca="1">IF(MOD(10+N27+A27,10)=1,taikhoan!$B$2,IF(MOD(10+N27+A27,10)=2,taikhoan!$B$3,IF(MOD(10+N27+A27,10)=3,taikhoan!$B$4,IF(MOD(10+N27+A27,10)=4,taikhoan!$B$5,IF(MOD(10+N27+A27,10)=5,taikhoan!$B$6,IF(MOD(10+N27+A27,10)=6,taikhoan!$B$7,IF(MOD(10+N27+A27,10)=7,taikhoan!$B$8,IF(MOD(10+N27+A27,10)=8,taikhoan!$B$9,IF(MOD(10+N27+A27,10)=9,taikhoan!$B$10,IF(MOD(10+N27+A27,10)=0,taikhoan!$B$11))))))))))</f>
        <v>ZLVY</v>
      </c>
      <c r="E27" s="20">
        <f t="shared" ca="1" si="1"/>
        <v>7342</v>
      </c>
      <c r="F27" s="20">
        <f t="shared" ca="1" si="1"/>
        <v>-486</v>
      </c>
      <c r="G27" s="20" t="str">
        <f ca="1">IF(N27=1,ngansach!$B$2,IF(N27=2,ngansach!$B$3,IF(N27=3,ngansach!$B$4,IF(N27=4,ngansach!$B$5,IF(N27=5,ngansach!$B$6,IF(N27=6,ngansach!$B$7,IF(N27=7,ngansach!$B$8,IF(N27=8,ngansach!$B$9,IF(N27=9,ngansach!$B$10,IF(N27=10,ngansach!$B$11))))))))))</f>
        <v>Ngan sach lr96</v>
      </c>
      <c r="H27" s="20" t="str">
        <f t="shared" ca="1" si="2"/>
        <v>H</v>
      </c>
      <c r="I27" s="20" t="str">
        <f ca="1">IF(N27=1,londat!$B$2,IF(N27=2,londat!$B$3,IF(N27=3,londat!$B$4,IF(N27=4,londat!$B$5,IF(N27=5,londat!$B$6,IF(N27=6,londat!$B$7,IF(N27=7,londat!$B$8,IF(N27=8,londat!$B$9,IF(N27=9,londat!$B$10,IF(N27=10,londat!$B$11))))))))))</f>
        <v>Piggy Pe1</v>
      </c>
      <c r="J27" s="20" t="str">
        <f t="shared" ca="1" si="3"/>
        <v>z</v>
      </c>
      <c r="K27" s="20" t="str">
        <f ca="1">IF(MOD(N27*N27,20)=1,hoadon!$B$2,IF(MOD(N27*N27,20)=2,hoadon!$B$3,IF(MOD(N27*N27,20)=3,hoadon!$B$4,IF(MOD(N27*N27,20)=4,hoadon!$B$5,IF(MOD(N27*N27,20)=5,hoadon!$B$6,IF(MOD(N27*N27,20)=6,hoadon!$B$7,IF(MOD(N27*N27,20)=7,hoadon!$B$8,IF(MOD(N27*N27,20)=8,hoadon!$B$9,IF(MOD(N27*N27,20)=9,hoadon!$B$10,IF(MOD(N27*N27,20)=10,hoadon!$B$11,IF(MOD(N27*N27,20)=11,hoadon!$B$12,IF(MOD(N27*N27,20)=12,hoadon!$B$13,IF(MOD(N27*N27,20)=13,hoadon!$B$14,IF(MOD(N27*N27,20)=14,hoadon!$B$15,IF(MOD(N27*N27,20)=15,hoadon!$B$16,IF(MOD(N27*N27,20)=16,hoadon!$B$17,IF(MOD(N27*N27,20)=17,hoadon!$B$18,IF(MOD(N27*N27,20)=18,hoadon!$B$19,IF(MOD(N27*N27,20)=19,hoadon!$B$20,IF(MOD(N27*N27,20)=0,hoadon!$B$21))))))))))))))))))))</f>
        <v>PKKS</v>
      </c>
      <c r="L27" s="55">
        <f t="shared" ca="1" si="4"/>
        <v>45274</v>
      </c>
      <c r="M27" s="20"/>
      <c r="N27" s="48">
        <f t="shared" ca="1" si="5"/>
        <v>9</v>
      </c>
      <c r="O27" s="48">
        <f t="shared" ca="1" si="6"/>
        <v>10</v>
      </c>
    </row>
    <row r="28" spans="1:15">
      <c r="A28" s="59">
        <v>27</v>
      </c>
      <c r="B28" s="43" t="str">
        <f t="shared" ca="1" si="0"/>
        <v>lu92</v>
      </c>
      <c r="C28" s="43" t="str">
        <f ca="1">IF(N28=1,taikhoan!$B$2,IF(N28=2,taikhoan!$B$3,IF(N28=3,taikhoan!$B$4,IF(N28=4,taikhoan!$B$5,IF(N28=5,taikhoan!$B$6,IF(N28=6,taikhoan!$B$7,IF(N28=7,taikhoan!$B$8,IF(N28=8,taikhoan!$B$9,IF(N28=9,taikhoan!$B$10,IF(N28=10,taikhoan!$B$11))))))))))</f>
        <v>ZLVY</v>
      </c>
      <c r="D28" s="43" t="str">
        <f ca="1">IF(MOD(10+N28+A28,10)=1,taikhoan!$B$2,IF(MOD(10+N28+A28,10)=2,taikhoan!$B$3,IF(MOD(10+N28+A28,10)=3,taikhoan!$B$4,IF(MOD(10+N28+A28,10)=4,taikhoan!$B$5,IF(MOD(10+N28+A28,10)=5,taikhoan!$B$6,IF(MOD(10+N28+A28,10)=6,taikhoan!$B$7,IF(MOD(10+N28+A28,10)=7,taikhoan!$B$8,IF(MOD(10+N28+A28,10)=8,taikhoan!$B$9,IF(MOD(10+N28+A28,10)=9,taikhoan!$B$10,IF(MOD(10+N28+A28,10)=0,taikhoan!$B$11))))))))))</f>
        <v>CKOR</v>
      </c>
      <c r="E28" s="43">
        <f t="shared" ca="1" si="1"/>
        <v>1959</v>
      </c>
      <c r="F28" s="43">
        <f t="shared" ca="1" si="1"/>
        <v>6931</v>
      </c>
      <c r="G28" s="43" t="str">
        <f ca="1">IF(N28=1,ngansach!$B$2,IF(N28=2,ngansach!$B$3,IF(N28=3,ngansach!$B$4,IF(N28=4,ngansach!$B$5,IF(N28=5,ngansach!$B$6,IF(N28=6,ngansach!$B$7,IF(N28=7,ngansach!$B$8,IF(N28=8,ngansach!$B$9,IF(N28=9,ngansach!$B$10,IF(N28=10,ngansach!$B$11))))))))))</f>
        <v>Ngan sach wo34</v>
      </c>
      <c r="H28" s="43" t="str">
        <f t="shared" ca="1" si="2"/>
        <v>L</v>
      </c>
      <c r="I28" s="43" t="str">
        <f ca="1">IF(N28=1,londat!$B$2,IF(N28=2,londat!$B$3,IF(N28=3,londat!$B$4,IF(N28=4,londat!$B$5,IF(N28=5,londat!$B$6,IF(N28=6,londat!$B$7,IF(N28=7,londat!$B$8,IF(N28=8,londat!$B$9,IF(N28=9,londat!$B$10,IF(N28=10,londat!$B$11))))))))))</f>
        <v>Piggy Jn5</v>
      </c>
      <c r="J28" s="43" t="str">
        <f t="shared" ca="1" si="3"/>
        <v>p</v>
      </c>
      <c r="K28" s="43" t="str">
        <f ca="1">IF(MOD(N28*N28,20)=1,hoadon!$B$2,IF(MOD(N28*N28,20)=2,hoadon!$B$3,IF(MOD(N28*N28,20)=3,hoadon!$B$4,IF(MOD(N28*N28,20)=4,hoadon!$B$5,IF(MOD(N28*N28,20)=5,hoadon!$B$6,IF(MOD(N28*N28,20)=6,hoadon!$B$7,IF(MOD(N28*N28,20)=7,hoadon!$B$8,IF(MOD(N28*N28,20)=8,hoadon!$B$9,IF(MOD(N28*N28,20)=9,hoadon!$B$10,IF(MOD(N28*N28,20)=10,hoadon!$B$11,IF(MOD(N28*N28,20)=11,hoadon!$B$12,IF(MOD(N28*N28,20)=12,hoadon!$B$13,IF(MOD(N28*N28,20)=13,hoadon!$B$14,IF(MOD(N28*N28,20)=14,hoadon!$B$15,IF(MOD(N28*N28,20)=15,hoadon!$B$16,IF(MOD(N28*N28,20)=16,hoadon!$B$17,IF(MOD(N28*N28,20)=17,hoadon!$B$18,IF(MOD(N28*N28,20)=18,hoadon!$B$19,IF(MOD(N28*N28,20)=19,hoadon!$B$20,IF(MOD(N28*N28,20)=0,hoadon!$B$21))))))))))))))))))))</f>
        <v>OVSM</v>
      </c>
      <c r="L28" s="54">
        <f t="shared" ca="1" si="4"/>
        <v>45281</v>
      </c>
      <c r="M28" s="43"/>
      <c r="N28" s="48">
        <f t="shared" ca="1" si="5"/>
        <v>5</v>
      </c>
      <c r="O28" s="48">
        <f t="shared" ca="1" si="6"/>
        <v>7</v>
      </c>
    </row>
    <row r="29" spans="1:15">
      <c r="A29" s="59">
        <v>28</v>
      </c>
      <c r="B29" s="20" t="str">
        <f t="shared" ca="1" si="0"/>
        <v>tk59</v>
      </c>
      <c r="C29" s="20" t="str">
        <f ca="1">IF(N29=1,taikhoan!$B$2,IF(N29=2,taikhoan!$B$3,IF(N29=3,taikhoan!$B$4,IF(N29=4,taikhoan!$B$5,IF(N29=5,taikhoan!$B$6,IF(N29=6,taikhoan!$B$7,IF(N29=7,taikhoan!$B$8,IF(N29=8,taikhoan!$B$9,IF(N29=9,taikhoan!$B$10,IF(N29=10,taikhoan!$B$11))))))))))</f>
        <v>YDTG</v>
      </c>
      <c r="D29" s="20" t="str">
        <f ca="1">IF(MOD(10+N29+A29,10)=1,taikhoan!$B$2,IF(MOD(10+N29+A29,10)=2,taikhoan!$B$3,IF(MOD(10+N29+A29,10)=3,taikhoan!$B$4,IF(MOD(10+N29+A29,10)=4,taikhoan!$B$5,IF(MOD(10+N29+A29,10)=5,taikhoan!$B$6,IF(MOD(10+N29+A29,10)=6,taikhoan!$B$7,IF(MOD(10+N29+A29,10)=7,taikhoan!$B$8,IF(MOD(10+N29+A29,10)=8,taikhoan!$B$9,IF(MOD(10+N29+A29,10)=9,taikhoan!$B$10,IF(MOD(10+N29+A29,10)=0,taikhoan!$B$11))))))))))</f>
        <v>UKUD</v>
      </c>
      <c r="E29" s="20">
        <f t="shared" ca="1" si="1"/>
        <v>8344</v>
      </c>
      <c r="F29" s="20">
        <f t="shared" ca="1" si="1"/>
        <v>2777</v>
      </c>
      <c r="G29" s="20" t="str">
        <f ca="1">IF(N29=1,ngansach!$B$2,IF(N29=2,ngansach!$B$3,IF(N29=3,ngansach!$B$4,IF(N29=4,ngansach!$B$5,IF(N29=5,ngansach!$B$6,IF(N29=6,ngansach!$B$7,IF(N29=7,ngansach!$B$8,IF(N29=8,ngansach!$B$9,IF(N29=9,ngansach!$B$10,IF(N29=10,ngansach!$B$11))))))))))</f>
        <v>Ngan sach lr96</v>
      </c>
      <c r="H29" s="20" t="str">
        <f t="shared" ca="1" si="2"/>
        <v>G</v>
      </c>
      <c r="I29" s="20" t="str">
        <f ca="1">IF(N29=1,londat!$B$2,IF(N29=2,londat!$B$3,IF(N29=3,londat!$B$4,IF(N29=4,londat!$B$5,IF(N29=5,londat!$B$6,IF(N29=6,londat!$B$7,IF(N29=7,londat!$B$8,IF(N29=8,londat!$B$9,IF(N29=9,londat!$B$10,IF(N29=10,londat!$B$11))))))))))</f>
        <v>Piggy Pe1</v>
      </c>
      <c r="J29" s="20" t="str">
        <f t="shared" ca="1" si="3"/>
        <v>p</v>
      </c>
      <c r="K29" s="20" t="str">
        <f ca="1">IF(MOD(N29*N29,20)=1,hoadon!$B$2,IF(MOD(N29*N29,20)=2,hoadon!$B$3,IF(MOD(N29*N29,20)=3,hoadon!$B$4,IF(MOD(N29*N29,20)=4,hoadon!$B$5,IF(MOD(N29*N29,20)=5,hoadon!$B$6,IF(MOD(N29*N29,20)=6,hoadon!$B$7,IF(MOD(N29*N29,20)=7,hoadon!$B$8,IF(MOD(N29*N29,20)=8,hoadon!$B$9,IF(MOD(N29*N29,20)=9,hoadon!$B$10,IF(MOD(N29*N29,20)=10,hoadon!$B$11,IF(MOD(N29*N29,20)=11,hoadon!$B$12,IF(MOD(N29*N29,20)=12,hoadon!$B$13,IF(MOD(N29*N29,20)=13,hoadon!$B$14,IF(MOD(N29*N29,20)=14,hoadon!$B$15,IF(MOD(N29*N29,20)=15,hoadon!$B$16,IF(MOD(N29*N29,20)=16,hoadon!$B$17,IF(MOD(N29*N29,20)=17,hoadon!$B$18,IF(MOD(N29*N29,20)=18,hoadon!$B$19,IF(MOD(N29*N29,20)=19,hoadon!$B$20,IF(MOD(N29*N29,20)=0,hoadon!$B$21))))))))))))))))))))</f>
        <v>PKKS</v>
      </c>
      <c r="L29" s="55">
        <f t="shared" ca="1" si="4"/>
        <v>45261</v>
      </c>
      <c r="M29" s="20"/>
      <c r="N29" s="48">
        <f t="shared" ca="1" si="5"/>
        <v>9</v>
      </c>
      <c r="O29" s="48">
        <f t="shared" ca="1" si="6"/>
        <v>7</v>
      </c>
    </row>
    <row r="30" spans="1:15">
      <c r="A30" s="59">
        <v>29</v>
      </c>
      <c r="B30" s="43" t="str">
        <f t="shared" ca="1" si="0"/>
        <v>kk49</v>
      </c>
      <c r="C30" s="43" t="str">
        <f ca="1">IF(N30=1,taikhoan!$B$2,IF(N30=2,taikhoan!$B$3,IF(N30=3,taikhoan!$B$4,IF(N30=4,taikhoan!$B$5,IF(N30=5,taikhoan!$B$6,IF(N30=6,taikhoan!$B$7,IF(N30=7,taikhoan!$B$8,IF(N30=8,taikhoan!$B$9,IF(N30=9,taikhoan!$B$10,IF(N30=10,taikhoan!$B$11))))))))))</f>
        <v>QTBC</v>
      </c>
      <c r="D30" s="43" t="str">
        <f ca="1">IF(MOD(10+N30+A30,10)=1,taikhoan!$B$2,IF(MOD(10+N30+A30,10)=2,taikhoan!$B$3,IF(MOD(10+N30+A30,10)=3,taikhoan!$B$4,IF(MOD(10+N30+A30,10)=4,taikhoan!$B$5,IF(MOD(10+N30+A30,10)=5,taikhoan!$B$6,IF(MOD(10+N30+A30,10)=6,taikhoan!$B$7,IF(MOD(10+N30+A30,10)=7,taikhoan!$B$8,IF(MOD(10+N30+A30,10)=8,taikhoan!$B$9,IF(MOD(10+N30+A30,10)=9,taikhoan!$B$10,IF(MOD(10+N30+A30,10)=0,taikhoan!$B$11))))))))))</f>
        <v>UKUD</v>
      </c>
      <c r="E30" s="43">
        <f t="shared" ca="1" si="1"/>
        <v>6494</v>
      </c>
      <c r="F30" s="43">
        <f t="shared" ca="1" si="1"/>
        <v>5211</v>
      </c>
      <c r="G30" s="43" t="str">
        <f ca="1">IF(N30=1,ngansach!$B$2,IF(N30=2,ngansach!$B$3,IF(N30=3,ngansach!$B$4,IF(N30=4,ngansach!$B$5,IF(N30=5,ngansach!$B$6,IF(N30=6,ngansach!$B$7,IF(N30=7,ngansach!$B$8,IF(N30=8,ngansach!$B$9,IF(N30=9,ngansach!$B$10,IF(N30=10,ngansach!$B$11))))))))))</f>
        <v>Ngan sach bw22</v>
      </c>
      <c r="H30" s="43" t="str">
        <f t="shared" ca="1" si="2"/>
        <v>I</v>
      </c>
      <c r="I30" s="43" t="str">
        <f ca="1">IF(N30=1,londat!$B$2,IF(N30=2,londat!$B$3,IF(N30=3,londat!$B$4,IF(N30=4,londat!$B$5,IF(N30=5,londat!$B$6,IF(N30=6,londat!$B$7,IF(N30=7,londat!$B$8,IF(N30=8,londat!$B$9,IF(N30=9,londat!$B$10,IF(N30=10,londat!$B$11))))))))))</f>
        <v>Piggy Uv4</v>
      </c>
      <c r="J30" s="43" t="str">
        <f t="shared" ca="1" si="3"/>
        <v>p</v>
      </c>
      <c r="K30" s="43" t="str">
        <f ca="1">IF(MOD(N30*N30,20)=1,hoadon!$B$2,IF(MOD(N30*N30,20)=2,hoadon!$B$3,IF(MOD(N30*N30,20)=3,hoadon!$B$4,IF(MOD(N30*N30,20)=4,hoadon!$B$5,IF(MOD(N30*N30,20)=5,hoadon!$B$6,IF(MOD(N30*N30,20)=6,hoadon!$B$7,IF(MOD(N30*N30,20)=7,hoadon!$B$8,IF(MOD(N30*N30,20)=8,hoadon!$B$9,IF(MOD(N30*N30,20)=9,hoadon!$B$10,IF(MOD(N30*N30,20)=10,hoadon!$B$11,IF(MOD(N30*N30,20)=11,hoadon!$B$12,IF(MOD(N30*N30,20)=12,hoadon!$B$13,IF(MOD(N30*N30,20)=13,hoadon!$B$14,IF(MOD(N30*N30,20)=14,hoadon!$B$15,IF(MOD(N30*N30,20)=15,hoadon!$B$16,IF(MOD(N30*N30,20)=16,hoadon!$B$17,IF(MOD(N30*N30,20)=17,hoadon!$B$18,IF(MOD(N30*N30,20)=18,hoadon!$B$19,IF(MOD(N30*N30,20)=19,hoadon!$B$20,IF(MOD(N30*N30,20)=0,hoadon!$B$21))))))))))))))))))))</f>
        <v>ISMT</v>
      </c>
      <c r="L30" s="54">
        <f t="shared" ca="1" si="4"/>
        <v>45272</v>
      </c>
      <c r="M30" s="43"/>
      <c r="N30" s="48">
        <f t="shared" ca="1" si="5"/>
        <v>8</v>
      </c>
      <c r="O30" s="48">
        <f t="shared" ca="1" si="6"/>
        <v>3</v>
      </c>
    </row>
    <row r="31" spans="1:15">
      <c r="A31" s="59">
        <v>30</v>
      </c>
      <c r="B31" s="20" t="str">
        <f ca="1">CHAR(RANDBETWEEN(97,122))&amp;CHAR(RANDBETWEEN(97,122))&amp;RANDBETWEEN(0,9)&amp;RANDBETWEEN(0,9)</f>
        <v>nv01</v>
      </c>
      <c r="C31" s="20" t="str">
        <f ca="1">IF(N31=1,taikhoan!$B$2,IF(N31=2,taikhoan!$B$3,IF(N31=3,taikhoan!$B$4,IF(N31=4,taikhoan!$B$5,IF(N31=5,taikhoan!$B$6,IF(N31=6,taikhoan!$B$7,IF(N31=7,taikhoan!$B$8,IF(N31=8,taikhoan!$B$9,IF(N31=9,taikhoan!$B$10,IF(N31=10,taikhoan!$B$11))))))))))</f>
        <v>MSYB</v>
      </c>
      <c r="D31" s="20" t="str">
        <f ca="1">IF(MOD(10+N31+A31,10)=1,taikhoan!$B$2,IF(MOD(10+N31+A31,10)=2,taikhoan!$B$3,IF(MOD(10+N31+A31,10)=3,taikhoan!$B$4,IF(MOD(10+N31+A31,10)=4,taikhoan!$B$5,IF(MOD(10+N31+A31,10)=5,taikhoan!$B$6,IF(MOD(10+N31+A31,10)=6,taikhoan!$B$7,IF(MOD(10+N31+A31,10)=7,taikhoan!$B$8,IF(MOD(10+N31+A31,10)=8,taikhoan!$B$9,IF(MOD(10+N31+A31,10)=9,taikhoan!$B$10,IF(MOD(10+N31+A31,10)=0,taikhoan!$B$11))))))))))</f>
        <v>MSYB</v>
      </c>
      <c r="E31" s="20">
        <f t="shared" ca="1" si="1"/>
        <v>4246</v>
      </c>
      <c r="F31" s="20">
        <f t="shared" ca="1" si="1"/>
        <v>5652</v>
      </c>
      <c r="G31" s="20" t="str">
        <f ca="1">IF(N31=1,ngansach!$B$2,IF(N31=2,ngansach!$B$3,IF(N31=3,ngansach!$B$4,IF(N31=4,ngansach!$B$5,IF(N31=5,ngansach!$B$6,IF(N31=6,ngansach!$B$7,IF(N31=7,ngansach!$B$8,IF(N31=8,ngansach!$B$9,IF(N31=9,ngansach!$B$10,IF(N31=10,ngansach!$B$11))))))))))</f>
        <v>Ngan sach yp06</v>
      </c>
      <c r="H31" s="20" t="str">
        <f t="shared" ca="1" si="2"/>
        <v>P</v>
      </c>
      <c r="I31" s="20" t="str">
        <f ca="1">IF(N31=1,londat!$B$2,IF(N31=2,londat!$B$3,IF(N31=3,londat!$B$4,IF(N31=4,londat!$B$5,IF(N31=5,londat!$B$6,IF(N31=6,londat!$B$7,IF(N31=7,londat!$B$8,IF(N31=8,londat!$B$9,IF(N31=9,londat!$B$10,IF(N31=10,londat!$B$11))))))))))</f>
        <v>Piggy Op4</v>
      </c>
      <c r="J31" s="20" t="str">
        <f t="shared" ca="1" si="3"/>
        <v>a</v>
      </c>
      <c r="K31" s="20" t="str">
        <f ca="1">IF(MOD(N31*N31,20)=1,hoadon!$B$2,IF(MOD(N31*N31,20)=2,hoadon!$B$3,IF(MOD(N31*N31,20)=3,hoadon!$B$4,IF(MOD(N31*N31,20)=4,hoadon!$B$5,IF(MOD(N31*N31,20)=5,hoadon!$B$6,IF(MOD(N31*N31,20)=6,hoadon!$B$7,IF(MOD(N31*N31,20)=7,hoadon!$B$8,IF(MOD(N31*N31,20)=8,hoadon!$B$9,IF(MOD(N31*N31,20)=9,hoadon!$B$10,IF(MOD(N31*N31,20)=10,hoadon!$B$11,IF(MOD(N31*N31,20)=11,hoadon!$B$12,IF(MOD(N31*N31,20)=12,hoadon!$B$13,IF(MOD(N31*N31,20)=13,hoadon!$B$14,IF(MOD(N31*N31,20)=14,hoadon!$B$15,IF(MOD(N31*N31,20)=15,hoadon!$B$16,IF(MOD(N31*N31,20)=16,hoadon!$B$17,IF(MOD(N31*N31,20)=17,hoadon!$B$18,IF(MOD(N31*N31,20)=18,hoadon!$B$19,IF(MOD(N31*N31,20)=19,hoadon!$B$20,IF(MOD(N31*N31,20)=0,hoadon!$B$21))))))))))))))))))))</f>
        <v>VLNP</v>
      </c>
      <c r="L31" s="55">
        <f t="shared" ca="1" si="4"/>
        <v>45289</v>
      </c>
      <c r="M31" s="20"/>
      <c r="N31" s="48">
        <f t="shared" ca="1" si="5"/>
        <v>6</v>
      </c>
      <c r="O31" s="48">
        <f t="shared" ca="1" si="6"/>
        <v>10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661C1-D093-4EC0-A89A-146E919B8F23}">
  <dimension ref="A1:I11"/>
  <sheetViews>
    <sheetView workbookViewId="0">
      <selection sqref="A1:I11"/>
    </sheetView>
  </sheetViews>
  <sheetFormatPr defaultRowHeight="13.9"/>
  <cols>
    <col min="1" max="1" width="2.75" bestFit="1" customWidth="1"/>
    <col min="2" max="2" width="20.25" customWidth="1"/>
    <col min="5" max="5" width="10.375" bestFit="1" customWidth="1"/>
    <col min="7" max="7" width="14.75" bestFit="1" customWidth="1"/>
  </cols>
  <sheetData>
    <row r="1" spans="1:9">
      <c r="A1" s="24" t="s">
        <v>0</v>
      </c>
      <c r="B1" s="24" t="s">
        <v>5</v>
      </c>
      <c r="C1" s="24" t="s">
        <v>37</v>
      </c>
      <c r="D1" s="24" t="s">
        <v>28</v>
      </c>
      <c r="E1" s="40" t="s">
        <v>38</v>
      </c>
      <c r="F1" s="40" t="s">
        <v>39</v>
      </c>
      <c r="G1" s="41" t="s">
        <v>40</v>
      </c>
      <c r="H1" s="40" t="s">
        <v>41</v>
      </c>
      <c r="I1" s="40" t="s">
        <v>42</v>
      </c>
    </row>
    <row r="2" spans="1:9">
      <c r="A2" s="24">
        <v>1</v>
      </c>
      <c r="B2" s="58" t="str">
        <f ca="1">"Piggy "&amp;CHAR(RANDBETWEEN(65,90))&amp;CHAR(RANDBETWEEN(97,122))&amp;RANDBETWEEN(0,9)</f>
        <v>Piggy Ns5</v>
      </c>
      <c r="C2" s="42" t="str">
        <f ca="1">IF(I2=1,taikhoan!$B$2,IF(I2=2,taikhoan!$B$3,IF(I2=3,taikhoan!$B$4,IF(I2=4,taikhoan!$B$5,IF(I2=5,taikhoan!$B$6,IF(I2=6,taikhoan!$B$7,IF(I2=7,taikhoan!$B$8,IF(I2=8,taikhoan!$B$9,IF(I2=9,taikhoan!$B$10,IF(I2=10,taikhoan!$B$11))))))))))</f>
        <v>QXCH</v>
      </c>
      <c r="D2" s="43">
        <f ca="1">RANDBETWEEN(-100,1000)</f>
        <v>502</v>
      </c>
      <c r="E2" s="46">
        <f ca="1">RANDBETWEEN(DATE(2023,12,1),DATE(2024,1,1))</f>
        <v>45265</v>
      </c>
      <c r="F2" s="44"/>
      <c r="G2" s="44"/>
      <c r="H2" s="44" t="str">
        <f ca="1">CHAR(RANDBETWEEN(65,90))</f>
        <v>V</v>
      </c>
      <c r="I2" s="44">
        <f ca="1">RANDBETWEEN(1,10)</f>
        <v>4</v>
      </c>
    </row>
    <row r="3" spans="1:9">
      <c r="A3" s="24">
        <v>2</v>
      </c>
      <c r="B3" s="57" t="str">
        <f t="shared" ref="B3:B11" ca="1" si="0">"Piggy "&amp;CHAR(RANDBETWEEN(65,90))&amp;CHAR(RANDBETWEEN(97,122))&amp;RANDBETWEEN(0,9)</f>
        <v>Piggy Je6</v>
      </c>
      <c r="C3" s="19" t="str">
        <f ca="1">IF(I3=1,taikhoan!$B$2,IF(I3=2,taikhoan!$B$3,IF(I3=3,taikhoan!$B$4,IF(I3=4,taikhoan!$B$5,IF(I3=5,taikhoan!$B$6,IF(I3=6,taikhoan!$B$7,IF(I3=7,taikhoan!$B$8,IF(I3=8,taikhoan!$B$9,IF(I3=9,taikhoan!$B$10,IF(I3=10,taikhoan!$B$11))))))))))</f>
        <v>PWQY</v>
      </c>
      <c r="D3" s="20">
        <f t="shared" ref="D3:D11" ca="1" si="1">RANDBETWEEN(-100,1000)</f>
        <v>386</v>
      </c>
      <c r="E3" s="47">
        <f t="shared" ref="E3:E11" ca="1" si="2">RANDBETWEEN(DATE(2023,12,1),DATE(2024,1,1))</f>
        <v>45288</v>
      </c>
      <c r="F3" s="45"/>
      <c r="G3" s="45"/>
      <c r="H3" s="45" t="str">
        <f t="shared" ref="H3:H11" ca="1" si="3">CHAR(RANDBETWEEN(65,90))</f>
        <v>L</v>
      </c>
      <c r="I3" s="45">
        <f t="shared" ref="I3:I11" ca="1" si="4">RANDBETWEEN(1,10)</f>
        <v>3</v>
      </c>
    </row>
    <row r="4" spans="1:9">
      <c r="A4" s="24">
        <v>3</v>
      </c>
      <c r="B4" s="58" t="str">
        <f t="shared" ca="1" si="0"/>
        <v>Piggy Av4</v>
      </c>
      <c r="C4" s="42" t="str">
        <f ca="1">IF(I4=1,taikhoan!$B$2,IF(I4=2,taikhoan!$B$3,IF(I4=3,taikhoan!$B$4,IF(I4=4,taikhoan!$B$5,IF(I4=5,taikhoan!$B$6,IF(I4=6,taikhoan!$B$7,IF(I4=7,taikhoan!$B$8,IF(I4=8,taikhoan!$B$9,IF(I4=9,taikhoan!$B$10,IF(I4=10,taikhoan!$B$11))))))))))</f>
        <v>QTBC</v>
      </c>
      <c r="D4" s="43">
        <f t="shared" ca="1" si="1"/>
        <v>108</v>
      </c>
      <c r="E4" s="46">
        <f t="shared" ca="1" si="2"/>
        <v>45271</v>
      </c>
      <c r="F4" s="44"/>
      <c r="G4" s="44"/>
      <c r="H4" s="44" t="str">
        <f t="shared" ca="1" si="3"/>
        <v>F</v>
      </c>
      <c r="I4" s="44">
        <f t="shared" ca="1" si="4"/>
        <v>8</v>
      </c>
    </row>
    <row r="5" spans="1:9">
      <c r="A5" s="24">
        <v>4</v>
      </c>
      <c r="B5" s="57" t="str">
        <f t="shared" ca="1" si="0"/>
        <v>Piggy Sj4</v>
      </c>
      <c r="C5" s="19" t="str">
        <f ca="1">IF(I5=1,taikhoan!$B$2,IF(I5=2,taikhoan!$B$3,IF(I5=3,taikhoan!$B$4,IF(I5=4,taikhoan!$B$5,IF(I5=5,taikhoan!$B$6,IF(I5=6,taikhoan!$B$7,IF(I5=7,taikhoan!$B$8,IF(I5=8,taikhoan!$B$9,IF(I5=9,taikhoan!$B$10,IF(I5=10,taikhoan!$B$11))))))))))</f>
        <v>QTBC</v>
      </c>
      <c r="D5" s="20">
        <f t="shared" ca="1" si="1"/>
        <v>543</v>
      </c>
      <c r="E5" s="47">
        <f t="shared" ca="1" si="2"/>
        <v>45283</v>
      </c>
      <c r="F5" s="45"/>
      <c r="G5" s="45"/>
      <c r="H5" s="45" t="str">
        <f t="shared" ca="1" si="3"/>
        <v>B</v>
      </c>
      <c r="I5" s="45">
        <f t="shared" ca="1" si="4"/>
        <v>8</v>
      </c>
    </row>
    <row r="6" spans="1:9">
      <c r="A6" s="24">
        <v>5</v>
      </c>
      <c r="B6" s="58" t="str">
        <f t="shared" ca="1" si="0"/>
        <v>Piggy Jn5</v>
      </c>
      <c r="C6" s="42" t="str">
        <f ca="1">IF(I6=1,taikhoan!$B$2,IF(I6=2,taikhoan!$B$3,IF(I6=3,taikhoan!$B$4,IF(I6=4,taikhoan!$B$5,IF(I6=5,taikhoan!$B$6,IF(I6=6,taikhoan!$B$7,IF(I6=7,taikhoan!$B$8,IF(I6=8,taikhoan!$B$9,IF(I6=9,taikhoan!$B$10,IF(I6=10,taikhoan!$B$11))))))))))</f>
        <v>QTBC</v>
      </c>
      <c r="D6" s="43">
        <f t="shared" ca="1" si="1"/>
        <v>-89</v>
      </c>
      <c r="E6" s="46">
        <f t="shared" ca="1" si="2"/>
        <v>45290</v>
      </c>
      <c r="F6" s="44"/>
      <c r="G6" s="44"/>
      <c r="H6" s="44" t="str">
        <f t="shared" ca="1" si="3"/>
        <v>P</v>
      </c>
      <c r="I6" s="44">
        <f t="shared" ca="1" si="4"/>
        <v>8</v>
      </c>
    </row>
    <row r="7" spans="1:9">
      <c r="A7" s="24">
        <v>6</v>
      </c>
      <c r="B7" s="57" t="str">
        <f t="shared" ca="1" si="0"/>
        <v>Piggy Op4</v>
      </c>
      <c r="C7" s="19" t="str">
        <f ca="1">IF(I7=1,taikhoan!$B$2,IF(I7=2,taikhoan!$B$3,IF(I7=3,taikhoan!$B$4,IF(I7=4,taikhoan!$B$5,IF(I7=5,taikhoan!$B$6,IF(I7=6,taikhoan!$B$7,IF(I7=7,taikhoan!$B$8,IF(I7=8,taikhoan!$B$9,IF(I7=9,taikhoan!$B$10,IF(I7=10,taikhoan!$B$11))))))))))</f>
        <v>QXCH</v>
      </c>
      <c r="D7" s="20">
        <f t="shared" ca="1" si="1"/>
        <v>322</v>
      </c>
      <c r="E7" s="47">
        <f t="shared" ca="1" si="2"/>
        <v>45282</v>
      </c>
      <c r="F7" s="45"/>
      <c r="G7" s="45"/>
      <c r="H7" s="45" t="str">
        <f t="shared" ca="1" si="3"/>
        <v>F</v>
      </c>
      <c r="I7" s="45">
        <f t="shared" ca="1" si="4"/>
        <v>4</v>
      </c>
    </row>
    <row r="8" spans="1:9">
      <c r="A8" s="24">
        <v>7</v>
      </c>
      <c r="B8" s="58" t="str">
        <f t="shared" ca="1" si="0"/>
        <v>Piggy Ao5</v>
      </c>
      <c r="C8" s="42" t="str">
        <f ca="1">IF(I8=1,taikhoan!$B$2,IF(I8=2,taikhoan!$B$3,IF(I8=3,taikhoan!$B$4,IF(I8=4,taikhoan!$B$5,IF(I8=5,taikhoan!$B$6,IF(I8=6,taikhoan!$B$7,IF(I8=7,taikhoan!$B$8,IF(I8=8,taikhoan!$B$9,IF(I8=9,taikhoan!$B$10,IF(I8=10,taikhoan!$B$11))))))))))</f>
        <v>QTBC</v>
      </c>
      <c r="D8" s="43">
        <f t="shared" ca="1" si="1"/>
        <v>484</v>
      </c>
      <c r="E8" s="46">
        <f t="shared" ca="1" si="2"/>
        <v>45279</v>
      </c>
      <c r="F8" s="44"/>
      <c r="G8" s="44"/>
      <c r="H8" s="44" t="str">
        <f t="shared" ca="1" si="3"/>
        <v>R</v>
      </c>
      <c r="I8" s="44">
        <f t="shared" ca="1" si="4"/>
        <v>8</v>
      </c>
    </row>
    <row r="9" spans="1:9">
      <c r="A9" s="24">
        <v>8</v>
      </c>
      <c r="B9" s="57" t="str">
        <f t="shared" ca="1" si="0"/>
        <v>Piggy Uv4</v>
      </c>
      <c r="C9" s="19" t="str">
        <f ca="1">IF(I9=1,taikhoan!$B$2,IF(I9=2,taikhoan!$B$3,IF(I9=3,taikhoan!$B$4,IF(I9=4,taikhoan!$B$5,IF(I9=5,taikhoan!$B$6,IF(I9=6,taikhoan!$B$7,IF(I9=7,taikhoan!$B$8,IF(I9=8,taikhoan!$B$9,IF(I9=9,taikhoan!$B$10,IF(I9=10,taikhoan!$B$11))))))))))</f>
        <v>PWQY</v>
      </c>
      <c r="D9" s="20">
        <f t="shared" ca="1" si="1"/>
        <v>358</v>
      </c>
      <c r="E9" s="47">
        <f t="shared" ca="1" si="2"/>
        <v>45285</v>
      </c>
      <c r="F9" s="45"/>
      <c r="G9" s="45"/>
      <c r="H9" s="45" t="str">
        <f t="shared" ca="1" si="3"/>
        <v>Y</v>
      </c>
      <c r="I9" s="45">
        <f t="shared" ca="1" si="4"/>
        <v>3</v>
      </c>
    </row>
    <row r="10" spans="1:9">
      <c r="A10" s="24">
        <v>9</v>
      </c>
      <c r="B10" s="58" t="str">
        <f t="shared" ca="1" si="0"/>
        <v>Piggy Pe1</v>
      </c>
      <c r="C10" s="42" t="str">
        <f ca="1">IF(I10=1,taikhoan!$B$2,IF(I10=2,taikhoan!$B$3,IF(I10=3,taikhoan!$B$4,IF(I10=4,taikhoan!$B$5,IF(I10=5,taikhoan!$B$6,IF(I10=6,taikhoan!$B$7,IF(I10=7,taikhoan!$B$8,IF(I10=8,taikhoan!$B$9,IF(I10=9,taikhoan!$B$10,IF(I10=10,taikhoan!$B$11))))))))))</f>
        <v>YDTG</v>
      </c>
      <c r="D10" s="43">
        <f t="shared" ca="1" si="1"/>
        <v>523</v>
      </c>
      <c r="E10" s="46">
        <f t="shared" ca="1" si="2"/>
        <v>45272</v>
      </c>
      <c r="F10" s="44"/>
      <c r="G10" s="44"/>
      <c r="H10" s="44" t="str">
        <f t="shared" ca="1" si="3"/>
        <v>P</v>
      </c>
      <c r="I10" s="44">
        <f t="shared" ca="1" si="4"/>
        <v>9</v>
      </c>
    </row>
    <row r="11" spans="1:9">
      <c r="A11" s="24">
        <v>10</v>
      </c>
      <c r="B11" s="57" t="str">
        <f t="shared" ca="1" si="0"/>
        <v>Piggy Yj0</v>
      </c>
      <c r="C11" s="19" t="str">
        <f ca="1">IF(I11=1,taikhoan!$B$2,IF(I11=2,taikhoan!$B$3,IF(I11=3,taikhoan!$B$4,IF(I11=4,taikhoan!$B$5,IF(I11=5,taikhoan!$B$6,IF(I11=6,taikhoan!$B$7,IF(I11=7,taikhoan!$B$8,IF(I11=8,taikhoan!$B$9,IF(I11=9,taikhoan!$B$10,IF(I11=10,taikhoan!$B$11))))))))))</f>
        <v>CKOR</v>
      </c>
      <c r="D11" s="20">
        <f t="shared" ca="1" si="1"/>
        <v>284</v>
      </c>
      <c r="E11" s="47">
        <f t="shared" ca="1" si="2"/>
        <v>45266</v>
      </c>
      <c r="F11" s="45"/>
      <c r="G11" s="45"/>
      <c r="H11" s="45" t="str">
        <f t="shared" ca="1" si="3"/>
        <v>Y</v>
      </c>
      <c r="I11" s="45">
        <f t="shared" ca="1" si="4"/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CBD32-F090-4A4B-B2DC-7CFAD4DFCD72}">
  <dimension ref="A1:P19"/>
  <sheetViews>
    <sheetView workbookViewId="0">
      <selection activeCell="G18" sqref="G18"/>
    </sheetView>
  </sheetViews>
  <sheetFormatPr defaultRowHeight="13.9"/>
  <cols>
    <col min="1" max="1" width="3" bestFit="1" customWidth="1"/>
    <col min="2" max="2" width="19" bestFit="1" customWidth="1"/>
    <col min="3" max="3" width="13" customWidth="1"/>
    <col min="4" max="4" width="20.625" customWidth="1"/>
    <col min="6" max="6" width="3" bestFit="1" customWidth="1"/>
    <col min="7" max="7" width="20.875" customWidth="1"/>
    <col min="8" max="8" width="16" customWidth="1"/>
    <col min="10" max="10" width="18.25" customWidth="1"/>
    <col min="12" max="12" width="3" bestFit="1" customWidth="1"/>
    <col min="13" max="13" width="12.25" customWidth="1"/>
    <col min="14" max="14" width="12.375" customWidth="1"/>
    <col min="15" max="15" width="11.125" customWidth="1"/>
    <col min="16" max="16" width="16.125" customWidth="1"/>
  </cols>
  <sheetData>
    <row r="1" spans="1:16">
      <c r="A1" s="15" t="s">
        <v>0</v>
      </c>
      <c r="B1" s="21" t="s">
        <v>43</v>
      </c>
      <c r="C1" s="24" t="s">
        <v>39</v>
      </c>
      <c r="D1" s="24" t="s">
        <v>44</v>
      </c>
      <c r="F1" s="15" t="s">
        <v>0</v>
      </c>
      <c r="G1" s="21" t="s">
        <v>43</v>
      </c>
      <c r="H1" s="24" t="s">
        <v>45</v>
      </c>
      <c r="I1" s="24" t="s">
        <v>39</v>
      </c>
      <c r="J1" s="24" t="s">
        <v>46</v>
      </c>
      <c r="L1" s="24" t="s">
        <v>0</v>
      </c>
      <c r="M1" s="24" t="s">
        <v>43</v>
      </c>
      <c r="N1" s="24" t="s">
        <v>39</v>
      </c>
      <c r="O1" s="24" t="s">
        <v>44</v>
      </c>
    </row>
    <row r="2" spans="1:16">
      <c r="A2" s="8">
        <v>1</v>
      </c>
      <c r="B2" s="27" t="s">
        <v>47</v>
      </c>
      <c r="C2" s="25" t="s">
        <v>48</v>
      </c>
      <c r="D2" s="25"/>
      <c r="F2" s="8">
        <v>1</v>
      </c>
      <c r="G2" s="27" t="s">
        <v>47</v>
      </c>
      <c r="H2" s="25" t="s">
        <v>49</v>
      </c>
      <c r="I2" s="25" t="s">
        <v>50</v>
      </c>
      <c r="J2" s="29" t="s">
        <v>51</v>
      </c>
      <c r="L2" s="18">
        <v>1</v>
      </c>
      <c r="M2" s="35" t="s">
        <v>47</v>
      </c>
      <c r="N2" s="25" t="s">
        <v>52</v>
      </c>
      <c r="O2" s="25" t="s">
        <v>49</v>
      </c>
    </row>
    <row r="3" spans="1:16">
      <c r="A3" s="8">
        <v>2</v>
      </c>
      <c r="B3" s="23" t="s">
        <v>47</v>
      </c>
      <c r="C3" s="28" t="s">
        <v>48</v>
      </c>
      <c r="D3" s="28" t="s">
        <v>53</v>
      </c>
      <c r="F3" s="8">
        <v>2</v>
      </c>
      <c r="G3" s="23" t="s">
        <v>47</v>
      </c>
      <c r="H3" s="28" t="s">
        <v>49</v>
      </c>
      <c r="I3" s="28" t="s">
        <v>50</v>
      </c>
      <c r="J3" s="28" t="s">
        <v>54</v>
      </c>
      <c r="L3" s="18">
        <v>2</v>
      </c>
      <c r="M3" s="26" t="s">
        <v>55</v>
      </c>
      <c r="N3" s="28" t="s">
        <v>52</v>
      </c>
      <c r="O3" s="28" t="s">
        <v>56</v>
      </c>
    </row>
    <row r="4" spans="1:16">
      <c r="A4" s="8">
        <v>3</v>
      </c>
      <c r="B4" s="22" t="s">
        <v>47</v>
      </c>
      <c r="C4" s="25" t="s">
        <v>48</v>
      </c>
      <c r="D4" s="25" t="s">
        <v>49</v>
      </c>
      <c r="F4" s="8">
        <v>3</v>
      </c>
      <c r="G4" s="22" t="s">
        <v>55</v>
      </c>
      <c r="H4" s="25" t="s">
        <v>56</v>
      </c>
      <c r="I4" s="25" t="s">
        <v>50</v>
      </c>
      <c r="J4" s="29" t="s">
        <v>53</v>
      </c>
      <c r="L4" s="18">
        <v>3</v>
      </c>
      <c r="M4" s="25" t="s">
        <v>41</v>
      </c>
      <c r="N4" s="25" t="s">
        <v>52</v>
      </c>
      <c r="O4" s="25" t="s">
        <v>57</v>
      </c>
    </row>
    <row r="5" spans="1:16">
      <c r="A5" s="8">
        <v>4</v>
      </c>
      <c r="B5" s="23" t="s">
        <v>55</v>
      </c>
      <c r="C5" s="28" t="s">
        <v>48</v>
      </c>
      <c r="D5" s="28"/>
      <c r="F5" s="8">
        <v>4</v>
      </c>
      <c r="G5" s="23" t="s">
        <v>55</v>
      </c>
      <c r="H5" s="28" t="s">
        <v>56</v>
      </c>
      <c r="I5" s="26" t="s">
        <v>50</v>
      </c>
      <c r="J5" s="28" t="s">
        <v>58</v>
      </c>
      <c r="M5" s="30"/>
      <c r="N5" s="31"/>
      <c r="O5" s="31"/>
      <c r="P5" s="32"/>
    </row>
    <row r="6" spans="1:16">
      <c r="A6" s="8">
        <v>5</v>
      </c>
      <c r="B6" s="22" t="s">
        <v>55</v>
      </c>
      <c r="C6" s="25" t="s">
        <v>48</v>
      </c>
      <c r="D6" s="29" t="s">
        <v>59</v>
      </c>
      <c r="F6" s="17">
        <v>5</v>
      </c>
      <c r="G6" s="33" t="s">
        <v>41</v>
      </c>
      <c r="H6" s="34" t="s">
        <v>57</v>
      </c>
      <c r="I6" s="38" t="s">
        <v>50</v>
      </c>
      <c r="J6" s="34" t="s">
        <v>57</v>
      </c>
      <c r="M6" s="30"/>
      <c r="N6" s="31"/>
      <c r="O6" s="32"/>
      <c r="P6" s="31"/>
    </row>
    <row r="7" spans="1:16">
      <c r="A7" s="17">
        <v>6</v>
      </c>
      <c r="B7" s="36" t="s">
        <v>55</v>
      </c>
      <c r="C7" s="39" t="s">
        <v>48</v>
      </c>
      <c r="D7" s="37" t="s">
        <v>56</v>
      </c>
      <c r="F7" s="18">
        <v>6</v>
      </c>
      <c r="G7" s="26" t="s">
        <v>41</v>
      </c>
      <c r="H7" s="26" t="s">
        <v>57</v>
      </c>
      <c r="I7" s="26" t="s">
        <v>50</v>
      </c>
      <c r="J7" s="26" t="s">
        <v>57</v>
      </c>
      <c r="M7" s="30"/>
      <c r="N7" s="31"/>
      <c r="O7" s="31"/>
      <c r="P7" s="31"/>
    </row>
    <row r="8" spans="1:16">
      <c r="A8" s="18">
        <v>7</v>
      </c>
      <c r="B8" s="25" t="s">
        <v>41</v>
      </c>
      <c r="C8" s="25" t="s">
        <v>48</v>
      </c>
      <c r="D8" s="25" t="s">
        <v>57</v>
      </c>
      <c r="F8" s="30"/>
      <c r="G8" s="31"/>
      <c r="H8" s="31"/>
      <c r="I8" s="31"/>
      <c r="J8" s="31"/>
      <c r="M8" s="30"/>
      <c r="N8" s="31"/>
      <c r="O8" s="31"/>
      <c r="P8" s="31"/>
    </row>
    <row r="9" spans="1:16">
      <c r="A9" s="18">
        <v>8</v>
      </c>
      <c r="B9" s="26" t="s">
        <v>41</v>
      </c>
      <c r="C9" s="28" t="s">
        <v>48</v>
      </c>
      <c r="D9" s="26" t="s">
        <v>57</v>
      </c>
      <c r="F9" s="30"/>
      <c r="G9" s="31"/>
      <c r="H9" s="31"/>
      <c r="I9" s="31"/>
      <c r="J9" s="31"/>
      <c r="M9" s="30"/>
      <c r="N9" s="31"/>
      <c r="O9" s="31"/>
      <c r="P9" s="31"/>
    </row>
    <row r="10" spans="1:16">
      <c r="A10" s="18">
        <v>9</v>
      </c>
      <c r="B10" s="25" t="s">
        <v>41</v>
      </c>
      <c r="C10" s="25" t="s">
        <v>48</v>
      </c>
      <c r="D10" s="25" t="s">
        <v>57</v>
      </c>
      <c r="F10" s="30"/>
      <c r="G10" s="31"/>
      <c r="H10" s="31"/>
      <c r="I10" s="31"/>
      <c r="J10" s="31"/>
      <c r="M10" s="30"/>
      <c r="N10" s="31"/>
      <c r="O10" s="31"/>
      <c r="P10" s="31"/>
    </row>
    <row r="11" spans="1:16">
      <c r="A11" s="30"/>
      <c r="B11" s="31"/>
      <c r="C11" s="32"/>
      <c r="D11" s="31"/>
      <c r="F11" s="30"/>
      <c r="G11" s="31"/>
      <c r="H11" s="31"/>
      <c r="I11" s="31"/>
      <c r="J11" s="31"/>
      <c r="M11" s="30"/>
      <c r="N11" s="31"/>
      <c r="O11" s="31"/>
      <c r="P11" s="31"/>
    </row>
    <row r="12" spans="1:16">
      <c r="A12" s="30"/>
      <c r="B12" s="31"/>
      <c r="C12" s="31"/>
      <c r="D12" s="31"/>
      <c r="F12" s="30"/>
      <c r="G12" s="31"/>
      <c r="H12" s="31"/>
      <c r="I12" s="31"/>
      <c r="J12" s="31"/>
      <c r="M12" s="30"/>
      <c r="N12" s="31"/>
      <c r="O12" s="31"/>
      <c r="P12" s="31"/>
    </row>
    <row r="13" spans="1:16">
      <c r="A13" s="30"/>
      <c r="B13" s="31"/>
      <c r="C13" s="32"/>
      <c r="D13" s="31"/>
      <c r="F13" s="30"/>
      <c r="G13" s="31"/>
      <c r="H13" s="31"/>
      <c r="I13" s="31"/>
      <c r="J13" s="31"/>
      <c r="M13" s="30"/>
      <c r="N13" s="31"/>
      <c r="O13" s="31"/>
      <c r="P13" s="31"/>
    </row>
    <row r="14" spans="1:16">
      <c r="A14" s="30"/>
      <c r="B14" s="31"/>
      <c r="C14" s="31"/>
      <c r="D14" s="31"/>
    </row>
    <row r="15" spans="1:16">
      <c r="A15" s="30"/>
      <c r="B15" s="31"/>
      <c r="C15" s="31"/>
      <c r="D15" s="31"/>
    </row>
    <row r="16" spans="1:16">
      <c r="A16" s="30"/>
      <c r="B16" s="31"/>
      <c r="C16" s="31"/>
      <c r="D16" s="31"/>
    </row>
    <row r="17" spans="1:4">
      <c r="A17" s="30"/>
      <c r="B17" s="31"/>
      <c r="C17" s="31"/>
      <c r="D17" s="31"/>
    </row>
    <row r="18" spans="1:4">
      <c r="A18" s="30"/>
      <c r="B18" s="31"/>
      <c r="C18" s="31"/>
      <c r="D18" s="31"/>
    </row>
    <row r="19" spans="1:4">
      <c r="A19" s="30"/>
      <c r="B19" s="31"/>
      <c r="C19" s="31"/>
      <c r="D19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9C195-66D9-4BDC-8D8E-57732A89B8BC}">
  <dimension ref="A1:H21"/>
  <sheetViews>
    <sheetView workbookViewId="0">
      <selection activeCell="D12" sqref="D12"/>
    </sheetView>
  </sheetViews>
  <sheetFormatPr defaultRowHeight="13.9"/>
  <cols>
    <col min="1" max="1" width="3" bestFit="1" customWidth="1"/>
    <col min="2" max="2" width="24.625" customWidth="1"/>
    <col min="3" max="3" width="13.25" bestFit="1" customWidth="1"/>
    <col min="4" max="4" width="13.125" bestFit="1" customWidth="1"/>
    <col min="8" max="8" width="18.625" customWidth="1"/>
  </cols>
  <sheetData>
    <row r="1" spans="1:8">
      <c r="A1" s="24" t="s">
        <v>0</v>
      </c>
      <c r="B1" s="24" t="s">
        <v>43</v>
      </c>
      <c r="C1" s="24" t="s">
        <v>60</v>
      </c>
      <c r="D1" s="24" t="s">
        <v>61</v>
      </c>
      <c r="E1" s="40" t="s">
        <v>42</v>
      </c>
      <c r="H1" s="31"/>
    </row>
    <row r="2" spans="1:8" ht="14.45">
      <c r="A2" s="24">
        <v>1</v>
      </c>
      <c r="B2" s="60" t="s">
        <v>62</v>
      </c>
      <c r="C2" s="19" t="str">
        <f ca="1">IF(E2=1,taikhoan!$B$2,IF(E2=2,taikhoan!$B$3,IF(E2=3,taikhoan!$B$4,IF(E2=4,taikhoan!$B$5,IF(E2=5,taikhoan!$B$6,IF(E2=6,taikhoan!$B$7,IF(E2=7,taikhoan!$B$8,IF(E2=8,taikhoan!$B$9,IF(E2=9,taikhoan!$B$10,IF(E2=10,taikhoan!$B$11))))))))))</f>
        <v>ZLVY</v>
      </c>
      <c r="D2" s="61"/>
      <c r="E2" s="45">
        <f ca="1">RANDBETWEEN(1,10)</f>
        <v>5</v>
      </c>
      <c r="H2" s="31"/>
    </row>
    <row r="3" spans="1:8" ht="14.45">
      <c r="A3" s="24">
        <v>2</v>
      </c>
      <c r="B3" s="42" t="s">
        <v>62</v>
      </c>
      <c r="C3" s="42" t="str">
        <f ca="1">IF(E3=1,taikhoan!$B$2,IF(E3=2,taikhoan!$B$3,IF(E3=3,taikhoan!$B$4,IF(E3=4,taikhoan!$B$5,IF(E3=5,taikhoan!$B$6,IF(E3=6,taikhoan!$B$7,IF(E3=7,taikhoan!$B$8,IF(E3=8,taikhoan!$B$9,IF(E3=9,taikhoan!$B$10,IF(E3=10,taikhoan!$B$11))))))))))</f>
        <v>QTBC</v>
      </c>
      <c r="D3" s="62"/>
      <c r="E3" s="44">
        <f t="shared" ref="E3:E21" ca="1" si="0">RANDBETWEEN(1,10)</f>
        <v>8</v>
      </c>
      <c r="H3" s="16"/>
    </row>
    <row r="4" spans="1:8" ht="14.45">
      <c r="A4" s="24">
        <v>3</v>
      </c>
      <c r="B4" s="60" t="s">
        <v>62</v>
      </c>
      <c r="C4" s="19" t="str">
        <f ca="1">IF(E4=1,taikhoan!$B$2,IF(E4=2,taikhoan!$B$3,IF(E4=3,taikhoan!$B$4,IF(E4=4,taikhoan!$B$5,IF(E4=5,taikhoan!$B$6,IF(E4=6,taikhoan!$B$7,IF(E4=7,taikhoan!$B$8,IF(E4=8,taikhoan!$B$9,IF(E4=9,taikhoan!$B$10,IF(E4=10,taikhoan!$B$11))))))))))</f>
        <v>CKOR</v>
      </c>
      <c r="D4" s="61"/>
      <c r="E4" s="45">
        <f t="shared" ca="1" si="0"/>
        <v>2</v>
      </c>
      <c r="H4" s="16"/>
    </row>
    <row r="5" spans="1:8" ht="14.45">
      <c r="A5" s="24">
        <v>4</v>
      </c>
      <c r="B5" s="42" t="s">
        <v>62</v>
      </c>
      <c r="C5" s="42" t="str">
        <f ca="1">IF(E5=1,taikhoan!$B$2,IF(E5=2,taikhoan!$B$3,IF(E5=3,taikhoan!$B$4,IF(E5=4,taikhoan!$B$5,IF(E5=5,taikhoan!$B$6,IF(E5=6,taikhoan!$B$7,IF(E5=7,taikhoan!$B$8,IF(E5=8,taikhoan!$B$9,IF(E5=9,taikhoan!$B$10,IF(E5=10,taikhoan!$B$11))))))))))</f>
        <v>QXCH</v>
      </c>
      <c r="D5" s="62"/>
      <c r="E5" s="44">
        <f t="shared" ca="1" si="0"/>
        <v>4</v>
      </c>
      <c r="H5" s="16"/>
    </row>
    <row r="6" spans="1:8" ht="14.45">
      <c r="A6" s="24">
        <v>5</v>
      </c>
      <c r="B6" s="60" t="s">
        <v>62</v>
      </c>
      <c r="C6" s="19" t="str">
        <f ca="1">IF(E6=1,taikhoan!$B$2,IF(E6=2,taikhoan!$B$3,IF(E6=3,taikhoan!$B$4,IF(E6=4,taikhoan!$B$5,IF(E6=5,taikhoan!$B$6,IF(E6=6,taikhoan!$B$7,IF(E6=7,taikhoan!$B$8,IF(E6=8,taikhoan!$B$9,IF(E6=9,taikhoan!$B$10,IF(E6=10,taikhoan!$B$11))))))))))</f>
        <v>JTVJ</v>
      </c>
      <c r="D6" s="61"/>
      <c r="E6" s="45">
        <f t="shared" ca="1" si="0"/>
        <v>1</v>
      </c>
      <c r="H6" s="16"/>
    </row>
    <row r="7" spans="1:8" ht="14.45">
      <c r="A7" s="24">
        <v>6</v>
      </c>
      <c r="B7" s="42" t="s">
        <v>62</v>
      </c>
      <c r="C7" s="42" t="str">
        <f ca="1">IF(E7=1,taikhoan!$B$2,IF(E7=2,taikhoan!$B$3,IF(E7=3,taikhoan!$B$4,IF(E7=4,taikhoan!$B$5,IF(E7=5,taikhoan!$B$6,IF(E7=6,taikhoan!$B$7,IF(E7=7,taikhoan!$B$8,IF(E7=8,taikhoan!$B$9,IF(E7=9,taikhoan!$B$10,IF(E7=10,taikhoan!$B$11))))))))))</f>
        <v>ZLVY</v>
      </c>
      <c r="D7" s="62"/>
      <c r="E7" s="44">
        <f t="shared" ca="1" si="0"/>
        <v>5</v>
      </c>
      <c r="H7" s="16"/>
    </row>
    <row r="8" spans="1:8" ht="14.45">
      <c r="A8" s="24">
        <v>7</v>
      </c>
      <c r="B8" s="60" t="s">
        <v>62</v>
      </c>
      <c r="C8" s="19" t="str">
        <f ca="1">IF(E8=1,taikhoan!$B$2,IF(E8=2,taikhoan!$B$3,IF(E8=3,taikhoan!$B$4,IF(E8=4,taikhoan!$B$5,IF(E8=5,taikhoan!$B$6,IF(E8=6,taikhoan!$B$7,IF(E8=7,taikhoan!$B$8,IF(E8=8,taikhoan!$B$9,IF(E8=9,taikhoan!$B$10,IF(E8=10,taikhoan!$B$11))))))))))</f>
        <v>JLGX</v>
      </c>
      <c r="D8" s="61"/>
      <c r="E8" s="45">
        <f t="shared" ca="1" si="0"/>
        <v>10</v>
      </c>
      <c r="H8" s="16"/>
    </row>
    <row r="9" spans="1:8" ht="14.45">
      <c r="A9" s="24">
        <v>8</v>
      </c>
      <c r="B9" s="42" t="s">
        <v>62</v>
      </c>
      <c r="C9" s="42" t="str">
        <f ca="1">IF(E9=1,taikhoan!$B$2,IF(E9=2,taikhoan!$B$3,IF(E9=3,taikhoan!$B$4,IF(E9=4,taikhoan!$B$5,IF(E9=5,taikhoan!$B$6,IF(E9=6,taikhoan!$B$7,IF(E9=7,taikhoan!$B$8,IF(E9=8,taikhoan!$B$9,IF(E9=9,taikhoan!$B$10,IF(E9=10,taikhoan!$B$11))))))))))</f>
        <v>ZLVY</v>
      </c>
      <c r="D9" s="62"/>
      <c r="E9" s="44">
        <f t="shared" ca="1" si="0"/>
        <v>5</v>
      </c>
      <c r="H9" s="16"/>
    </row>
    <row r="10" spans="1:8" ht="14.45">
      <c r="A10" s="24">
        <v>9</v>
      </c>
      <c r="B10" s="60" t="s">
        <v>62</v>
      </c>
      <c r="C10" s="19" t="str">
        <f ca="1">IF(E10=1,taikhoan!$B$2,IF(E10=2,taikhoan!$B$3,IF(E10=3,taikhoan!$B$4,IF(E10=4,taikhoan!$B$5,IF(E10=5,taikhoan!$B$6,IF(E10=6,taikhoan!$B$7,IF(E10=7,taikhoan!$B$8,IF(E10=8,taikhoan!$B$9,IF(E10=9,taikhoan!$B$10,IF(E10=10,taikhoan!$B$11))))))))))</f>
        <v>ZLVY</v>
      </c>
      <c r="D10" s="61"/>
      <c r="E10" s="45">
        <f t="shared" ca="1" si="0"/>
        <v>5</v>
      </c>
      <c r="H10" s="16"/>
    </row>
    <row r="11" spans="1:8" ht="14.45">
      <c r="A11" s="24">
        <v>10</v>
      </c>
      <c r="B11" s="42" t="s">
        <v>62</v>
      </c>
      <c r="C11" s="42" t="str">
        <f ca="1">IF(E11=1,taikhoan!$B$2,IF(E11=2,taikhoan!$B$3,IF(E11=3,taikhoan!$B$4,IF(E11=4,taikhoan!$B$5,IF(E11=5,taikhoan!$B$6,IF(E11=6,taikhoan!$B$7,IF(E11=7,taikhoan!$B$8,IF(E11=8,taikhoan!$B$9,IF(E11=9,taikhoan!$B$10,IF(E11=10,taikhoan!$B$11))))))))))</f>
        <v>UKUD</v>
      </c>
      <c r="D11" s="62"/>
      <c r="E11" s="44">
        <f t="shared" ca="1" si="0"/>
        <v>7</v>
      </c>
      <c r="H11" s="16"/>
    </row>
    <row r="12" spans="1:8" ht="14.45">
      <c r="A12" s="24">
        <v>11</v>
      </c>
      <c r="B12" s="19" t="s">
        <v>63</v>
      </c>
      <c r="C12" s="19" t="str">
        <f ca="1">IF(E12=1,taikhoan!$B$2,IF(E12=2,taikhoan!$B$3,IF(E12=3,taikhoan!$B$4,IF(E12=4,taikhoan!$B$5,IF(E12=5,taikhoan!$B$6,IF(E12=6,taikhoan!$B$7,IF(E12=7,taikhoan!$B$8,IF(E12=8,taikhoan!$B$9,IF(E12=9,taikhoan!$B$10,IF(E12=10,taikhoan!$B$11))))))))))</f>
        <v>QTBC</v>
      </c>
      <c r="D12" s="61" t="str">
        <f ca="1">IF(E12=1,ngansach!$B$2,IF(E12=2,ngansach!$B$3,IF(E12=3,ngansach!$B$4,IF(E12=4,ngansach!$B$5,IF(E12=5,ngansach!$B$6,IF(E12=6,ngansach!$B$7,IF(E12=7,ngansach!$B$8,IF(E12=8,ngansach!$B$9,IF(E12=9,ngansach!$B$10,IF(E12=10,ngansach!$B$11))))))))))</f>
        <v>Ngan sach bw22</v>
      </c>
      <c r="E12" s="45">
        <f t="shared" ca="1" si="0"/>
        <v>8</v>
      </c>
      <c r="H12" s="16"/>
    </row>
    <row r="13" spans="1:8" ht="14.45">
      <c r="A13" s="24">
        <v>12</v>
      </c>
      <c r="B13" s="42" t="s">
        <v>63</v>
      </c>
      <c r="C13" s="42" t="str">
        <f ca="1">IF(E13=1,taikhoan!$B$2,IF(E13=2,taikhoan!$B$3,IF(E13=3,taikhoan!$B$4,IF(E13=4,taikhoan!$B$5,IF(E13=5,taikhoan!$B$6,IF(E13=6,taikhoan!$B$7,IF(E13=7,taikhoan!$B$8,IF(E13=8,taikhoan!$B$9,IF(E13=9,taikhoan!$B$10,IF(E13=10,taikhoan!$B$11))))))))))</f>
        <v>JLGX</v>
      </c>
      <c r="D13" s="62" t="str">
        <f ca="1">IF(E13=1,ngansach!$B$2,IF(E13=2,ngansach!$B$3,IF(E13=3,ngansach!$B$4,IF(E13=4,ngansach!$B$5,IF(E13=5,ngansach!$B$6,IF(E13=6,ngansach!$B$7,IF(E13=7,ngansach!$B$8,IF(E13=8,ngansach!$B$9,IF(E13=9,ngansach!$B$10,IF(E13=10,ngansach!$B$11))))))))))</f>
        <v>Ngan sach kj65</v>
      </c>
      <c r="E13" s="44">
        <f t="shared" ca="1" si="0"/>
        <v>10</v>
      </c>
      <c r="H13" s="16"/>
    </row>
    <row r="14" spans="1:8" ht="14.45">
      <c r="A14" s="24">
        <v>13</v>
      </c>
      <c r="B14" s="19" t="s">
        <v>63</v>
      </c>
      <c r="C14" s="19" t="str">
        <f ca="1">IF(E14=1,taikhoan!$B$2,IF(E14=2,taikhoan!$B$3,IF(E14=3,taikhoan!$B$4,IF(E14=4,taikhoan!$B$5,IF(E14=5,taikhoan!$B$6,IF(E14=6,taikhoan!$B$7,IF(E14=7,taikhoan!$B$8,IF(E14=8,taikhoan!$B$9,IF(E14=9,taikhoan!$B$10,IF(E14=10,taikhoan!$B$11))))))))))</f>
        <v>PWQY</v>
      </c>
      <c r="D14" s="61" t="str">
        <f ca="1">IF(E14=1,ngansach!$B$2,IF(E14=2,ngansach!$B$3,IF(E14=3,ngansach!$B$4,IF(E14=4,ngansach!$B$5,IF(E14=5,ngansach!$B$6,IF(E14=6,ngansach!$B$7,IF(E14=7,ngansach!$B$8,IF(E14=8,ngansach!$B$9,IF(E14=9,ngansach!$B$10,IF(E14=10,ngansach!$B$11))))))))))</f>
        <v>Ngan sach ki25</v>
      </c>
      <c r="E14" s="45">
        <f t="shared" ca="1" si="0"/>
        <v>3</v>
      </c>
    </row>
    <row r="15" spans="1:8" ht="14.45">
      <c r="A15" s="24">
        <v>14</v>
      </c>
      <c r="B15" s="42" t="s">
        <v>63</v>
      </c>
      <c r="C15" s="42" t="str">
        <f ca="1">IF(E15=1,taikhoan!$B$2,IF(E15=2,taikhoan!$B$3,IF(E15=3,taikhoan!$B$4,IF(E15=4,taikhoan!$B$5,IF(E15=5,taikhoan!$B$6,IF(E15=6,taikhoan!$B$7,IF(E15=7,taikhoan!$B$8,IF(E15=8,taikhoan!$B$9,IF(E15=9,taikhoan!$B$10,IF(E15=10,taikhoan!$B$11))))))))))</f>
        <v>CKOR</v>
      </c>
      <c r="D15" s="62" t="str">
        <f ca="1">IF(E15=1,ngansach!$B$2,IF(E15=2,ngansach!$B$3,IF(E15=3,ngansach!$B$4,IF(E15=4,ngansach!$B$5,IF(E15=5,ngansach!$B$6,IF(E15=6,ngansach!$B$7,IF(E15=7,ngansach!$B$8,IF(E15=8,ngansach!$B$9,IF(E15=9,ngansach!$B$10,IF(E15=10,ngansach!$B$11))))))))))</f>
        <v>Ngan sach ar05</v>
      </c>
      <c r="E15" s="44">
        <f t="shared" ca="1" si="0"/>
        <v>2</v>
      </c>
    </row>
    <row r="16" spans="1:8" ht="14.45">
      <c r="A16" s="24">
        <v>15</v>
      </c>
      <c r="B16" s="19" t="s">
        <v>63</v>
      </c>
      <c r="C16" s="19" t="str">
        <f ca="1">IF(E16=1,taikhoan!$B$2,IF(E16=2,taikhoan!$B$3,IF(E16=3,taikhoan!$B$4,IF(E16=4,taikhoan!$B$5,IF(E16=5,taikhoan!$B$6,IF(E16=6,taikhoan!$B$7,IF(E16=7,taikhoan!$B$8,IF(E16=8,taikhoan!$B$9,IF(E16=9,taikhoan!$B$10,IF(E16=10,taikhoan!$B$11))))))))))</f>
        <v>MSYB</v>
      </c>
      <c r="D16" s="61" t="str">
        <f ca="1">IF(E16=1,ngansach!$B$2,IF(E16=2,ngansach!$B$3,IF(E16=3,ngansach!$B$4,IF(E16=4,ngansach!$B$5,IF(E16=5,ngansach!$B$6,IF(E16=6,ngansach!$B$7,IF(E16=7,ngansach!$B$8,IF(E16=8,ngansach!$B$9,IF(E16=9,ngansach!$B$10,IF(E16=10,ngansach!$B$11))))))))))</f>
        <v>Ngan sach yp06</v>
      </c>
      <c r="E16" s="45">
        <f t="shared" ca="1" si="0"/>
        <v>6</v>
      </c>
    </row>
    <row r="17" spans="1:5" ht="14.45">
      <c r="A17" s="24">
        <v>16</v>
      </c>
      <c r="B17" s="42" t="s">
        <v>63</v>
      </c>
      <c r="C17" s="42" t="str">
        <f ca="1">IF(E17=1,taikhoan!$B$2,IF(E17=2,taikhoan!$B$3,IF(E17=3,taikhoan!$B$4,IF(E17=4,taikhoan!$B$5,IF(E17=5,taikhoan!$B$6,IF(E17=6,taikhoan!$B$7,IF(E17=7,taikhoan!$B$8,IF(E17=8,taikhoan!$B$9,IF(E17=9,taikhoan!$B$10,IF(E17=10,taikhoan!$B$11))))))))))</f>
        <v>CKOR</v>
      </c>
      <c r="D17" s="62" t="str">
        <f ca="1">IF(E17=1,ngansach!$B$2,IF(E17=2,ngansach!$B$3,IF(E17=3,ngansach!$B$4,IF(E17=4,ngansach!$B$5,IF(E17=5,ngansach!$B$6,IF(E17=6,ngansach!$B$7,IF(E17=7,ngansach!$B$8,IF(E17=8,ngansach!$B$9,IF(E17=9,ngansach!$B$10,IF(E17=10,ngansach!$B$11))))))))))</f>
        <v>Ngan sach ar05</v>
      </c>
      <c r="E17" s="44">
        <f t="shared" ca="1" si="0"/>
        <v>2</v>
      </c>
    </row>
    <row r="18" spans="1:5" ht="14.45">
      <c r="A18" s="24">
        <v>17</v>
      </c>
      <c r="B18" s="19" t="s">
        <v>63</v>
      </c>
      <c r="C18" s="19" t="str">
        <f ca="1">IF(E18=1,taikhoan!$B$2,IF(E18=2,taikhoan!$B$3,IF(E18=3,taikhoan!$B$4,IF(E18=4,taikhoan!$B$5,IF(E18=5,taikhoan!$B$6,IF(E18=6,taikhoan!$B$7,IF(E18=7,taikhoan!$B$8,IF(E18=8,taikhoan!$B$9,IF(E18=9,taikhoan!$B$10,IF(E18=10,taikhoan!$B$11))))))))))</f>
        <v>JLGX</v>
      </c>
      <c r="D18" s="61" t="str">
        <f ca="1">IF(E18=1,ngansach!$B$2,IF(E18=2,ngansach!$B$3,IF(E18=3,ngansach!$B$4,IF(E18=4,ngansach!$B$5,IF(E18=5,ngansach!$B$6,IF(E18=6,ngansach!$B$7,IF(E18=7,ngansach!$B$8,IF(E18=8,ngansach!$B$9,IF(E18=9,ngansach!$B$10,IF(E18=10,ngansach!$B$11))))))))))</f>
        <v>Ngan sach kj65</v>
      </c>
      <c r="E18" s="45">
        <f t="shared" ca="1" si="0"/>
        <v>10</v>
      </c>
    </row>
    <row r="19" spans="1:5" ht="14.45">
      <c r="A19" s="24">
        <v>18</v>
      </c>
      <c r="B19" s="42" t="s">
        <v>63</v>
      </c>
      <c r="C19" s="42" t="str">
        <f ca="1">IF(E19=1,taikhoan!$B$2,IF(E19=2,taikhoan!$B$3,IF(E19=3,taikhoan!$B$4,IF(E19=4,taikhoan!$B$5,IF(E19=5,taikhoan!$B$6,IF(E19=6,taikhoan!$B$7,IF(E19=7,taikhoan!$B$8,IF(E19=8,taikhoan!$B$9,IF(E19=9,taikhoan!$B$10,IF(E19=10,taikhoan!$B$11))))))))))</f>
        <v>PWQY</v>
      </c>
      <c r="D19" s="62" t="str">
        <f ca="1">IF(E19=1,ngansach!$B$2,IF(E19=2,ngansach!$B$3,IF(E19=3,ngansach!$B$4,IF(E19=4,ngansach!$B$5,IF(E19=5,ngansach!$B$6,IF(E19=6,ngansach!$B$7,IF(E19=7,ngansach!$B$8,IF(E19=8,ngansach!$B$9,IF(E19=9,ngansach!$B$10,IF(E19=10,ngansach!$B$11))))))))))</f>
        <v>Ngan sach ki25</v>
      </c>
      <c r="E19" s="44">
        <f t="shared" ca="1" si="0"/>
        <v>3</v>
      </c>
    </row>
    <row r="20" spans="1:5" ht="14.45">
      <c r="A20" s="24">
        <v>19</v>
      </c>
      <c r="B20" s="19" t="s">
        <v>63</v>
      </c>
      <c r="C20" s="19" t="str">
        <f ca="1">IF(E20=1,taikhoan!$B$2,IF(E20=2,taikhoan!$B$3,IF(E20=3,taikhoan!$B$4,IF(E20=4,taikhoan!$B$5,IF(E20=5,taikhoan!$B$6,IF(E20=6,taikhoan!$B$7,IF(E20=7,taikhoan!$B$8,IF(E20=8,taikhoan!$B$9,IF(E20=9,taikhoan!$B$10,IF(E20=10,taikhoan!$B$11))))))))))</f>
        <v>JTVJ</v>
      </c>
      <c r="D20" s="61" t="str">
        <f ca="1">IF(E20=1,ngansach!$B$2,IF(E20=2,ngansach!$B$3,IF(E20=3,ngansach!$B$4,IF(E20=4,ngansach!$B$5,IF(E20=5,ngansach!$B$6,IF(E20=6,ngansach!$B$7,IF(E20=7,ngansach!$B$8,IF(E20=8,ngansach!$B$9,IF(E20=9,ngansach!$B$10,IF(E20=10,ngansach!$B$11))))))))))</f>
        <v>Ngan sach hk54</v>
      </c>
      <c r="E20" s="45">
        <f t="shared" ca="1" si="0"/>
        <v>1</v>
      </c>
    </row>
    <row r="21" spans="1:5" ht="14.45">
      <c r="A21" s="24">
        <v>20</v>
      </c>
      <c r="B21" s="42" t="s">
        <v>63</v>
      </c>
      <c r="C21" s="42" t="str">
        <f ca="1">IF(E21=1,taikhoan!$B$2,IF(E21=2,taikhoan!$B$3,IF(E21=3,taikhoan!$B$4,IF(E21=4,taikhoan!$B$5,IF(E21=5,taikhoan!$B$6,IF(E21=6,taikhoan!$B$7,IF(E21=7,taikhoan!$B$8,IF(E21=8,taikhoan!$B$9,IF(E21=9,taikhoan!$B$10,IF(E21=10,taikhoan!$B$11))))))))))</f>
        <v>QXCH</v>
      </c>
      <c r="D21" s="62" t="str">
        <f ca="1">IF(E21=1,ngansach!$B$2,IF(E21=2,ngansach!$B$3,IF(E21=3,ngansach!$B$4,IF(E21=4,ngansach!$B$5,IF(E21=5,ngansach!$B$6,IF(E21=6,ngansach!$B$7,IF(E21=7,ngansach!$B$8,IF(E21=8,ngansach!$B$9,IF(E21=9,ngansach!$B$10,IF(E21=10,ngansach!$B$11))))))))))</f>
        <v>Ngan sach or44</v>
      </c>
      <c r="E21" s="44">
        <f t="shared" ca="1" si="0"/>
        <v>4</v>
      </c>
    </row>
  </sheetData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597F3-7495-4F00-A9C3-A1DBCA08C50F}">
  <dimension ref="A1:Q23"/>
  <sheetViews>
    <sheetView workbookViewId="0">
      <selection activeCell="Q17" sqref="Q17"/>
    </sheetView>
  </sheetViews>
  <sheetFormatPr defaultRowHeight="13.9"/>
  <cols>
    <col min="1" max="1" width="3" bestFit="1" customWidth="1"/>
    <col min="3" max="3" width="8" bestFit="1" customWidth="1"/>
    <col min="4" max="4" width="7" bestFit="1" customWidth="1"/>
    <col min="5" max="5" width="7.375" bestFit="1" customWidth="1"/>
    <col min="6" max="6" width="9.5" bestFit="1" customWidth="1"/>
    <col min="7" max="7" width="7.75" bestFit="1" customWidth="1"/>
    <col min="8" max="8" width="10" bestFit="1" customWidth="1"/>
    <col min="9" max="9" width="4.625" bestFit="1" customWidth="1"/>
    <col min="10" max="10" width="5.75" bestFit="1" customWidth="1"/>
    <col min="11" max="11" width="14.75" bestFit="1" customWidth="1"/>
    <col min="12" max="12" width="11" bestFit="1" customWidth="1"/>
    <col min="13" max="13" width="11.625" bestFit="1" customWidth="1"/>
    <col min="14" max="14" width="4.5" bestFit="1" customWidth="1"/>
  </cols>
  <sheetData>
    <row r="1" spans="1:17">
      <c r="A1" s="12" t="s">
        <v>0</v>
      </c>
      <c r="B1" s="12" t="s">
        <v>44</v>
      </c>
      <c r="C1" s="12" t="s">
        <v>64</v>
      </c>
      <c r="D1" s="12" t="s">
        <v>65</v>
      </c>
      <c r="E1" s="12" t="s">
        <v>66</v>
      </c>
      <c r="F1" s="12" t="s">
        <v>38</v>
      </c>
      <c r="G1" s="12" t="s">
        <v>67</v>
      </c>
      <c r="H1" s="11" t="s">
        <v>68</v>
      </c>
      <c r="I1" s="11" t="s">
        <v>39</v>
      </c>
      <c r="J1" s="11" t="s">
        <v>41</v>
      </c>
      <c r="K1" s="11" t="s">
        <v>40</v>
      </c>
      <c r="L1" s="11" t="s">
        <v>69</v>
      </c>
      <c r="M1" s="11" t="s">
        <v>70</v>
      </c>
      <c r="N1" s="11" t="s">
        <v>71</v>
      </c>
      <c r="P1" s="40">
        <v>1</v>
      </c>
      <c r="Q1" s="44" t="s">
        <v>12</v>
      </c>
    </row>
    <row r="2" spans="1:17">
      <c r="A2" s="2">
        <v>1</v>
      </c>
      <c r="B2" s="4" t="str">
        <f ca="1">CHAR(RANDBETWEEN(65,90))&amp;CHAR(RANDBETWEEN(65,90))&amp;CHAR(RANDBETWEEN(65,90))&amp;CHAR(RANDBETWEEN(65,90))</f>
        <v>PKKS</v>
      </c>
      <c r="C2" s="4" t="s">
        <v>72</v>
      </c>
      <c r="D2" s="65">
        <f ca="1">RANDBETWEEN(-10,100)</f>
        <v>53</v>
      </c>
      <c r="E2" s="43">
        <f ca="1">RANDBETWEEN(-100,10000)</f>
        <v>4087</v>
      </c>
      <c r="F2" s="64">
        <f ca="1">RANDBETWEEN(DATE(2023,12,1),DATE(2024,1,1))</f>
        <v>45266</v>
      </c>
      <c r="G2" s="43" t="str">
        <f ca="1">IF(H2=1,$Q$1,IF(H2=2,$Q$2,IF(H2=3,$Q$3,IF(H2=4,$Q$4,$Q$5))))</f>
        <v>weekly</v>
      </c>
      <c r="H2" s="43">
        <f ca="1">RANDBETWEEN(1,5)</f>
        <v>5</v>
      </c>
      <c r="I2" s="43"/>
      <c r="J2" s="43" t="str">
        <f ca="1">CHAR(RANDBETWEEN(65,90))</f>
        <v>O</v>
      </c>
      <c r="K2" s="43"/>
      <c r="L2" s="54">
        <f ca="1">RANDBETWEEN(DATE(2023,12,1),DATE(2024,1,1))</f>
        <v>45265</v>
      </c>
      <c r="M2" s="54">
        <f ca="1">L2+H2</f>
        <v>45270</v>
      </c>
      <c r="N2" s="43"/>
      <c r="P2" s="40">
        <v>2</v>
      </c>
      <c r="Q2" s="45" t="s">
        <v>14</v>
      </c>
    </row>
    <row r="3" spans="1:17">
      <c r="A3" s="2">
        <v>2</v>
      </c>
      <c r="B3" s="5" t="str">
        <f t="shared" ref="B3:B21" ca="1" si="0">CHAR(RANDBETWEEN(65,90))&amp;CHAR(RANDBETWEEN(65,90))&amp;CHAR(RANDBETWEEN(65,90))&amp;CHAR(RANDBETWEEN(65,90))</f>
        <v>GEBW</v>
      </c>
      <c r="C3" s="5" t="s">
        <v>72</v>
      </c>
      <c r="D3" s="67">
        <f t="shared" ref="D3:D21" ca="1" si="1">RANDBETWEEN(-10,100)</f>
        <v>21</v>
      </c>
      <c r="E3" s="20">
        <f t="shared" ref="E3:E21" ca="1" si="2">RANDBETWEEN(-100,10000)</f>
        <v>3525</v>
      </c>
      <c r="F3" s="68">
        <f t="shared" ref="F3:F21" ca="1" si="3">RANDBETWEEN(DATE(2023,12,1),DATE(2024,1,1))</f>
        <v>45278</v>
      </c>
      <c r="G3" s="20" t="str">
        <f t="shared" ref="G3:G21" ca="1" si="4">IF(H3=1,$Q$1,IF(H3=2,$Q$2,IF(H3=3,$Q$3,IF(H3=4,$Q$4,$Q$5))))</f>
        <v>dayly</v>
      </c>
      <c r="H3" s="20">
        <f t="shared" ref="H3:H21" ca="1" si="5">RANDBETWEEN(1,5)</f>
        <v>3</v>
      </c>
      <c r="I3" s="20"/>
      <c r="J3" s="20" t="str">
        <f t="shared" ref="J3:J21" ca="1" si="6">CHAR(RANDBETWEEN(65,90))</f>
        <v>Q</v>
      </c>
      <c r="K3" s="20"/>
      <c r="L3" s="55">
        <f t="shared" ref="L3:L21" ca="1" si="7">RANDBETWEEN(DATE(2023,12,1),DATE(2024,1,1))</f>
        <v>45276</v>
      </c>
      <c r="M3" s="55">
        <f t="shared" ref="M3:M21" ca="1" si="8">L3+H3</f>
        <v>45279</v>
      </c>
      <c r="N3" s="20"/>
      <c r="P3" s="40">
        <v>3</v>
      </c>
      <c r="Q3" s="44" t="s">
        <v>16</v>
      </c>
    </row>
    <row r="4" spans="1:17">
      <c r="A4" s="2">
        <v>3</v>
      </c>
      <c r="B4" s="4" t="str">
        <f t="shared" ca="1" si="0"/>
        <v>GAWZ</v>
      </c>
      <c r="C4" s="4" t="s">
        <v>72</v>
      </c>
      <c r="D4" s="65">
        <f t="shared" ca="1" si="1"/>
        <v>80</v>
      </c>
      <c r="E4" s="43">
        <f t="shared" ca="1" si="2"/>
        <v>5472</v>
      </c>
      <c r="F4" s="64">
        <f t="shared" ca="1" si="3"/>
        <v>45281</v>
      </c>
      <c r="G4" s="43" t="str">
        <f t="shared" ca="1" si="4"/>
        <v>yearly</v>
      </c>
      <c r="H4" s="43">
        <f t="shared" ca="1" si="5"/>
        <v>1</v>
      </c>
      <c r="I4" s="66"/>
      <c r="J4" s="43" t="str">
        <f t="shared" ca="1" si="6"/>
        <v>D</v>
      </c>
      <c r="K4" s="66"/>
      <c r="L4" s="54">
        <f t="shared" ca="1" si="7"/>
        <v>45284</v>
      </c>
      <c r="M4" s="54">
        <f t="shared" ca="1" si="8"/>
        <v>45285</v>
      </c>
      <c r="N4" s="43"/>
      <c r="P4" s="40">
        <v>4</v>
      </c>
      <c r="Q4" s="45" t="s">
        <v>18</v>
      </c>
    </row>
    <row r="5" spans="1:17">
      <c r="A5" s="2">
        <v>4</v>
      </c>
      <c r="B5" s="5" t="str">
        <f t="shared" ca="1" si="0"/>
        <v>ISMT</v>
      </c>
      <c r="C5" s="5" t="s">
        <v>72</v>
      </c>
      <c r="D5" s="67">
        <f t="shared" ca="1" si="1"/>
        <v>22</v>
      </c>
      <c r="E5" s="20">
        <f t="shared" ca="1" si="2"/>
        <v>2422</v>
      </c>
      <c r="F5" s="68">
        <f t="shared" ca="1" si="3"/>
        <v>45268</v>
      </c>
      <c r="G5" s="20" t="str">
        <f t="shared" ca="1" si="4"/>
        <v>yearly</v>
      </c>
      <c r="H5" s="20">
        <f t="shared" ca="1" si="5"/>
        <v>1</v>
      </c>
      <c r="I5" s="20"/>
      <c r="J5" s="20" t="str">
        <f t="shared" ca="1" si="6"/>
        <v>H</v>
      </c>
      <c r="K5" s="20"/>
      <c r="L5" s="55">
        <f t="shared" ca="1" si="7"/>
        <v>45262</v>
      </c>
      <c r="M5" s="55">
        <f t="shared" ca="1" si="8"/>
        <v>45263</v>
      </c>
      <c r="N5" s="20"/>
      <c r="P5" s="40">
        <v>5</v>
      </c>
      <c r="Q5" s="44" t="s">
        <v>19</v>
      </c>
    </row>
    <row r="6" spans="1:17">
      <c r="A6" s="2">
        <v>5</v>
      </c>
      <c r="B6" s="4" t="str">
        <f t="shared" ca="1" si="0"/>
        <v>OVSM</v>
      </c>
      <c r="C6" s="4" t="s">
        <v>72</v>
      </c>
      <c r="D6" s="65">
        <f t="shared" ca="1" si="1"/>
        <v>3</v>
      </c>
      <c r="E6" s="43">
        <f t="shared" ca="1" si="2"/>
        <v>132</v>
      </c>
      <c r="F6" s="64">
        <f t="shared" ca="1" si="3"/>
        <v>45279</v>
      </c>
      <c r="G6" s="43" t="str">
        <f t="shared" ca="1" si="4"/>
        <v>dayly</v>
      </c>
      <c r="H6" s="43">
        <f t="shared" ca="1" si="5"/>
        <v>3</v>
      </c>
      <c r="I6" s="43"/>
      <c r="J6" s="43" t="str">
        <f t="shared" ca="1" si="6"/>
        <v>S</v>
      </c>
      <c r="K6" s="43"/>
      <c r="L6" s="54">
        <f t="shared" ca="1" si="7"/>
        <v>45287</v>
      </c>
      <c r="M6" s="54">
        <f t="shared" ca="1" si="8"/>
        <v>45290</v>
      </c>
      <c r="N6" s="43"/>
    </row>
    <row r="7" spans="1:17">
      <c r="A7" s="2">
        <v>6</v>
      </c>
      <c r="B7" s="5" t="str">
        <f t="shared" ca="1" si="0"/>
        <v>CDFP</v>
      </c>
      <c r="C7" s="5" t="s">
        <v>72</v>
      </c>
      <c r="D7" s="67">
        <f t="shared" ca="1" si="1"/>
        <v>57</v>
      </c>
      <c r="E7" s="20">
        <f t="shared" ca="1" si="2"/>
        <v>9477</v>
      </c>
      <c r="F7" s="68">
        <f t="shared" ca="1" si="3"/>
        <v>45273</v>
      </c>
      <c r="G7" s="20" t="str">
        <f t="shared" ca="1" si="4"/>
        <v>yearly</v>
      </c>
      <c r="H7" s="20">
        <f t="shared" ca="1" si="5"/>
        <v>1</v>
      </c>
      <c r="I7" s="20"/>
      <c r="J7" s="20" t="str">
        <f t="shared" ca="1" si="6"/>
        <v>P</v>
      </c>
      <c r="K7" s="20"/>
      <c r="L7" s="55">
        <f t="shared" ca="1" si="7"/>
        <v>45279</v>
      </c>
      <c r="M7" s="55">
        <f t="shared" ca="1" si="8"/>
        <v>45280</v>
      </c>
      <c r="N7" s="20"/>
    </row>
    <row r="8" spans="1:17">
      <c r="A8" s="2">
        <v>7</v>
      </c>
      <c r="B8" s="4" t="str">
        <f t="shared" ca="1" si="0"/>
        <v>FCFG</v>
      </c>
      <c r="C8" s="4" t="s">
        <v>72</v>
      </c>
      <c r="D8" s="65">
        <f t="shared" ca="1" si="1"/>
        <v>-3</v>
      </c>
      <c r="E8" s="43">
        <f t="shared" ca="1" si="2"/>
        <v>6693</v>
      </c>
      <c r="F8" s="64">
        <f t="shared" ca="1" si="3"/>
        <v>45274</v>
      </c>
      <c r="G8" s="43" t="str">
        <f t="shared" ca="1" si="4"/>
        <v>monthly</v>
      </c>
      <c r="H8" s="43">
        <f t="shared" ca="1" si="5"/>
        <v>2</v>
      </c>
      <c r="I8" s="43"/>
      <c r="J8" s="43" t="str">
        <f t="shared" ca="1" si="6"/>
        <v>H</v>
      </c>
      <c r="K8" s="43"/>
      <c r="L8" s="54">
        <f t="shared" ca="1" si="7"/>
        <v>45286</v>
      </c>
      <c r="M8" s="54">
        <f t="shared" ca="1" si="8"/>
        <v>45288</v>
      </c>
      <c r="N8" s="43"/>
    </row>
    <row r="9" spans="1:17">
      <c r="A9" s="2">
        <v>8</v>
      </c>
      <c r="B9" s="5" t="str">
        <f t="shared" ca="1" si="0"/>
        <v>OXPG</v>
      </c>
      <c r="C9" s="5" t="s">
        <v>72</v>
      </c>
      <c r="D9" s="67">
        <f t="shared" ca="1" si="1"/>
        <v>73</v>
      </c>
      <c r="E9" s="20">
        <f t="shared" ca="1" si="2"/>
        <v>4215</v>
      </c>
      <c r="F9" s="68">
        <f t="shared" ca="1" si="3"/>
        <v>45273</v>
      </c>
      <c r="G9" s="20" t="str">
        <f t="shared" ca="1" si="4"/>
        <v>quarterly</v>
      </c>
      <c r="H9" s="20">
        <f t="shared" ca="1" si="5"/>
        <v>4</v>
      </c>
      <c r="I9" s="20"/>
      <c r="J9" s="20" t="str">
        <f t="shared" ca="1" si="6"/>
        <v>A</v>
      </c>
      <c r="K9" s="20"/>
      <c r="L9" s="55">
        <f t="shared" ca="1" si="7"/>
        <v>45261</v>
      </c>
      <c r="M9" s="55">
        <f t="shared" ca="1" si="8"/>
        <v>45265</v>
      </c>
      <c r="N9" s="20"/>
    </row>
    <row r="10" spans="1:17">
      <c r="A10" s="2">
        <v>9</v>
      </c>
      <c r="B10" s="4" t="str">
        <f t="shared" ca="1" si="0"/>
        <v>ACVL</v>
      </c>
      <c r="C10" s="4" t="s">
        <v>72</v>
      </c>
      <c r="D10" s="65">
        <f t="shared" ca="1" si="1"/>
        <v>53</v>
      </c>
      <c r="E10" s="43">
        <f t="shared" ca="1" si="2"/>
        <v>1875</v>
      </c>
      <c r="F10" s="64">
        <f t="shared" ca="1" si="3"/>
        <v>45271</v>
      </c>
      <c r="G10" s="43" t="str">
        <f t="shared" ca="1" si="4"/>
        <v>weekly</v>
      </c>
      <c r="H10" s="43">
        <f t="shared" ca="1" si="5"/>
        <v>5</v>
      </c>
      <c r="I10" s="43"/>
      <c r="J10" s="43" t="str">
        <f t="shared" ca="1" si="6"/>
        <v>L</v>
      </c>
      <c r="K10" s="43"/>
      <c r="L10" s="54">
        <f t="shared" ca="1" si="7"/>
        <v>45267</v>
      </c>
      <c r="M10" s="54">
        <f t="shared" ca="1" si="8"/>
        <v>45272</v>
      </c>
      <c r="N10" s="43"/>
    </row>
    <row r="11" spans="1:17">
      <c r="A11" s="2">
        <v>10</v>
      </c>
      <c r="B11" s="5" t="str">
        <f t="shared" ca="1" si="0"/>
        <v>USVU</v>
      </c>
      <c r="C11" s="5" t="s">
        <v>72</v>
      </c>
      <c r="D11" s="67">
        <f t="shared" ca="1" si="1"/>
        <v>70</v>
      </c>
      <c r="E11" s="20">
        <f t="shared" ca="1" si="2"/>
        <v>6647</v>
      </c>
      <c r="F11" s="68">
        <f t="shared" ca="1" si="3"/>
        <v>45265</v>
      </c>
      <c r="G11" s="20" t="str">
        <f t="shared" ca="1" si="4"/>
        <v>yearly</v>
      </c>
      <c r="H11" s="20">
        <f t="shared" ca="1" si="5"/>
        <v>1</v>
      </c>
      <c r="I11" s="20"/>
      <c r="J11" s="20" t="str">
        <f t="shared" ca="1" si="6"/>
        <v>O</v>
      </c>
      <c r="K11" s="20"/>
      <c r="L11" s="55">
        <f t="shared" ca="1" si="7"/>
        <v>45262</v>
      </c>
      <c r="M11" s="55">
        <f t="shared" ca="1" si="8"/>
        <v>45263</v>
      </c>
      <c r="N11" s="20"/>
    </row>
    <row r="12" spans="1:17">
      <c r="A12" s="2">
        <v>11</v>
      </c>
      <c r="B12" s="4" t="str">
        <f t="shared" ca="1" si="0"/>
        <v>IIZB</v>
      </c>
      <c r="C12" s="4" t="s">
        <v>72</v>
      </c>
      <c r="D12" s="65">
        <f t="shared" ca="1" si="1"/>
        <v>84</v>
      </c>
      <c r="E12" s="43">
        <f t="shared" ca="1" si="2"/>
        <v>1439</v>
      </c>
      <c r="F12" s="64">
        <f t="shared" ca="1" si="3"/>
        <v>45290</v>
      </c>
      <c r="G12" s="43" t="str">
        <f t="shared" ca="1" si="4"/>
        <v>weekly</v>
      </c>
      <c r="H12" s="43">
        <f t="shared" ca="1" si="5"/>
        <v>5</v>
      </c>
      <c r="I12" s="43"/>
      <c r="J12" s="43" t="str">
        <f t="shared" ca="1" si="6"/>
        <v>U</v>
      </c>
      <c r="K12" s="43"/>
      <c r="L12" s="54">
        <f t="shared" ca="1" si="7"/>
        <v>45287</v>
      </c>
      <c r="M12" s="54">
        <f t="shared" ca="1" si="8"/>
        <v>45292</v>
      </c>
      <c r="N12" s="43"/>
    </row>
    <row r="13" spans="1:17">
      <c r="A13" s="2">
        <v>12</v>
      </c>
      <c r="B13" s="5" t="str">
        <f t="shared" ca="1" si="0"/>
        <v>XYMP</v>
      </c>
      <c r="C13" s="5" t="s">
        <v>72</v>
      </c>
      <c r="D13" s="67">
        <f t="shared" ca="1" si="1"/>
        <v>6</v>
      </c>
      <c r="E13" s="20">
        <f t="shared" ca="1" si="2"/>
        <v>6230</v>
      </c>
      <c r="F13" s="68">
        <f t="shared" ca="1" si="3"/>
        <v>45285</v>
      </c>
      <c r="G13" s="20" t="str">
        <f t="shared" ca="1" si="4"/>
        <v>dayly</v>
      </c>
      <c r="H13" s="20">
        <f t="shared" ca="1" si="5"/>
        <v>3</v>
      </c>
      <c r="I13" s="20"/>
      <c r="J13" s="20" t="str">
        <f t="shared" ca="1" si="6"/>
        <v>V</v>
      </c>
      <c r="K13" s="20"/>
      <c r="L13" s="55">
        <f t="shared" ca="1" si="7"/>
        <v>45264</v>
      </c>
      <c r="M13" s="55">
        <f t="shared" ca="1" si="8"/>
        <v>45267</v>
      </c>
      <c r="N13" s="20"/>
    </row>
    <row r="14" spans="1:17">
      <c r="A14" s="2">
        <v>13</v>
      </c>
      <c r="B14" s="4" t="str">
        <f t="shared" ca="1" si="0"/>
        <v>ATIA</v>
      </c>
      <c r="C14" s="4" t="s">
        <v>72</v>
      </c>
      <c r="D14" s="65">
        <f t="shared" ca="1" si="1"/>
        <v>11</v>
      </c>
      <c r="E14" s="43">
        <f t="shared" ca="1" si="2"/>
        <v>1856</v>
      </c>
      <c r="F14" s="64">
        <f t="shared" ca="1" si="3"/>
        <v>45281</v>
      </c>
      <c r="G14" s="43" t="str">
        <f t="shared" ca="1" si="4"/>
        <v>yearly</v>
      </c>
      <c r="H14" s="43">
        <f t="shared" ca="1" si="5"/>
        <v>1</v>
      </c>
      <c r="I14" s="43"/>
      <c r="J14" s="43" t="str">
        <f t="shared" ca="1" si="6"/>
        <v>K</v>
      </c>
      <c r="K14" s="43"/>
      <c r="L14" s="54">
        <f t="shared" ca="1" si="7"/>
        <v>45266</v>
      </c>
      <c r="M14" s="54">
        <f t="shared" ca="1" si="8"/>
        <v>45267</v>
      </c>
      <c r="N14" s="43"/>
    </row>
    <row r="15" spans="1:17">
      <c r="A15" s="2">
        <v>14</v>
      </c>
      <c r="B15" s="5" t="str">
        <f t="shared" ca="1" si="0"/>
        <v>ACYT</v>
      </c>
      <c r="C15" s="5" t="s">
        <v>72</v>
      </c>
      <c r="D15" s="67">
        <f t="shared" ca="1" si="1"/>
        <v>37</v>
      </c>
      <c r="E15" s="20">
        <f t="shared" ca="1" si="2"/>
        <v>5100</v>
      </c>
      <c r="F15" s="68">
        <f t="shared" ca="1" si="3"/>
        <v>45272</v>
      </c>
      <c r="G15" s="20" t="str">
        <f t="shared" ca="1" si="4"/>
        <v>quarterly</v>
      </c>
      <c r="H15" s="20">
        <f t="shared" ca="1" si="5"/>
        <v>4</v>
      </c>
      <c r="I15" s="45"/>
      <c r="J15" s="20" t="str">
        <f t="shared" ca="1" si="6"/>
        <v>T</v>
      </c>
      <c r="K15" s="45"/>
      <c r="L15" s="55">
        <f t="shared" ca="1" si="7"/>
        <v>45278</v>
      </c>
      <c r="M15" s="55">
        <f t="shared" ca="1" si="8"/>
        <v>45282</v>
      </c>
      <c r="N15" s="45"/>
    </row>
    <row r="16" spans="1:17">
      <c r="A16" s="2">
        <v>15</v>
      </c>
      <c r="B16" s="4" t="str">
        <f t="shared" ca="1" si="0"/>
        <v>XNQO</v>
      </c>
      <c r="C16" s="4" t="s">
        <v>72</v>
      </c>
      <c r="D16" s="65">
        <f t="shared" ca="1" si="1"/>
        <v>95</v>
      </c>
      <c r="E16" s="43">
        <f t="shared" ca="1" si="2"/>
        <v>4594</v>
      </c>
      <c r="F16" s="64">
        <f t="shared" ca="1" si="3"/>
        <v>45279</v>
      </c>
      <c r="G16" s="43" t="str">
        <f t="shared" ca="1" si="4"/>
        <v>dayly</v>
      </c>
      <c r="H16" s="43">
        <f t="shared" ca="1" si="5"/>
        <v>3</v>
      </c>
      <c r="I16" s="44"/>
      <c r="J16" s="43" t="str">
        <f t="shared" ca="1" si="6"/>
        <v>F</v>
      </c>
      <c r="K16" s="44"/>
      <c r="L16" s="54">
        <f t="shared" ca="1" si="7"/>
        <v>45261</v>
      </c>
      <c r="M16" s="54">
        <f t="shared" ca="1" si="8"/>
        <v>45264</v>
      </c>
      <c r="N16" s="44"/>
    </row>
    <row r="17" spans="1:14">
      <c r="A17" s="2">
        <v>16</v>
      </c>
      <c r="B17" s="5" t="str">
        <f t="shared" ca="1" si="0"/>
        <v>VLNP</v>
      </c>
      <c r="C17" s="5" t="s">
        <v>72</v>
      </c>
      <c r="D17" s="67">
        <f t="shared" ca="1" si="1"/>
        <v>65</v>
      </c>
      <c r="E17" s="20">
        <f t="shared" ca="1" si="2"/>
        <v>8609</v>
      </c>
      <c r="F17" s="68">
        <f t="shared" ca="1" si="3"/>
        <v>45266</v>
      </c>
      <c r="G17" s="20" t="str">
        <f t="shared" ca="1" si="4"/>
        <v>yearly</v>
      </c>
      <c r="H17" s="20">
        <f t="shared" ca="1" si="5"/>
        <v>1</v>
      </c>
      <c r="I17" s="45"/>
      <c r="J17" s="20" t="str">
        <f t="shared" ca="1" si="6"/>
        <v>S</v>
      </c>
      <c r="K17" s="45"/>
      <c r="L17" s="55">
        <f t="shared" ca="1" si="7"/>
        <v>45278</v>
      </c>
      <c r="M17" s="55">
        <f t="shared" ca="1" si="8"/>
        <v>45279</v>
      </c>
      <c r="N17" s="45"/>
    </row>
    <row r="18" spans="1:14">
      <c r="A18" s="2">
        <v>17</v>
      </c>
      <c r="B18" s="4" t="str">
        <f t="shared" ca="1" si="0"/>
        <v>SPQK</v>
      </c>
      <c r="C18" s="4" t="s">
        <v>72</v>
      </c>
      <c r="D18" s="65">
        <f t="shared" ca="1" si="1"/>
        <v>31</v>
      </c>
      <c r="E18" s="43">
        <f t="shared" ca="1" si="2"/>
        <v>1252</v>
      </c>
      <c r="F18" s="64">
        <f t="shared" ca="1" si="3"/>
        <v>45283</v>
      </c>
      <c r="G18" s="43" t="str">
        <f t="shared" ca="1" si="4"/>
        <v>dayly</v>
      </c>
      <c r="H18" s="43">
        <f t="shared" ca="1" si="5"/>
        <v>3</v>
      </c>
      <c r="I18" s="44"/>
      <c r="J18" s="43" t="str">
        <f t="shared" ca="1" si="6"/>
        <v>K</v>
      </c>
      <c r="K18" s="44"/>
      <c r="L18" s="54">
        <f t="shared" ca="1" si="7"/>
        <v>45267</v>
      </c>
      <c r="M18" s="54">
        <f t="shared" ca="1" si="8"/>
        <v>45270</v>
      </c>
      <c r="N18" s="44"/>
    </row>
    <row r="19" spans="1:14">
      <c r="A19" s="2">
        <v>18</v>
      </c>
      <c r="B19" s="5" t="str">
        <f t="shared" ca="1" si="0"/>
        <v>GGZF</v>
      </c>
      <c r="C19" s="5" t="s">
        <v>72</v>
      </c>
      <c r="D19" s="67">
        <f t="shared" ca="1" si="1"/>
        <v>66</v>
      </c>
      <c r="E19" s="20">
        <f t="shared" ca="1" si="2"/>
        <v>1580</v>
      </c>
      <c r="F19" s="68">
        <f t="shared" ca="1" si="3"/>
        <v>45261</v>
      </c>
      <c r="G19" s="20" t="str">
        <f t="shared" ca="1" si="4"/>
        <v>quarterly</v>
      </c>
      <c r="H19" s="20">
        <f t="shared" ca="1" si="5"/>
        <v>4</v>
      </c>
      <c r="I19" s="45"/>
      <c r="J19" s="20" t="str">
        <f t="shared" ca="1" si="6"/>
        <v>E</v>
      </c>
      <c r="K19" s="45"/>
      <c r="L19" s="55">
        <f t="shared" ca="1" si="7"/>
        <v>45290</v>
      </c>
      <c r="M19" s="55">
        <f t="shared" ca="1" si="8"/>
        <v>45294</v>
      </c>
      <c r="N19" s="45"/>
    </row>
    <row r="20" spans="1:14">
      <c r="A20" s="2">
        <v>19</v>
      </c>
      <c r="B20" s="4" t="str">
        <f t="shared" ca="1" si="0"/>
        <v>JIQG</v>
      </c>
      <c r="C20" s="4" t="s">
        <v>72</v>
      </c>
      <c r="D20" s="65">
        <f t="shared" ca="1" si="1"/>
        <v>-5</v>
      </c>
      <c r="E20" s="43">
        <f t="shared" ca="1" si="2"/>
        <v>9751</v>
      </c>
      <c r="F20" s="64">
        <f t="shared" ca="1" si="3"/>
        <v>45288</v>
      </c>
      <c r="G20" s="43" t="str">
        <f t="shared" ca="1" si="4"/>
        <v>weekly</v>
      </c>
      <c r="H20" s="43">
        <f t="shared" ca="1" si="5"/>
        <v>5</v>
      </c>
      <c r="I20" s="44"/>
      <c r="J20" s="43" t="str">
        <f t="shared" ca="1" si="6"/>
        <v>E</v>
      </c>
      <c r="K20" s="44"/>
      <c r="L20" s="54">
        <f t="shared" ca="1" si="7"/>
        <v>45281</v>
      </c>
      <c r="M20" s="54">
        <f t="shared" ca="1" si="8"/>
        <v>45286</v>
      </c>
      <c r="N20" s="44"/>
    </row>
    <row r="21" spans="1:14">
      <c r="A21" s="2">
        <v>20</v>
      </c>
      <c r="B21" s="5" t="str">
        <f t="shared" ca="1" si="0"/>
        <v>EBSC</v>
      </c>
      <c r="C21" s="5" t="s">
        <v>72</v>
      </c>
      <c r="D21" s="67">
        <f t="shared" ca="1" si="1"/>
        <v>54</v>
      </c>
      <c r="E21" s="20">
        <f t="shared" ca="1" si="2"/>
        <v>1764</v>
      </c>
      <c r="F21" s="68">
        <f t="shared" ca="1" si="3"/>
        <v>45267</v>
      </c>
      <c r="G21" s="20" t="str">
        <f t="shared" ca="1" si="4"/>
        <v>dayly</v>
      </c>
      <c r="H21" s="20">
        <f t="shared" ca="1" si="5"/>
        <v>3</v>
      </c>
      <c r="I21" s="45"/>
      <c r="J21" s="20" t="str">
        <f t="shared" ca="1" si="6"/>
        <v>N</v>
      </c>
      <c r="K21" s="45"/>
      <c r="L21" s="55">
        <f t="shared" ca="1" si="7"/>
        <v>45281</v>
      </c>
      <c r="M21" s="55">
        <f t="shared" ca="1" si="8"/>
        <v>45284</v>
      </c>
      <c r="N21" s="45"/>
    </row>
    <row r="23" spans="1:14">
      <c r="M23" s="63"/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NGUYỄN SỸ PHONG</dc:creator>
  <cp:keywords/>
  <dc:description/>
  <cp:lastModifiedBy>PHẠM QUỐC KHÁNH</cp:lastModifiedBy>
  <cp:revision/>
  <dcterms:created xsi:type="dcterms:W3CDTF">2023-12-31T05:46:45Z</dcterms:created>
  <dcterms:modified xsi:type="dcterms:W3CDTF">2024-01-09T15:09:05Z</dcterms:modified>
  <cp:category/>
  <cp:contentStatus/>
</cp:coreProperties>
</file>