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108 Survey Project\Reports\Conclusion\"/>
    </mc:Choice>
  </mc:AlternateContent>
  <xr:revisionPtr revIDLastSave="0" documentId="13_ncr:1_{BEF0EC2A-61CC-458D-A287-97213B577DE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2" sheetId="3" r:id="rId1"/>
    <sheet name="Sheet1" sheetId="1" r:id="rId2"/>
  </sheet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E2" i="1" l="1"/>
  <c r="FE5" i="1"/>
  <c r="FD5" i="1"/>
  <c r="FD2" i="1"/>
  <c r="FC5" i="1"/>
  <c r="FC2" i="1"/>
  <c r="FB5" i="1"/>
  <c r="FB2" i="1"/>
  <c r="FA2" i="1"/>
  <c r="EZ2" i="1"/>
  <c r="EY2" i="1"/>
  <c r="EX2" i="1"/>
  <c r="DI2" i="1"/>
  <c r="DE2" i="1"/>
  <c r="DD2" i="1"/>
  <c r="DC2" i="1"/>
  <c r="DB2" i="1"/>
  <c r="DA2" i="1"/>
  <c r="CZ2" i="1"/>
  <c r="CY2" i="1"/>
  <c r="CX2" i="1"/>
  <c r="CW7" i="1"/>
  <c r="CW2" i="1"/>
  <c r="CV7" i="1"/>
  <c r="CU7" i="1"/>
  <c r="CT7" i="1"/>
  <c r="CS7" i="1"/>
  <c r="CR7" i="1"/>
  <c r="CQ7" i="1"/>
  <c r="CP7" i="1"/>
  <c r="CO7" i="1"/>
  <c r="CO4" i="1"/>
  <c r="CO2" i="1"/>
  <c r="CN7" i="1"/>
  <c r="CN4" i="1"/>
  <c r="CM7" i="1"/>
  <c r="CM4" i="1"/>
  <c r="CL7" i="1"/>
  <c r="CL4" i="1"/>
  <c r="CC30" i="1"/>
  <c r="CB33" i="1"/>
  <c r="CA32" i="1"/>
  <c r="CC25" i="1"/>
  <c r="CC22" i="1"/>
  <c r="CB26" i="1"/>
  <c r="CB23" i="1"/>
  <c r="CA27" i="1"/>
  <c r="CA24" i="1"/>
  <c r="BZ27" i="1"/>
  <c r="BZ24" i="1"/>
  <c r="CC21" i="1"/>
  <c r="CB22" i="1"/>
  <c r="CA23" i="1"/>
  <c r="BZ23" i="1"/>
  <c r="BZ16" i="1"/>
  <c r="BM7" i="1"/>
  <c r="BL7" i="1"/>
  <c r="BK7" i="1"/>
  <c r="BJ7" i="1"/>
  <c r="BI7" i="1"/>
  <c r="BH7" i="1"/>
  <c r="BG7" i="1"/>
  <c r="BF7" i="1"/>
  <c r="BE36" i="1"/>
  <c r="BE35" i="1"/>
  <c r="BD35" i="1"/>
  <c r="BC37" i="1"/>
  <c r="BB37" i="1"/>
  <c r="BE29" i="1"/>
  <c r="BD28" i="1"/>
  <c r="BC30" i="1"/>
  <c r="BB30" i="1"/>
  <c r="BE23" i="1"/>
  <c r="BD23" i="1"/>
  <c r="BC23" i="1"/>
  <c r="BB23" i="1"/>
  <c r="BE17" i="1"/>
  <c r="BD17" i="1"/>
  <c r="BC17" i="1"/>
  <c r="BC10" i="1"/>
  <c r="BB17" i="1"/>
  <c r="BA40" i="1"/>
  <c r="AZ40" i="1"/>
  <c r="AY40" i="1"/>
  <c r="AX40" i="1"/>
  <c r="AY29" i="1"/>
  <c r="BA23" i="1"/>
  <c r="BA20" i="1"/>
  <c r="BA18" i="1"/>
  <c r="AZ23" i="1"/>
  <c r="AZ20" i="1"/>
  <c r="AY23" i="1"/>
  <c r="AY20" i="1"/>
  <c r="AX23" i="1"/>
  <c r="AX20" i="1"/>
  <c r="BA17" i="1"/>
  <c r="AZ17" i="1"/>
  <c r="AY17" i="1"/>
  <c r="AY10" i="1"/>
  <c r="AX17" i="1"/>
  <c r="AX16" i="1"/>
  <c r="AW5" i="1"/>
  <c r="AW2" i="1"/>
  <c r="AV5" i="1"/>
  <c r="AV2" i="1"/>
  <c r="AU5" i="1"/>
  <c r="AU2" i="1"/>
  <c r="AT5" i="1"/>
  <c r="AT2" i="1"/>
  <c r="AS50" i="1"/>
  <c r="AR50" i="1"/>
  <c r="AQ54" i="1"/>
  <c r="AP53" i="1"/>
  <c r="AS43" i="1"/>
  <c r="AR43" i="1"/>
  <c r="AS35" i="1"/>
  <c r="AS32" i="1"/>
  <c r="AR35" i="1"/>
  <c r="AR32" i="1"/>
  <c r="AQ37" i="1"/>
  <c r="AQ34" i="1"/>
  <c r="AP37" i="1"/>
  <c r="AP34" i="1"/>
  <c r="AS31" i="1"/>
  <c r="AR31" i="1"/>
  <c r="AQ33" i="1"/>
  <c r="AP33" i="1"/>
  <c r="AS25" i="1"/>
  <c r="AR25" i="1"/>
  <c r="AQ27" i="1"/>
  <c r="AQ20" i="1"/>
  <c r="AP27" i="1"/>
  <c r="AS6" i="1"/>
  <c r="AR6" i="1"/>
  <c r="AQ8" i="1"/>
  <c r="AO5" i="1"/>
  <c r="AO2" i="1"/>
  <c r="AN5" i="1"/>
  <c r="AN2" i="1"/>
  <c r="AM5" i="1"/>
  <c r="AM2" i="1"/>
  <c r="AL5" i="1"/>
  <c r="AL2" i="1"/>
  <c r="AK5" i="1"/>
  <c r="AK2" i="1"/>
  <c r="AJ5" i="1"/>
  <c r="AJ2" i="1"/>
  <c r="AI5" i="1"/>
  <c r="AI2" i="1"/>
  <c r="AH5" i="1"/>
  <c r="AH2" i="1"/>
  <c r="AG7" i="1"/>
  <c r="AF7" i="1"/>
  <c r="AE7" i="1"/>
  <c r="AD7" i="1"/>
  <c r="AC56" i="1"/>
  <c r="AB55" i="1"/>
  <c r="AA57" i="1"/>
  <c r="Z56" i="1"/>
  <c r="AC49" i="1"/>
  <c r="AB48" i="1"/>
  <c r="Z49" i="1"/>
  <c r="AC35" i="1"/>
  <c r="AC32" i="1"/>
  <c r="AB35" i="1"/>
  <c r="AB32" i="1"/>
  <c r="AA37" i="1"/>
  <c r="AA34" i="1"/>
  <c r="Z37" i="1"/>
  <c r="Z34" i="1"/>
  <c r="AC31" i="1"/>
  <c r="AC26" i="1"/>
  <c r="AB31" i="1"/>
  <c r="AB26" i="1"/>
  <c r="AA33" i="1"/>
  <c r="Z33" i="1"/>
  <c r="AC25" i="1"/>
  <c r="AB25" i="1"/>
  <c r="AB24" i="1"/>
  <c r="AA27" i="1"/>
  <c r="AA26" i="1"/>
  <c r="AA20" i="1"/>
  <c r="Z27" i="1"/>
  <c r="Z26" i="1"/>
  <c r="Q52" i="1"/>
  <c r="P51" i="1"/>
  <c r="O53" i="1"/>
  <c r="N50" i="1"/>
  <c r="Q45" i="1"/>
  <c r="P44" i="1"/>
  <c r="O46" i="1"/>
  <c r="N43" i="1"/>
  <c r="Q30" i="1"/>
  <c r="P30" i="1"/>
  <c r="O31" i="1"/>
  <c r="N30" i="1"/>
  <c r="Q24" i="1"/>
  <c r="P24" i="1"/>
  <c r="O25" i="1"/>
  <c r="N24" i="1"/>
  <c r="Q6" i="1"/>
  <c r="P7" i="1"/>
  <c r="O8" i="1"/>
  <c r="E27" i="1"/>
  <c r="D27" i="1"/>
  <c r="C27" i="1"/>
  <c r="E22" i="1"/>
  <c r="D22" i="1"/>
  <c r="C22" i="1"/>
  <c r="B22" i="1"/>
  <c r="E21" i="1"/>
  <c r="D21" i="1"/>
  <c r="C21" i="1"/>
  <c r="B21" i="1"/>
  <c r="E18" i="1"/>
  <c r="D18" i="1"/>
  <c r="C18" i="1"/>
  <c r="B18" i="1"/>
  <c r="E17" i="1"/>
  <c r="D17" i="1"/>
  <c r="C17" i="1"/>
  <c r="B17" i="1"/>
  <c r="E16" i="1"/>
  <c r="D16" i="1"/>
  <c r="C16" i="1"/>
  <c r="B16" i="1"/>
  <c r="C10" i="1"/>
  <c r="E8" i="1"/>
  <c r="D8" i="1"/>
  <c r="C8" i="1"/>
  <c r="B8" i="1"/>
</calcChain>
</file>

<file path=xl/sharedStrings.xml><?xml version="1.0" encoding="utf-8"?>
<sst xmlns="http://schemas.openxmlformats.org/spreadsheetml/2006/main" count="161" uniqueCount="161">
  <si>
    <t>ID</t>
  </si>
  <si>
    <t>Project Manager(new graduate)</t>
  </si>
  <si>
    <t>Project Manager(1-3)</t>
  </si>
  <si>
    <t>Project Manager(4-6)</t>
  </si>
  <si>
    <t>Project Manager(7)</t>
  </si>
  <si>
    <t>Assistant Project Manager(7)</t>
  </si>
  <si>
    <t>Assistant Project Manager(new graduate)</t>
  </si>
  <si>
    <t>Assistant Project Manager(1-3)</t>
  </si>
  <si>
    <t>Assistant Project Manager(4-6)</t>
  </si>
  <si>
    <t>Consultant(new graduate)</t>
  </si>
  <si>
    <t>Consultant(1-3)</t>
  </si>
  <si>
    <t>Consultant(4-6)</t>
  </si>
  <si>
    <t>Consultant(7)</t>
  </si>
  <si>
    <t>Admin(new graduate)</t>
  </si>
  <si>
    <t>Admin(1-3)</t>
  </si>
  <si>
    <t>Admin(4-6)</t>
  </si>
  <si>
    <t>Admin(7)</t>
  </si>
  <si>
    <t>Project Finance(new graduate)</t>
  </si>
  <si>
    <t>Project Finance(1-3)</t>
  </si>
  <si>
    <t>Project Finance(4-6)</t>
  </si>
  <si>
    <t>Project Finance(7)</t>
  </si>
  <si>
    <t>Communication(new graduate)</t>
  </si>
  <si>
    <t>Communication(1-3)</t>
  </si>
  <si>
    <t>Communication(4-6)</t>
  </si>
  <si>
    <t>Communication(7)</t>
  </si>
  <si>
    <t>HR(new graduate)</t>
  </si>
  <si>
    <t>HR(1-3)</t>
  </si>
  <si>
    <t>HR(4-6)</t>
  </si>
  <si>
    <t>HR(7)</t>
  </si>
  <si>
    <t>Procurement(new graduate)</t>
  </si>
  <si>
    <t>Procurement(1-3)</t>
  </si>
  <si>
    <t>Procurement(4-6)</t>
  </si>
  <si>
    <t>Procurement(7)</t>
  </si>
  <si>
    <t>Safety Officer(new graduate)</t>
  </si>
  <si>
    <t>Safety Officer(1-3)</t>
  </si>
  <si>
    <t>Safety Officer(4-6)</t>
  </si>
  <si>
    <t>Safety Officer(7)</t>
  </si>
  <si>
    <t>Mining Engineer(new graduate)</t>
  </si>
  <si>
    <t>Mining Engineer(1-3)</t>
  </si>
  <si>
    <t>Mining Engineer(4-6)</t>
  </si>
  <si>
    <t>Mining Engineer(7)</t>
  </si>
  <si>
    <t>Finance Officer(new graduate)</t>
  </si>
  <si>
    <t>Finance Officer(1-3)</t>
  </si>
  <si>
    <t>Finance Officer(4-6)</t>
  </si>
  <si>
    <t>Finance Officer(7)</t>
  </si>
  <si>
    <t>Planning and Budget Analyst(new graduate)</t>
  </si>
  <si>
    <t>Planning and Budget Analyst(1-3)</t>
  </si>
  <si>
    <t>Planning and Budget Analyst(4-6)</t>
  </si>
  <si>
    <t>Planning and Budget Analyst(7)</t>
  </si>
  <si>
    <t>Sale(new graduate)</t>
  </si>
  <si>
    <t>Sale(1-3)</t>
  </si>
  <si>
    <t>Sale(4-6)</t>
  </si>
  <si>
    <t>Sale(7)</t>
  </si>
  <si>
    <t>Marketing(new graduate)</t>
  </si>
  <si>
    <t>Marketing(1-3)</t>
  </si>
  <si>
    <t>Marketing(4-6)</t>
  </si>
  <si>
    <t>Marketing(7)</t>
  </si>
  <si>
    <t>Product Manager(new graduate)</t>
  </si>
  <si>
    <t>Product Manager(1-3)</t>
  </si>
  <si>
    <t>Product Manager(4-6)</t>
  </si>
  <si>
    <t>Product Manager(7)</t>
  </si>
  <si>
    <t>Stock Manager(new graduate)</t>
  </si>
  <si>
    <t>Stock Manager(1-3)</t>
  </si>
  <si>
    <t>Stock Manager(4-6)</t>
  </si>
  <si>
    <t>Stock Manager(7)</t>
  </si>
  <si>
    <t>Teller(new graduate)</t>
  </si>
  <si>
    <t>Teller(1-3)</t>
  </si>
  <si>
    <t>Teller(4-6)</t>
  </si>
  <si>
    <t>Teller(7)</t>
  </si>
  <si>
    <t>Credit Officer(new graduate)</t>
  </si>
  <si>
    <t>Credit Officer(1-3)</t>
  </si>
  <si>
    <t>Credit Officer(4-6)</t>
  </si>
  <si>
    <t>Credit Officer(7)</t>
  </si>
  <si>
    <t>Relationship Manager(new graduate)</t>
  </si>
  <si>
    <t>Relationship Manager(1-3)</t>
  </si>
  <si>
    <t>Relationship Manager(4-6)</t>
  </si>
  <si>
    <t>Relationship Manager(7)</t>
  </si>
  <si>
    <t>IT Support(new graduate)</t>
  </si>
  <si>
    <t>IT Support(1-3)</t>
  </si>
  <si>
    <t>IT Support(4-6)</t>
  </si>
  <si>
    <t>IT Support(7)</t>
  </si>
  <si>
    <t>Compliance Officer(new graduate)</t>
  </si>
  <si>
    <t>Compliance Officer(1-3)</t>
  </si>
  <si>
    <t>Compliance Officer(4-6)</t>
  </si>
  <si>
    <t>Compliance Officer(7)</t>
  </si>
  <si>
    <t>Legal Officer(new graduate)</t>
  </si>
  <si>
    <t>Legal Officer(1-3)</t>
  </si>
  <si>
    <t>Legal Officer(4-6)</t>
  </si>
  <si>
    <t>Legal Officer(7)</t>
  </si>
  <si>
    <t>Hosue Keeping(new graduate)</t>
  </si>
  <si>
    <t>Hosue Keeping(1-3)</t>
  </si>
  <si>
    <t>Hosue Keeping(4-6)</t>
  </si>
  <si>
    <t>Hosue Keeping(7)</t>
  </si>
  <si>
    <t>Receptionist(new graduate)</t>
  </si>
  <si>
    <t>Receptionist(1-3)</t>
  </si>
  <si>
    <t>Receptionist(4-6)</t>
  </si>
  <si>
    <t>Receptionist(7)</t>
  </si>
  <si>
    <t>Chef(new graduate)</t>
  </si>
  <si>
    <t>Chef(1-3)</t>
  </si>
  <si>
    <t>Chef(4-6)</t>
  </si>
  <si>
    <t>Chef(7)</t>
  </si>
  <si>
    <t>Tour guide(new graduate)</t>
  </si>
  <si>
    <t>Tour guide(1-3)</t>
  </si>
  <si>
    <t>Tour guide(4-6)</t>
  </si>
  <si>
    <t>Tour guide(7)</t>
  </si>
  <si>
    <t>Technical Engineer(new graduate)</t>
  </si>
  <si>
    <t>Technical Engineer(1-3)</t>
  </si>
  <si>
    <t>Technical Engineer(4-6)</t>
  </si>
  <si>
    <t>Technical Engineer(7)</t>
  </si>
  <si>
    <t>After sale service(new graduate)</t>
  </si>
  <si>
    <t>After sale service(1-3)</t>
  </si>
  <si>
    <t>After sale service(4-6)</t>
  </si>
  <si>
    <t>After sale service(7)</t>
  </si>
  <si>
    <t>Graphic Designer(new graduate)</t>
  </si>
  <si>
    <t>Graphic Designer(1-3)</t>
  </si>
  <si>
    <t>Graphic Designer(4-6)</t>
  </si>
  <si>
    <t>Graphic Designer(7)</t>
  </si>
  <si>
    <t>Network engineer(new graduate)</t>
  </si>
  <si>
    <t>Network engineer(1-3)</t>
  </si>
  <si>
    <t>Network engineer(4-6)</t>
  </si>
  <si>
    <t>Network engineer(7)</t>
  </si>
  <si>
    <t>Software Developer(new graduate)</t>
  </si>
  <si>
    <t>Software Developer(1-3)</t>
  </si>
  <si>
    <t>Software Developer(4-6)</t>
  </si>
  <si>
    <t>Software Developer(7)</t>
  </si>
  <si>
    <t>Web Designer(new graduate)</t>
  </si>
  <si>
    <t>Web Designer(1-3)</t>
  </si>
  <si>
    <t>Web Designer(4-6)</t>
  </si>
  <si>
    <t>Web Designer(7)</t>
  </si>
  <si>
    <t>Claim Officer(new graduate)</t>
  </si>
  <si>
    <t>Claim Officer(1-3)</t>
  </si>
  <si>
    <t>Claim Officer(4-6)</t>
  </si>
  <si>
    <t>Claim Officer(7)</t>
  </si>
  <si>
    <t>Agent Officer(new graduate)</t>
  </si>
  <si>
    <t>Agent Officer(1-3)</t>
  </si>
  <si>
    <t>Agent Officer(4-6)</t>
  </si>
  <si>
    <t>Agent Officer(7)</t>
  </si>
  <si>
    <t>Architect(new graduate)</t>
  </si>
  <si>
    <t>Architect(1-3)</t>
  </si>
  <si>
    <t>Architect(4-6)</t>
  </si>
  <si>
    <t>Architect(7)</t>
  </si>
  <si>
    <t>Civil Engineer(new graduate)</t>
  </si>
  <si>
    <t>Civil Engineer(1-3)</t>
  </si>
  <si>
    <t>Civil Engineer(4-6)</t>
  </si>
  <si>
    <t>Civil Engineer(7)</t>
  </si>
  <si>
    <t>Site Engineer(new graduate)</t>
  </si>
  <si>
    <t>Site Engineer(1-3)</t>
  </si>
  <si>
    <t>Site Engineer(4-6)</t>
  </si>
  <si>
    <t>Site Engineer(7)</t>
  </si>
  <si>
    <t>Drafter(new graduate)</t>
  </si>
  <si>
    <t>Drafter(1-3)</t>
  </si>
  <si>
    <t>Drafter(4-6)</t>
  </si>
  <si>
    <t>Drafter(7)</t>
  </si>
  <si>
    <t>Foreman(new graduate)</t>
  </si>
  <si>
    <t>Foreman(1-3)</t>
  </si>
  <si>
    <t>Foreman(4-6)</t>
  </si>
  <si>
    <t>Foreman(7)</t>
  </si>
  <si>
    <t>Logistics(new graduate)</t>
  </si>
  <si>
    <t>Logistics(1-3)</t>
  </si>
  <si>
    <t>Logistics(4-6)</t>
  </si>
  <si>
    <t>Logistics(7)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</si>
</sst>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0" borderId="1" xfId="0" applyFont="1" applyBorder="1"/>
    <xf numFmtId="1" fontId="3" fillId="2" borderId="1" xfId="0" applyNumberFormat="1" applyFont="1" applyFill="1" applyBorder="1"/>
    <xf numFmtId="3" fontId="3" fillId="2" borderId="1" xfId="0" applyNumberFormat="1" applyFont="1" applyFill="1" applyBorder="1"/>
    <xf numFmtId="3" fontId="3" fillId="0" borderId="1" xfId="0" applyNumberFormat="1" applyFont="1" applyBorder="1"/>
    <xf numFmtId="1" fontId="3" fillId="0" borderId="1" xfId="0" applyNumberFormat="1" applyFont="1" applyBorder="1"/>
    <xf numFmtId="0" fontId="3" fillId="0" borderId="0" xfId="0" applyFont="1"/>
    <xf numFmtId="3" fontId="3" fillId="0" borderId="0" xfId="0" applyNumberFormat="1" applyFont="1"/>
    <xf numFmtId="1" fontId="3" fillId="0" borderId="0" xfId="0" applyNumberFormat="1" applyFont="1"/>
    <xf numFmtId="0" fontId="0" fillId="0" borderId="0" xfId="0" applyBorder="1"/>
    <xf numFmtId="0" fontId="3" fillId="0" borderId="2" xfId="0" applyFont="1" applyBorder="1"/>
    <xf numFmtId="0" fontId="3" fillId="0" borderId="0" xfId="0" applyFont="1" applyBorder="1"/>
    <xf numFmtId="0" fontId="1" fillId="0" borderId="0" xfId="0" applyFont="1"/>
    <xf numFmtId="1" fontId="1" fillId="0" borderId="0" xfId="0" applyNumberFormat="1" applyFont="1"/>
    <xf numFmtId="3" fontId="1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 Timberlake" refreshedDate="43664.397277083335" createdVersion="6" refreshedVersion="6" minRefreshableVersion="3" recordCount="56" xr:uid="{689215B2-FF13-404D-A88B-8FEB3D1D5BEB}">
  <cacheSource type="worksheet">
    <worksheetSource name="Table9"/>
  </cacheSource>
  <cacheFields count="161">
    <cacheField name="ID" numFmtId="0">
      <sharedItems containsNonDate="0" containsString="0" containsBlank="1"/>
    </cacheField>
    <cacheField name="Project Manager(new graduate)" numFmtId="0">
      <sharedItems containsString="0" containsBlank="1" containsNumber="1" minValue="139.53488372093022" maxValue="3000"/>
    </cacheField>
    <cacheField name="Project Manager(1-3)" numFmtId="0">
      <sharedItems containsString="0" containsBlank="1" containsNumber="1" minValue="186.04651162790697" maxValue="3500"/>
    </cacheField>
    <cacheField name="Project Manager(4-6)" numFmtId="0">
      <sharedItems containsString="0" containsBlank="1" containsNumber="1" minValue="290.69767441860466" maxValue="4000"/>
    </cacheField>
    <cacheField name="Project Manager(7)" numFmtId="0">
      <sharedItems containsString="0" containsBlank="1" containsNumber="1" minValue="465.11627906976742" maxValue="4500"/>
    </cacheField>
    <cacheField name="Assistant Project Manager(new graduate)" numFmtId="0">
      <sharedItems containsString="0" containsBlank="1" containsNumber="1" containsInteger="1" minValue="250" maxValue="500"/>
    </cacheField>
    <cacheField name="Assistant Project Manager(1-3)" numFmtId="0">
      <sharedItems containsString="0" containsBlank="1" containsNumber="1" containsInteger="1" minValue="450" maxValue="800"/>
    </cacheField>
    <cacheField name="Assistant Project Manager(4-6)" numFmtId="0">
      <sharedItems containsString="0" containsBlank="1" containsNumber="1" containsInteger="1" minValue="650" maxValue="1000"/>
    </cacheField>
    <cacheField name="Assistant Project Manager(7)" numFmtId="0">
      <sharedItems containsString="0" containsBlank="1" containsNumber="1" containsInteger="1" minValue="750" maxValue="1500"/>
    </cacheField>
    <cacheField name="Consultant(new graduate)" numFmtId="0">
      <sharedItems containsString="0" containsBlank="1" containsNumber="1" containsInteger="1" minValue="350" maxValue="800"/>
    </cacheField>
    <cacheField name="Consultant(1-3)" numFmtId="0">
      <sharedItems containsString="0" containsBlank="1" containsNumber="1" containsInteger="1" minValue="550" maxValue="1500"/>
    </cacheField>
    <cacheField name="Consultant(4-6)" numFmtId="0">
      <sharedItems containsString="0" containsBlank="1" containsNumber="1" containsInteger="1" minValue="650" maxValue="2000"/>
    </cacheField>
    <cacheField name="Consultant(7)" numFmtId="0">
      <sharedItems containsString="0" containsBlank="1" containsNumber="1" containsInteger="1" minValue="850" maxValue="2500"/>
    </cacheField>
    <cacheField name="Admin(new graduate)" numFmtId="0">
      <sharedItems containsString="0" containsBlank="1" containsNumber="1" minValue="162.7906976744186" maxValue="600"/>
    </cacheField>
    <cacheField name="Admin(1-3)" numFmtId="0">
      <sharedItems containsString="0" containsBlank="1" containsNumber="1" minValue="232.55813953488371" maxValue="800"/>
    </cacheField>
    <cacheField name="Admin(4-6)" numFmtId="0">
      <sharedItems containsString="0" containsBlank="1" containsNumber="1" minValue="290.69767441860466" maxValue="1500"/>
    </cacheField>
    <cacheField name="Admin(7)" numFmtId="0">
      <sharedItems containsString="0" containsBlank="1" containsNumber="1" minValue="350" maxValue="2000"/>
    </cacheField>
    <cacheField name="Project Finance(new graduate)" numFmtId="0">
      <sharedItems containsString="0" containsBlank="1" containsNumber="1" containsInteger="1" minValue="250" maxValue="600"/>
    </cacheField>
    <cacheField name="Project Finance(1-3)" numFmtId="0">
      <sharedItems containsString="0" containsBlank="1" containsNumber="1" containsInteger="1" minValue="500" maxValue="800"/>
    </cacheField>
    <cacheField name="Project Finance(4-6)" numFmtId="0">
      <sharedItems containsString="0" containsBlank="1" containsNumber="1" containsInteger="1" minValue="630" maxValue="1000"/>
    </cacheField>
    <cacheField name="Project Finance(7)" numFmtId="0">
      <sharedItems containsString="0" containsBlank="1" containsNumber="1" containsInteger="1" minValue="890" maxValue="1600"/>
    </cacheField>
    <cacheField name="Communication(new graduate)" numFmtId="0">
      <sharedItems containsString="0" containsBlank="1" containsNumber="1" containsInteger="1" minValue="250" maxValue="250"/>
    </cacheField>
    <cacheField name="Communication(1-3)" numFmtId="0">
      <sharedItems containsString="0" containsBlank="1" containsNumber="1" containsInteger="1" minValue="500" maxValue="500"/>
    </cacheField>
    <cacheField name="Communication(4-6)" numFmtId="0">
      <sharedItems containsString="0" containsBlank="1" containsNumber="1" containsInteger="1" minValue="700" maxValue="700"/>
    </cacheField>
    <cacheField name="Communication(7)" numFmtId="0">
      <sharedItems containsString="0" containsBlank="1" containsNumber="1" containsInteger="1" minValue="900" maxValue="900"/>
    </cacheField>
    <cacheField name="HR(new graduate)" numFmtId="0">
      <sharedItems containsString="0" containsBlank="1" containsNumber="1" minValue="120" maxValue="1000"/>
    </cacheField>
    <cacheField name="HR(1-3)" numFmtId="0">
      <sharedItems containsString="0" containsBlank="1" containsNumber="1" minValue="1.2" maxValue="800"/>
    </cacheField>
    <cacheField name="HR(4-6)" numFmtId="0">
      <sharedItems containsString="0" containsBlank="1" containsNumber="1" minValue="209.30232558139534" maxValue="1400"/>
    </cacheField>
    <cacheField name="HR(7)" numFmtId="0">
      <sharedItems containsString="0" containsBlank="1" containsNumber="1" minValue="232.55813953488371" maxValue="2000"/>
    </cacheField>
    <cacheField name="Procurement(new graduate)" numFmtId="0">
      <sharedItems containsString="0" containsBlank="1" containsNumber="1" minValue="120" maxValue="250"/>
    </cacheField>
    <cacheField name="Procurement(1-3)" numFmtId="0">
      <sharedItems containsString="0" containsBlank="1" containsNumber="1" minValue="209.30232558139534" maxValue="300"/>
    </cacheField>
    <cacheField name="Procurement(4-6)" numFmtId="0">
      <sharedItems containsString="0" containsBlank="1" containsNumber="1" minValue="290.69767441860466" maxValue="600"/>
    </cacheField>
    <cacheField name="Procurement(7)" numFmtId="0">
      <sharedItems containsString="0" containsBlank="1" containsNumber="1" minValue="350" maxValue="1300"/>
    </cacheField>
    <cacheField name="Safety Officer(new graduate)" numFmtId="0">
      <sharedItems containsString="0" containsBlank="1" containsNumber="1" minValue="139.53488372093022" maxValue="348.83720930232556"/>
    </cacheField>
    <cacheField name="Safety Officer(1-3)" numFmtId="0">
      <sharedItems containsString="0" containsBlank="1" containsNumber="1" minValue="162.7906976744186" maxValue="465.11627906976742"/>
    </cacheField>
    <cacheField name="Safety Officer(4-6)" numFmtId="0">
      <sharedItems containsString="0" containsBlank="1" containsNumber="1" minValue="186.04651162790697" maxValue="639.53488372093022"/>
    </cacheField>
    <cacheField name="Safety Officer(7)" numFmtId="0">
      <sharedItems containsString="0" containsBlank="1" containsNumber="1" minValue="209.30232558139534" maxValue="872.09302325581393"/>
    </cacheField>
    <cacheField name="Mining Engineer(new graduate)" numFmtId="0">
      <sharedItems containsString="0" containsBlank="1" containsNumber="1" minValue="279.06976744186045" maxValue="500"/>
    </cacheField>
    <cacheField name="Mining Engineer(1-3)" numFmtId="0">
      <sharedItems containsString="0" containsBlank="1" containsNumber="1" minValue="319.76744186046511" maxValue="750"/>
    </cacheField>
    <cacheField name="Mining Engineer(4-6)" numFmtId="0">
      <sharedItems containsString="0" containsBlank="1" containsNumber="1" minValue="377.90697674418607" maxValue="1200"/>
    </cacheField>
    <cacheField name="Mining Engineer(7)" numFmtId="0">
      <sharedItems containsString="0" containsBlank="1" containsNumber="1" minValue="465.11627906976742" maxValue="1800"/>
    </cacheField>
    <cacheField name="Finance Officer(new graduate)" numFmtId="0">
      <sharedItems containsString="0" containsBlank="1" containsNumber="1" minValue="100" maxValue="500"/>
    </cacheField>
    <cacheField name="Finance Officer(1-3)" numFmtId="0">
      <sharedItems containsString="0" containsBlank="1" containsNumber="1" minValue="150" maxValue="620"/>
    </cacheField>
    <cacheField name="Finance Officer(4-6)" numFmtId="0">
      <sharedItems containsString="0" containsBlank="1" containsNumber="1" minValue="244.18604651162789" maxValue="1000"/>
    </cacheField>
    <cacheField name="Finance Officer(7)" numFmtId="0">
      <sharedItems containsString="0" containsBlank="1" containsNumber="1" minValue="267.44186046511629" maxValue="2000"/>
    </cacheField>
    <cacheField name="Planning and Budget Analyst(new graduate)" numFmtId="0">
      <sharedItems containsString="0" containsBlank="1" containsNumber="1" minValue="220.93023255813952" maxValue="232.55813953488371"/>
    </cacheField>
    <cacheField name="Planning and Budget Analyst(1-3)" numFmtId="0">
      <sharedItems containsString="0" containsBlank="1" containsNumber="1" minValue="244.18604651162789" maxValue="639.53488372093022"/>
    </cacheField>
    <cacheField name="Planning and Budget Analyst(4-6)" numFmtId="0">
      <sharedItems containsString="0" containsBlank="1" containsNumber="1" minValue="267.44186046511629" maxValue="755.81395348837214"/>
    </cacheField>
    <cacheField name="Planning and Budget Analyst(7)" numFmtId="0">
      <sharedItems containsString="0" containsBlank="1" containsNumber="1" minValue="290.69767441860466" maxValue="930.23255813953483"/>
    </cacheField>
    <cacheField name="Sale(new graduate)" numFmtId="0">
      <sharedItems containsString="0" containsBlank="1" containsNumber="1" minValue="100" maxValue="620"/>
    </cacheField>
    <cacheField name="Sale(1-3)" numFmtId="0">
      <sharedItems containsString="0" containsBlank="1" containsNumber="1" minValue="150" maxValue="720"/>
    </cacheField>
    <cacheField name="Sale(4-6)" numFmtId="0">
      <sharedItems containsString="0" containsBlank="1" containsNumber="1" minValue="150" maxValue="1200"/>
    </cacheField>
    <cacheField name="Sale(7)" numFmtId="0">
      <sharedItems containsString="0" containsBlank="1" containsNumber="1" minValue="150" maxValue="2000"/>
    </cacheField>
    <cacheField name="Marketing(new graduate)" numFmtId="0">
      <sharedItems containsString="0" containsBlank="1" containsNumber="1" minValue="100" maxValue="550"/>
    </cacheField>
    <cacheField name="Marketing(1-3)" numFmtId="0">
      <sharedItems containsString="0" containsBlank="1" containsNumber="1" minValue="120" maxValue="650"/>
    </cacheField>
    <cacheField name="Marketing(4-6)" numFmtId="0">
      <sharedItems containsString="0" containsBlank="1" containsNumber="1" minValue="150" maxValue="1100"/>
    </cacheField>
    <cacheField name="Marketing(7)" numFmtId="0">
      <sharedItems containsString="0" containsBlank="1" containsNumber="1" minValue="200" maxValue="2250"/>
    </cacheField>
    <cacheField name="Product Manager(new graduate)" numFmtId="0">
      <sharedItems containsString="0" containsBlank="1" containsNumber="1" minValue="120" maxValue="300"/>
    </cacheField>
    <cacheField name="Product Manager(1-3)" numFmtId="0">
      <sharedItems containsString="0" containsBlank="1" containsNumber="1" minValue="279.06976744186045" maxValue="500"/>
    </cacheField>
    <cacheField name="Product Manager(4-6)" numFmtId="0">
      <sharedItems containsString="0" containsBlank="1" containsNumber="1" minValue="348.83720930232556" maxValue="800"/>
    </cacheField>
    <cacheField name="Product Manager(7)" numFmtId="0">
      <sharedItems containsString="0" containsBlank="1" containsNumber="1" minValue="100" maxValue="1000"/>
    </cacheField>
    <cacheField name="Stock Manager(new graduate)" numFmtId="0">
      <sharedItems containsString="0" containsBlank="1" containsNumber="1" minValue="120" maxValue="300"/>
    </cacheField>
    <cacheField name="Stock Manager(1-3)" numFmtId="0">
      <sharedItems containsString="0" containsBlank="1" containsNumber="1" minValue="200" maxValue="500"/>
    </cacheField>
    <cacheField name="Stock Manager(4-6)" numFmtId="0">
      <sharedItems containsString="0" containsBlank="1" containsNumber="1" minValue="300" maxValue="800"/>
    </cacheField>
    <cacheField name="Stock Manager(7)" numFmtId="0">
      <sharedItems containsString="0" containsBlank="1" containsNumber="1" minValue="500" maxValue="1500"/>
    </cacheField>
    <cacheField name="Teller(new graduate)" numFmtId="0">
      <sharedItems containsString="0" containsBlank="1" containsNumber="1" containsInteger="1" minValue="250" maxValue="350"/>
    </cacheField>
    <cacheField name="Teller(1-3)" numFmtId="0">
      <sharedItems containsString="0" containsBlank="1" containsNumber="1" containsInteger="1" minValue="325" maxValue="400"/>
    </cacheField>
    <cacheField name="Teller(4-6)" numFmtId="0">
      <sharedItems containsString="0" containsBlank="1" containsNumber="1" containsInteger="1" minValue="450" maxValue="500"/>
    </cacheField>
    <cacheField name="Teller(7)" numFmtId="0">
      <sharedItems containsString="0" containsBlank="1" containsNumber="1" containsInteger="1" minValue="550" maxValue="800"/>
    </cacheField>
    <cacheField name="Credit Officer(new graduate)" numFmtId="0">
      <sharedItems containsString="0" containsBlank="1" containsNumber="1" containsInteger="1" minValue="250" maxValue="450"/>
    </cacheField>
    <cacheField name="Credit Officer(1-3)" numFmtId="0">
      <sharedItems containsString="0" containsBlank="1" containsNumber="1" containsInteger="1" minValue="300" maxValue="500"/>
    </cacheField>
    <cacheField name="Credit Officer(4-6)" numFmtId="0">
      <sharedItems containsString="0" containsBlank="1" containsNumber="1" containsInteger="1" minValue="425" maxValue="600"/>
    </cacheField>
    <cacheField name="Credit Officer(7)" numFmtId="0">
      <sharedItems containsString="0" containsBlank="1" containsNumber="1" containsInteger="1" minValue="500" maxValue="750"/>
    </cacheField>
    <cacheField name="Relationship Manager(new graduate)" numFmtId="0">
      <sharedItems containsString="0" containsBlank="1" containsNumber="1" containsInteger="1" minValue="750" maxValue="1500"/>
    </cacheField>
    <cacheField name="Relationship Manager(1-3)" numFmtId="0">
      <sharedItems containsString="0" containsBlank="1" containsNumber="1" containsInteger="1" minValue="1100" maxValue="2000"/>
    </cacheField>
    <cacheField name="Relationship Manager(4-6)" numFmtId="0">
      <sharedItems containsString="0" containsBlank="1" containsNumber="1" containsInteger="1" minValue="1350" maxValue="2500"/>
    </cacheField>
    <cacheField name="Relationship Manager(7)" numFmtId="0">
      <sharedItems containsString="0" containsBlank="1" containsNumber="1" containsInteger="1" minValue="1500" maxValue="3000"/>
    </cacheField>
    <cacheField name="IT Support(new graduate)" numFmtId="0">
      <sharedItems containsString="0" containsBlank="1" containsNumber="1" minValue="150" maxValue="500"/>
    </cacheField>
    <cacheField name="IT Support(1-3)" numFmtId="0">
      <sharedItems containsString="0" containsBlank="1" containsNumber="1" minValue="197.67441860465115" maxValue="700"/>
    </cacheField>
    <cacheField name="IT Support(4-6)" numFmtId="0">
      <sharedItems containsString="0" containsBlank="1" containsNumber="1" minValue="220.93023255813952" maxValue="1500"/>
    </cacheField>
    <cacheField name="IT Support(7)" numFmtId="0">
      <sharedItems containsString="0" containsBlank="1" containsNumber="1" minValue="244.18604651162789" maxValue="2000"/>
    </cacheField>
    <cacheField name="Compliance Officer(new graduate)" numFmtId="0">
      <sharedItems containsString="0" containsBlank="1" containsNumber="1" containsInteger="1" minValue="250" maxValue="450"/>
    </cacheField>
    <cacheField name="Compliance Officer(1-3)" numFmtId="0">
      <sharedItems containsString="0" containsBlank="1" containsNumber="1" containsInteger="1" minValue="280" maxValue="500"/>
    </cacheField>
    <cacheField name="Compliance Officer(4-6)" numFmtId="0">
      <sharedItems containsString="0" containsBlank="1" containsNumber="1" containsInteger="1" minValue="450" maxValue="550"/>
    </cacheField>
    <cacheField name="Compliance Officer(7)" numFmtId="0">
      <sharedItems containsString="0" containsBlank="1" containsNumber="1" containsInteger="1" minValue="500" maxValue="650"/>
    </cacheField>
    <cacheField name="Legal Officer(new graduate)" numFmtId="0">
      <sharedItems containsString="0" containsBlank="1" containsNumber="1" containsInteger="1" minValue="250" maxValue="500"/>
    </cacheField>
    <cacheField name="Legal Officer(1-3)" numFmtId="0">
      <sharedItems containsString="0" containsBlank="1" containsNumber="1" containsInteger="1" minValue="350" maxValue="600"/>
    </cacheField>
    <cacheField name="Legal Officer(4-6)" numFmtId="0">
      <sharedItems containsString="0" containsBlank="1" containsNumber="1" containsInteger="1" minValue="450" maxValue="700"/>
    </cacheField>
    <cacheField name="Legal Officer(7)" numFmtId="0">
      <sharedItems containsString="0" containsBlank="1" containsNumber="1" containsInteger="1" minValue="500" maxValue="800"/>
    </cacheField>
    <cacheField name="Hosue Keeping(new graduate)" numFmtId="0">
      <sharedItems containsString="0" containsBlank="1" containsNumber="1" minValue="100" maxValue="370"/>
    </cacheField>
    <cacheField name="Hosue Keeping(1-3)" numFmtId="0">
      <sharedItems containsString="0" containsBlank="1" containsNumber="1" minValue="150" maxValue="370"/>
    </cacheField>
    <cacheField name="Hosue Keeping(4-6)" numFmtId="0">
      <sharedItems containsString="0" containsBlank="1" containsNumber="1" minValue="300" maxValue="620"/>
    </cacheField>
    <cacheField name="Hosue Keeping(7)" numFmtId="0">
      <sharedItems containsString="0" containsBlank="1" containsNumber="1" minValue="475" maxValue="1200"/>
    </cacheField>
    <cacheField name="Receptionist(new graduate)" numFmtId="0">
      <sharedItems containsString="0" containsBlank="1" containsNumber="1" minValue="186.04651162790697" maxValue="420"/>
    </cacheField>
    <cacheField name="Receptionist(1-3)" numFmtId="0">
      <sharedItems containsString="0" containsBlank="1" containsNumber="1" minValue="232.55813953488371" maxValue="420"/>
    </cacheField>
    <cacheField name="Receptionist(4-6)" numFmtId="0">
      <sharedItems containsString="0" containsBlank="1" containsNumber="1" minValue="348.83720930232556" maxValue="650"/>
    </cacheField>
    <cacheField name="Receptionist(7)" numFmtId="0">
      <sharedItems containsString="0" containsBlank="1" containsNumber="1" minValue="500" maxValue="650"/>
    </cacheField>
    <cacheField name="Chef(new graduate)" numFmtId="0">
      <sharedItems containsString="0" containsBlank="1" containsNumber="1" minValue="120" maxValue="370"/>
    </cacheField>
    <cacheField name="Chef(1-3)" numFmtId="0">
      <sharedItems containsString="0" containsBlank="1" containsNumber="1" minValue="200" maxValue="450"/>
    </cacheField>
    <cacheField name="Chef(4-6)" numFmtId="0">
      <sharedItems containsString="0" containsBlank="1" containsNumber="1" minValue="300" maxValue="650"/>
    </cacheField>
    <cacheField name="Chef(7)" numFmtId="0">
      <sharedItems containsString="0" containsBlank="1" containsNumber="1" minValue="400" maxValue="1200"/>
    </cacheField>
    <cacheField name="Tour guide(new graduate)" numFmtId="0">
      <sharedItems containsString="0" containsBlank="1" containsNumber="1" containsInteger="1" minValue="200" maxValue="900"/>
    </cacheField>
    <cacheField name="Tour guide(1-3)" numFmtId="0">
      <sharedItems containsString="0" containsBlank="1" containsNumber="1" containsInteger="1" minValue="300" maxValue="1100"/>
    </cacheField>
    <cacheField name="Tour guide(4-6)" numFmtId="0">
      <sharedItems containsString="0" containsBlank="1" containsNumber="1" containsInteger="1" minValue="400" maxValue="1100"/>
    </cacheField>
    <cacheField name="Tour guide(7)" numFmtId="0">
      <sharedItems containsString="0" containsBlank="1" containsNumber="1" containsInteger="1" minValue="450" maxValue="1100"/>
    </cacheField>
    <cacheField name="Technical Engineer(new graduate)" numFmtId="0">
      <sharedItems containsString="0" containsBlank="1" containsNumber="1" containsInteger="1" minValue="175" maxValue="400"/>
    </cacheField>
    <cacheField name="Technical Engineer(1-3)" numFmtId="0">
      <sharedItems containsString="0" containsBlank="1" containsNumber="1" containsInteger="1" minValue="250" maxValue="600"/>
    </cacheField>
    <cacheField name="Technical Engineer(4-6)" numFmtId="0">
      <sharedItems containsString="0" containsBlank="1" containsNumber="1" containsInteger="1" minValue="350" maxValue="1300"/>
    </cacheField>
    <cacheField name="Technical Engineer(7)" numFmtId="0">
      <sharedItems containsString="0" containsBlank="1" containsNumber="1" containsInteger="1" minValue="500" maxValue="2800"/>
    </cacheField>
    <cacheField name="After sale service(new graduate)" numFmtId="0">
      <sharedItems containsString="0" containsBlank="1" containsNumber="1" containsInteger="1" minValue="250" maxValue="400"/>
    </cacheField>
    <cacheField name="After sale service(1-3)" numFmtId="0">
      <sharedItems containsString="0" containsBlank="1" containsNumber="1" containsInteger="1" minValue="350" maxValue="600"/>
    </cacheField>
    <cacheField name="After sale service(4-6)" numFmtId="0">
      <sharedItems containsString="0" containsBlank="1" containsNumber="1" containsInteger="1" minValue="400" maxValue="800"/>
    </cacheField>
    <cacheField name="After sale service(7)" numFmtId="0">
      <sharedItems containsString="0" containsBlank="1" containsNumber="1" containsInteger="1" minValue="550" maxValue="1000"/>
    </cacheField>
    <cacheField name="Graphic Designer(new graduate)" numFmtId="0">
      <sharedItems containsString="0" containsBlank="1" containsNumber="1" containsInteger="1" minValue="200" maxValue="250"/>
    </cacheField>
    <cacheField name="Graphic Designer(1-3)" numFmtId="0">
      <sharedItems containsString="0" containsBlank="1" containsNumber="1" containsInteger="1" minValue="350" maxValue="500"/>
    </cacheField>
    <cacheField name="Graphic Designer(4-6)" numFmtId="0">
      <sharedItems containsString="0" containsBlank="1" containsNumber="1" containsInteger="1" minValue="500" maxValue="1000"/>
    </cacheField>
    <cacheField name="Graphic Designer(7)" numFmtId="0">
      <sharedItems containsString="0" containsBlank="1" containsNumber="1" containsInteger="1" minValue="800" maxValue="2000"/>
    </cacheField>
    <cacheField name="Network engineer(new graduate)" numFmtId="0">
      <sharedItems containsString="0" containsBlank="1" containsNumber="1" containsInteger="1" minValue="200" maxValue="400"/>
    </cacheField>
    <cacheField name="Network engineer(1-3)" numFmtId="0">
      <sharedItems containsString="0" containsBlank="1" containsNumber="1" containsInteger="1" minValue="350" maxValue="500"/>
    </cacheField>
    <cacheField name="Network engineer(4-6)" numFmtId="0">
      <sharedItems containsString="0" containsBlank="1" containsNumber="1" containsInteger="1" minValue="500" maxValue="1000"/>
    </cacheField>
    <cacheField name="Network engineer(7)" numFmtId="0">
      <sharedItems containsString="0" containsBlank="1" containsNumber="1" containsInteger="1" minValue="750" maxValue="2000"/>
    </cacheField>
    <cacheField name="Software Developer(new graduate)" numFmtId="0">
      <sharedItems containsString="0" containsBlank="1" containsNumber="1" containsInteger="1" minValue="250" maxValue="300"/>
    </cacheField>
    <cacheField name="Software Developer(1-3)" numFmtId="0">
      <sharedItems containsString="0" containsBlank="1" containsNumber="1" containsInteger="1" minValue="300" maxValue="600"/>
    </cacheField>
    <cacheField name="Software Developer(4-6)" numFmtId="0">
      <sharedItems containsString="0" containsBlank="1" containsNumber="1" containsInteger="1" minValue="450" maxValue="1200"/>
    </cacheField>
    <cacheField name="Software Developer(7)" numFmtId="0">
      <sharedItems containsString="0" containsBlank="1" containsNumber="1" containsInteger="1" minValue="750" maxValue="2400"/>
    </cacheField>
    <cacheField name="Web Designer(new graduate)" numFmtId="0">
      <sharedItems containsString="0" containsBlank="1" containsNumber="1" containsInteger="1" minValue="100" maxValue="350"/>
    </cacheField>
    <cacheField name="Web Designer(1-3)" numFmtId="0">
      <sharedItems containsString="0" containsBlank="1" containsNumber="1" containsInteger="1" minValue="180" maxValue="500"/>
    </cacheField>
    <cacheField name="Web Designer(4-6)" numFmtId="0">
      <sharedItems containsString="0" containsBlank="1" containsNumber="1" containsInteger="1" minValue="500" maxValue="1000"/>
    </cacheField>
    <cacheField name="Web Designer(7)" numFmtId="0">
      <sharedItems containsString="0" containsBlank="1" containsNumber="1" containsInteger="1" minValue="750" maxValue="2000"/>
    </cacheField>
    <cacheField name="Claim Officer(new graduate)" numFmtId="0">
      <sharedItems containsNonDate="0" containsString="0" containsBlank="1" count="1">
        <m/>
      </sharedItems>
    </cacheField>
    <cacheField name="Claim Officer(1-3)" numFmtId="0">
      <sharedItems containsNonDate="0" containsString="0" containsBlank="1" count="1">
        <m/>
      </sharedItems>
    </cacheField>
    <cacheField name="Claim Officer(4-6)" numFmtId="0">
      <sharedItems containsNonDate="0" containsString="0" containsBlank="1"/>
    </cacheField>
    <cacheField name="Claim Officer(7)" numFmtId="0">
      <sharedItems containsNonDate="0" containsString="0" containsBlank="1"/>
    </cacheField>
    <cacheField name="Agent Officer(new graduate)" numFmtId="0">
      <sharedItems containsString="0" containsBlank="1" containsNumber="1" containsInteger="1" minValue="230" maxValue="250"/>
    </cacheField>
    <cacheField name="Agent Officer(1-3)" numFmtId="0">
      <sharedItems containsString="0" containsBlank="1" containsNumber="1" containsInteger="1" minValue="280" maxValue="320"/>
    </cacheField>
    <cacheField name="Agent Officer(4-6)" numFmtId="0">
      <sharedItems containsString="0" containsBlank="1" containsNumber="1" containsInteger="1" minValue="340" maxValue="400"/>
    </cacheField>
    <cacheField name="Agent Officer(7)" numFmtId="0">
      <sharedItems containsString="0" containsBlank="1" containsNumber="1" containsInteger="1" minValue="1500" maxValue="1500"/>
    </cacheField>
    <cacheField name="Architect(new graduate)" numFmtId="0">
      <sharedItems containsString="0" containsBlank="1" containsNumber="1" containsInteger="1" minValue="174" maxValue="300"/>
    </cacheField>
    <cacheField name="Architect(1-3)" numFmtId="0">
      <sharedItems containsString="0" containsBlank="1" containsNumber="1" containsInteger="1" minValue="280" maxValue="400"/>
    </cacheField>
    <cacheField name="Architect(4-6)" numFmtId="0">
      <sharedItems containsString="0" containsBlank="1" containsNumber="1" containsInteger="1" minValue="400" maxValue="500"/>
    </cacheField>
    <cacheField name="Architect(7)" numFmtId="0">
      <sharedItems containsString="0" containsBlank="1" containsNumber="1" containsInteger="1" minValue="500" maxValue="1200"/>
    </cacheField>
    <cacheField name="Civil Engineer(new graduate)" numFmtId="0">
      <sharedItems containsString="0" containsBlank="1" containsNumber="1" containsInteger="1" minValue="174" maxValue="350"/>
    </cacheField>
    <cacheField name="Civil Engineer(1-3)" numFmtId="0">
      <sharedItems containsString="0" containsBlank="1" containsNumber="1" containsInteger="1" minValue="280" maxValue="400"/>
    </cacheField>
    <cacheField name="Civil Engineer(4-6)" numFmtId="0">
      <sharedItems containsString="0" containsBlank="1" containsNumber="1" containsInteger="1" minValue="350" maxValue="500"/>
    </cacheField>
    <cacheField name="Civil Engineer(7)" numFmtId="0">
      <sharedItems containsString="0" containsBlank="1" containsNumber="1" containsInteger="1" minValue="465" maxValue="1000"/>
    </cacheField>
    <cacheField name="Site Engineer(new graduate)" numFmtId="0">
      <sharedItems containsString="0" containsBlank="1" containsNumber="1" containsInteger="1" minValue="230" maxValue="300"/>
    </cacheField>
    <cacheField name="Site Engineer(1-3)" numFmtId="0">
      <sharedItems containsString="0" containsBlank="1" containsNumber="1" containsInteger="1" minValue="300" maxValue="406"/>
    </cacheField>
    <cacheField name="Site Engineer(4-6)" numFmtId="0">
      <sharedItems containsString="0" containsBlank="1" containsNumber="1" containsInteger="1" minValue="450" maxValue="523"/>
    </cacheField>
    <cacheField name="Site Engineer(7)" numFmtId="0">
      <sharedItems containsString="0" containsBlank="1" containsNumber="1" containsInteger="1" minValue="550" maxValue="1300"/>
    </cacheField>
    <cacheField name="Drafter(new graduate)" numFmtId="0">
      <sharedItems containsString="0" containsBlank="1" containsNumber="1" containsInteger="1" minValue="290" maxValue="320"/>
    </cacheField>
    <cacheField name="Drafter(1-3)" numFmtId="0">
      <sharedItems containsString="0" containsBlank="1" containsNumber="1" containsInteger="1" minValue="400" maxValue="500"/>
    </cacheField>
    <cacheField name="Drafter(4-6)" numFmtId="0">
      <sharedItems containsString="0" containsBlank="1" containsNumber="1" containsInteger="1" minValue="500" maxValue="700"/>
    </cacheField>
    <cacheField name="Drafter(7)" numFmtId="0">
      <sharedItems containsString="0" containsBlank="1" containsNumber="1" containsInteger="1" minValue="600" maxValue="1200"/>
    </cacheField>
    <cacheField name="Foreman(new graduate)" numFmtId="0">
      <sharedItems containsString="0" containsBlank="1" containsNumber="1" minValue="232.55813953488371" maxValue="350"/>
    </cacheField>
    <cacheField name="Foreman(1-3)" numFmtId="0">
      <sharedItems containsString="0" containsBlank="1" containsNumber="1" minValue="300" maxValue="450"/>
    </cacheField>
    <cacheField name="Foreman(4-6)" numFmtId="0">
      <sharedItems containsString="0" containsBlank="1" containsNumber="1" minValue="450" maxValue="900"/>
    </cacheField>
    <cacheField name="Foreman(7)" numFmtId="0">
      <sharedItems containsString="0" containsBlank="1" containsNumber="1" minValue="550" maxValue="1300"/>
    </cacheField>
    <cacheField name="Logistics(new graduate)" numFmtId="0">
      <sharedItems containsString="0" containsBlank="1" containsNumber="1" minValue="232.55813953488371" maxValue="406.97674418604652"/>
    </cacheField>
    <cacheField name="Logistics(1-3)" numFmtId="0">
      <sharedItems containsString="0" containsBlank="1" containsNumber="1" minValue="255.81395348837211" maxValue="523.25581395348843"/>
    </cacheField>
    <cacheField name="Logistics(4-6)" numFmtId="0">
      <sharedItems containsString="0" containsBlank="1" containsNumber="1" minValue="273.25581395348837" maxValue="639.53488372093022"/>
    </cacheField>
    <cacheField name="Logistics(7)" numFmtId="0">
      <sharedItems containsString="0" containsBlank="1" containsNumber="1" minValue="302.32558139534882" maxValue="872.093023255813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m/>
    <n v="500"/>
    <n v="700"/>
    <n v="1000"/>
    <n v="1200"/>
    <n v="250"/>
    <n v="450"/>
    <n v="750"/>
    <n v="950"/>
    <n v="800"/>
    <n v="900"/>
    <n v="1000"/>
    <n v="1200"/>
    <n v="250"/>
    <n v="350"/>
    <n v="450"/>
    <n v="500"/>
    <n v="333"/>
    <n v="500"/>
    <n v="630"/>
    <n v="1600"/>
    <n v="250"/>
    <n v="500"/>
    <n v="700"/>
    <n v="900"/>
    <n v="250"/>
    <n v="400"/>
    <n v="500"/>
    <n v="700"/>
    <n v="200"/>
    <n v="250"/>
    <n v="300"/>
    <n v="350"/>
    <n v="348.83720930232556"/>
    <n v="465.11627906976742"/>
    <n v="639.53488372093022"/>
    <n v="872.09302325581393"/>
    <n v="465.11627906976742"/>
    <n v="581.39534883720933"/>
    <n v="813.95348837209303"/>
    <n v="1162.7906976744187"/>
    <n v="250"/>
    <n v="400"/>
    <n v="500"/>
    <n v="700"/>
    <n v="232.55813953488371"/>
    <n v="639.53488372093022"/>
    <n v="755.81395348837214"/>
    <n v="930.23255813953483"/>
    <n v="300"/>
    <n v="450"/>
    <n v="600"/>
    <n v="700"/>
    <n v="300"/>
    <n v="450"/>
    <n v="600"/>
    <n v="750"/>
    <n v="300"/>
    <n v="500"/>
    <n v="700"/>
    <n v="100"/>
    <n v="300"/>
    <n v="350"/>
    <n v="400"/>
    <n v="500"/>
    <n v="250"/>
    <n v="325"/>
    <n v="475"/>
    <n v="800"/>
    <n v="250"/>
    <n v="325"/>
    <n v="425"/>
    <n v="500"/>
    <n v="750"/>
    <n v="1100"/>
    <n v="1350"/>
    <n v="1500"/>
    <n v="250"/>
    <n v="350"/>
    <n v="450"/>
    <n v="500"/>
    <n v="250"/>
    <n v="350"/>
    <n v="450"/>
    <n v="500"/>
    <n v="250"/>
    <n v="350"/>
    <n v="450"/>
    <n v="500"/>
    <n v="370"/>
    <n v="370"/>
    <n v="620"/>
    <n v="1200"/>
    <n v="420"/>
    <n v="420"/>
    <n v="650"/>
    <n v="650"/>
    <n v="370"/>
    <n v="450"/>
    <n v="650"/>
    <n v="1025"/>
    <n v="900"/>
    <n v="1100"/>
    <n v="1100"/>
    <n v="1100"/>
    <n v="175"/>
    <n v="250"/>
    <n v="350"/>
    <n v="500"/>
    <n v="250"/>
    <n v="350"/>
    <n v="400"/>
    <n v="550"/>
    <n v="250"/>
    <n v="500"/>
    <n v="1000"/>
    <n v="2000"/>
    <n v="400"/>
    <n v="450"/>
    <n v="500"/>
    <n v="900"/>
    <n v="300"/>
    <n v="600"/>
    <n v="1200"/>
    <n v="2400"/>
    <n v="250"/>
    <n v="500"/>
    <n v="1000"/>
    <n v="2000"/>
    <x v="0"/>
    <x v="0"/>
    <m/>
    <m/>
    <n v="250"/>
    <n v="320"/>
    <n v="400"/>
    <n v="1500"/>
    <n v="174"/>
    <n v="290"/>
    <n v="406"/>
    <n v="581"/>
    <n v="174"/>
    <n v="290"/>
    <n v="406"/>
    <n v="465"/>
    <n v="290"/>
    <n v="406"/>
    <n v="523"/>
    <n v="639"/>
    <n v="290"/>
    <n v="406"/>
    <n v="523"/>
    <n v="639"/>
    <n v="232.55813953488371"/>
    <n v="348.83720930232556"/>
    <n v="465.11627906976742"/>
    <n v="581.39534883720933"/>
    <n v="406.97674418604652"/>
    <n v="523.25581395348843"/>
    <n v="639.53488372093022"/>
    <n v="872.09302325581393"/>
  </r>
  <r>
    <m/>
    <m/>
    <m/>
    <m/>
    <m/>
    <n v="500"/>
    <n v="800"/>
    <n v="1000"/>
    <n v="1500"/>
    <n v="350"/>
    <n v="550"/>
    <n v="650"/>
    <n v="850"/>
    <n v="450"/>
    <n v="500"/>
    <n v="550"/>
    <n v="650"/>
    <n v="600"/>
    <n v="750"/>
    <n v="850"/>
    <m/>
    <m/>
    <m/>
    <m/>
    <m/>
    <n v="450"/>
    <n v="500"/>
    <n v="550"/>
    <n v="650"/>
    <n v="120"/>
    <n v="250"/>
    <n v="350"/>
    <n v="500"/>
    <n v="300"/>
    <n v="350"/>
    <m/>
    <m/>
    <n v="300"/>
    <n v="350"/>
    <m/>
    <m/>
    <n v="450"/>
    <n v="500"/>
    <n v="550"/>
    <n v="650"/>
    <m/>
    <m/>
    <m/>
    <m/>
    <m/>
    <m/>
    <m/>
    <m/>
    <n v="180"/>
    <n v="290"/>
    <n v="500"/>
    <n v="690"/>
    <n v="120"/>
    <n v="400"/>
    <n v="700"/>
    <n v="800"/>
    <n v="120"/>
    <n v="200"/>
    <n v="300"/>
    <n v="500"/>
    <n v="350"/>
    <n v="400"/>
    <n v="450"/>
    <n v="550"/>
    <n v="450"/>
    <n v="500"/>
    <n v="550"/>
    <n v="650"/>
    <n v="1500"/>
    <n v="2000"/>
    <n v="2500"/>
    <n v="3000"/>
    <n v="500"/>
    <n v="600"/>
    <n v="700"/>
    <n v="900"/>
    <n v="450"/>
    <n v="500"/>
    <n v="550"/>
    <n v="650"/>
    <n v="500"/>
    <n v="600"/>
    <n v="700"/>
    <n v="800"/>
    <n v="250"/>
    <n v="300"/>
    <n v="400"/>
    <n v="500"/>
    <m/>
    <m/>
    <m/>
    <m/>
    <n v="250"/>
    <n v="300"/>
    <n v="400"/>
    <n v="600"/>
    <n v="200"/>
    <n v="300"/>
    <n v="400"/>
    <n v="450"/>
    <n v="400"/>
    <n v="600"/>
    <n v="1300"/>
    <n v="2800"/>
    <n v="400"/>
    <n v="600"/>
    <n v="800"/>
    <n v="1000"/>
    <m/>
    <m/>
    <m/>
    <m/>
    <n v="250"/>
    <n v="500"/>
    <n v="1000"/>
    <n v="2000"/>
    <n v="300"/>
    <n v="350"/>
    <n v="500"/>
    <n v="800"/>
    <n v="350"/>
    <n v="500"/>
    <n v="800"/>
    <n v="1000"/>
    <x v="0"/>
    <x v="0"/>
    <m/>
    <m/>
    <n v="230"/>
    <n v="280"/>
    <n v="340"/>
    <m/>
    <n v="250"/>
    <n v="300"/>
    <n v="400"/>
    <n v="500"/>
    <n v="350"/>
    <n v="400"/>
    <n v="500"/>
    <n v="550"/>
    <n v="300"/>
    <n v="350"/>
    <n v="450"/>
    <n v="550"/>
    <n v="300"/>
    <n v="400"/>
    <n v="500"/>
    <n v="600"/>
    <n v="250"/>
    <n v="300"/>
    <n v="450"/>
    <n v="550"/>
    <m/>
    <m/>
    <m/>
    <m/>
  </r>
  <r>
    <m/>
    <n v="350"/>
    <n v="500"/>
    <m/>
    <n v="1400"/>
    <n v="450"/>
    <n v="550"/>
    <n v="650"/>
    <n v="750"/>
    <m/>
    <n v="1500"/>
    <n v="2000"/>
    <n v="2500"/>
    <n v="320"/>
    <n v="380"/>
    <n v="450"/>
    <n v="650"/>
    <n v="250"/>
    <n v="500"/>
    <n v="780"/>
    <n v="900"/>
    <m/>
    <m/>
    <m/>
    <m/>
    <n v="320"/>
    <n v="350"/>
    <n v="450"/>
    <n v="650"/>
    <m/>
    <m/>
    <m/>
    <m/>
    <n v="200"/>
    <n v="350"/>
    <n v="500"/>
    <m/>
    <n v="500"/>
    <n v="750"/>
    <n v="1200"/>
    <n v="1800"/>
    <n v="320"/>
    <n v="380"/>
    <n v="450"/>
    <n v="650"/>
    <m/>
    <m/>
    <m/>
    <m/>
    <m/>
    <m/>
    <m/>
    <m/>
    <m/>
    <m/>
    <m/>
    <m/>
    <m/>
    <m/>
    <m/>
    <m/>
    <m/>
    <m/>
    <m/>
    <m/>
    <n v="300"/>
    <n v="350"/>
    <n v="450"/>
    <n v="650"/>
    <n v="320"/>
    <n v="380"/>
    <n v="500"/>
    <n v="750"/>
    <m/>
    <m/>
    <n v="1800"/>
    <n v="2000"/>
    <n v="320"/>
    <n v="380"/>
    <n v="500"/>
    <n v="750"/>
    <n v="320"/>
    <n v="380"/>
    <n v="450"/>
    <n v="650"/>
    <n v="320"/>
    <n v="380"/>
    <n v="450"/>
    <n v="650"/>
    <n v="175"/>
    <n v="275"/>
    <n v="375"/>
    <n v="475"/>
    <n v="300"/>
    <n v="400"/>
    <n v="500"/>
    <n v="600"/>
    <n v="200"/>
    <n v="300"/>
    <n v="400"/>
    <n v="500"/>
    <n v="300"/>
    <n v="400"/>
    <n v="500"/>
    <n v="600"/>
    <m/>
    <m/>
    <m/>
    <m/>
    <m/>
    <m/>
    <m/>
    <m/>
    <n v="200"/>
    <n v="350"/>
    <n v="500"/>
    <n v="800"/>
    <m/>
    <m/>
    <m/>
    <m/>
    <n v="250"/>
    <n v="300"/>
    <n v="450"/>
    <n v="800"/>
    <n v="250"/>
    <n v="350"/>
    <n v="500"/>
    <n v="800"/>
    <x v="0"/>
    <x v="0"/>
    <m/>
    <m/>
    <m/>
    <m/>
    <m/>
    <m/>
    <m/>
    <n v="280"/>
    <n v="400"/>
    <n v="1200"/>
    <n v="230"/>
    <n v="280"/>
    <n v="350"/>
    <n v="1000"/>
    <n v="230"/>
    <n v="300"/>
    <n v="450"/>
    <n v="1300"/>
    <n v="320"/>
    <n v="450"/>
    <n v="700"/>
    <n v="1000"/>
    <n v="350"/>
    <n v="450"/>
    <n v="900"/>
    <n v="1300"/>
    <m/>
    <m/>
    <m/>
    <m/>
  </r>
  <r>
    <m/>
    <n v="200"/>
    <n v="300"/>
    <n v="500"/>
    <m/>
    <m/>
    <m/>
    <m/>
    <n v="950"/>
    <m/>
    <m/>
    <m/>
    <m/>
    <n v="320"/>
    <n v="380"/>
    <n v="450"/>
    <n v="650"/>
    <n v="500"/>
    <n v="800"/>
    <n v="1000"/>
    <n v="1200"/>
    <m/>
    <m/>
    <m/>
    <m/>
    <n v="320"/>
    <n v="350"/>
    <n v="450"/>
    <n v="650"/>
    <m/>
    <m/>
    <m/>
    <m/>
    <n v="139.53488372093022"/>
    <n v="162.7906976744186"/>
    <n v="186.04651162790697"/>
    <n v="209.30232558139534"/>
    <n v="279.06976744186045"/>
    <n v="319.76744186046511"/>
    <n v="377.90697674418607"/>
    <n v="465.11627906976742"/>
    <n v="320"/>
    <n v="380"/>
    <n v="450"/>
    <n v="650"/>
    <n v="220.93023255813952"/>
    <n v="244.18604651162789"/>
    <n v="267.44186046511629"/>
    <n v="290.69767441860466"/>
    <n v="200"/>
    <n v="300"/>
    <n v="500"/>
    <m/>
    <n v="200"/>
    <n v="300"/>
    <n v="500"/>
    <m/>
    <n v="300"/>
    <n v="500"/>
    <n v="800"/>
    <n v="1000"/>
    <n v="300"/>
    <n v="300"/>
    <n v="500"/>
    <n v="800"/>
    <n v="300"/>
    <n v="350"/>
    <n v="450"/>
    <n v="650"/>
    <n v="320"/>
    <n v="380"/>
    <n v="500"/>
    <n v="750"/>
    <m/>
    <m/>
    <n v="1800"/>
    <n v="2000"/>
    <n v="320"/>
    <n v="380"/>
    <n v="500"/>
    <n v="750"/>
    <n v="320"/>
    <n v="380"/>
    <n v="450"/>
    <n v="650"/>
    <n v="320"/>
    <n v="380"/>
    <n v="450"/>
    <n v="650"/>
    <n v="100"/>
    <n v="150"/>
    <n v="300"/>
    <n v="500"/>
    <n v="200"/>
    <n v="300"/>
    <n v="400"/>
    <n v="500"/>
    <n v="120"/>
    <n v="200"/>
    <n v="300"/>
    <n v="400"/>
    <m/>
    <m/>
    <m/>
    <m/>
    <m/>
    <m/>
    <m/>
    <m/>
    <m/>
    <m/>
    <m/>
    <m/>
    <m/>
    <m/>
    <m/>
    <m/>
    <n v="200"/>
    <n v="350"/>
    <n v="500"/>
    <n v="800"/>
    <m/>
    <m/>
    <m/>
    <m/>
    <n v="100"/>
    <n v="180"/>
    <m/>
    <m/>
    <x v="0"/>
    <x v="0"/>
    <m/>
    <m/>
    <m/>
    <m/>
    <m/>
    <m/>
    <n v="300"/>
    <n v="400"/>
    <n v="500"/>
    <n v="700"/>
    <n v="300"/>
    <n v="400"/>
    <n v="500"/>
    <n v="700"/>
    <n v="300"/>
    <n v="400"/>
    <n v="500"/>
    <n v="700"/>
    <n v="300"/>
    <n v="500"/>
    <n v="700"/>
    <n v="1200"/>
    <n v="300"/>
    <n v="400"/>
    <n v="500"/>
    <n v="700"/>
    <n v="232.55813953488371"/>
    <n v="255.81395348837211"/>
    <n v="273.25581395348837"/>
    <n v="302.32558139534882"/>
  </r>
  <r>
    <m/>
    <n v="200"/>
    <n v="400"/>
    <m/>
    <n v="1500"/>
    <m/>
    <m/>
    <m/>
    <m/>
    <m/>
    <m/>
    <m/>
    <m/>
    <n v="300"/>
    <n v="500"/>
    <n v="1500"/>
    <n v="697.67441860465112"/>
    <n v="450"/>
    <n v="550"/>
    <m/>
    <m/>
    <m/>
    <m/>
    <m/>
    <m/>
    <m/>
    <n v="400"/>
    <n v="523"/>
    <n v="639"/>
    <n v="250"/>
    <n v="300"/>
    <n v="600"/>
    <n v="1300"/>
    <m/>
    <m/>
    <m/>
    <m/>
    <m/>
    <m/>
    <m/>
    <m/>
    <n v="300"/>
    <m/>
    <n v="465.11627906976742"/>
    <n v="581.39534883720933"/>
    <m/>
    <m/>
    <m/>
    <m/>
    <m/>
    <m/>
    <m/>
    <m/>
    <m/>
    <m/>
    <m/>
    <m/>
    <m/>
    <m/>
    <m/>
    <m/>
    <n v="300"/>
    <n v="500"/>
    <n v="800"/>
    <n v="1500"/>
    <n v="300"/>
    <n v="400"/>
    <n v="500"/>
    <m/>
    <n v="300"/>
    <n v="450"/>
    <n v="600"/>
    <m/>
    <m/>
    <m/>
    <m/>
    <m/>
    <m/>
    <m/>
    <n v="1500"/>
    <n v="700"/>
    <m/>
    <m/>
    <m/>
    <m/>
    <m/>
    <m/>
    <m/>
    <m/>
    <m/>
    <n v="350"/>
    <m/>
    <m/>
    <m/>
    <m/>
    <m/>
    <m/>
    <n v="250"/>
    <n v="350"/>
    <n v="450"/>
    <n v="1200"/>
    <m/>
    <m/>
    <m/>
    <m/>
    <m/>
    <m/>
    <m/>
    <m/>
    <m/>
    <m/>
    <m/>
    <m/>
    <m/>
    <m/>
    <m/>
    <m/>
    <m/>
    <m/>
    <m/>
    <m/>
    <m/>
    <m/>
    <m/>
    <m/>
    <m/>
    <n v="300"/>
    <n v="5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n v="500"/>
    <n v="800"/>
    <n v="1000"/>
    <m/>
    <m/>
    <m/>
    <m/>
    <m/>
    <m/>
    <m/>
    <m/>
    <n v="250"/>
    <n v="280"/>
    <n v="406.97674418604652"/>
    <n v="1300"/>
    <m/>
    <n v="500"/>
    <n v="700"/>
    <n v="890"/>
    <m/>
    <m/>
    <m/>
    <m/>
    <n v="250"/>
    <n v="250"/>
    <n v="500"/>
    <n v="600"/>
    <n v="174.41860465116278"/>
    <n v="209.30232558139534"/>
    <n v="290.69767441860466"/>
    <n v="465.11627906976742"/>
    <m/>
    <m/>
    <m/>
    <m/>
    <m/>
    <m/>
    <m/>
    <m/>
    <n v="250"/>
    <n v="280"/>
    <n v="400"/>
    <n v="500"/>
    <m/>
    <m/>
    <m/>
    <m/>
    <m/>
    <m/>
    <m/>
    <m/>
    <m/>
    <m/>
    <m/>
    <m/>
    <n v="186.04651162790697"/>
    <n v="279.06976744186045"/>
    <n v="348.83720930232556"/>
    <n v="581.39534883720933"/>
    <n v="186.04651162790697"/>
    <n v="232.55813953488371"/>
    <n v="348.83720930232556"/>
    <n v="581.39534883720933"/>
    <n v="250"/>
    <n v="350"/>
    <m/>
    <m/>
    <n v="250"/>
    <n v="300"/>
    <m/>
    <m/>
    <m/>
    <m/>
    <m/>
    <m/>
    <n v="250"/>
    <n v="280"/>
    <n v="550"/>
    <n v="400"/>
    <n v="250"/>
    <n v="280"/>
    <m/>
    <m/>
    <m/>
    <m/>
    <m/>
    <m/>
    <n v="162.7906976744186"/>
    <n v="232.55813953488371"/>
    <n v="348.83720930232556"/>
    <n v="581.39534883720933"/>
    <n v="186.04651162790697"/>
    <n v="232.55813953488371"/>
    <n v="348.83720930232556"/>
    <n v="581.39534883720933"/>
    <n v="174.41860465116278"/>
    <n v="232.55813953488371"/>
    <n v="348.83720930232556"/>
    <n v="581.39534883720933"/>
    <m/>
    <m/>
    <m/>
    <m/>
    <m/>
    <m/>
    <m/>
    <m/>
    <m/>
    <m/>
    <m/>
    <m/>
    <m/>
    <m/>
    <m/>
    <m/>
    <m/>
    <m/>
    <n v="700"/>
    <m/>
    <n v="250"/>
    <n v="370"/>
    <n v="650"/>
    <n v="750"/>
    <n v="250"/>
    <n v="370"/>
    <n v="650"/>
    <n v="75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400"/>
    <n v="437"/>
    <n v="477"/>
    <n v="521"/>
    <m/>
    <m/>
    <m/>
    <m/>
    <m/>
    <m/>
    <m/>
    <m/>
    <n v="300"/>
    <n v="290.69767441860466"/>
    <n v="500"/>
    <n v="700"/>
    <m/>
    <m/>
    <m/>
    <m/>
    <m/>
    <m/>
    <m/>
    <m/>
    <n v="290"/>
    <n v="406"/>
    <m/>
    <m/>
    <m/>
    <m/>
    <m/>
    <m/>
    <m/>
    <m/>
    <m/>
    <m/>
    <m/>
    <m/>
    <m/>
    <m/>
    <n v="232"/>
    <n v="348.83720930232556"/>
    <n v="700"/>
    <n v="1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0"/>
    <n v="400"/>
    <n v="3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0"/>
    <n v="370"/>
    <n v="650"/>
    <n v="750"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n v="1300"/>
    <m/>
    <m/>
    <m/>
    <m/>
    <m/>
    <m/>
    <m/>
    <m/>
    <n v="300"/>
    <n v="400"/>
    <n v="600"/>
    <n v="800"/>
    <m/>
    <m/>
    <m/>
    <m/>
    <m/>
    <m/>
    <m/>
    <m/>
    <n v="300"/>
    <n v="400"/>
    <n v="700"/>
    <n v="1000"/>
    <m/>
    <m/>
    <m/>
    <m/>
    <m/>
    <m/>
    <m/>
    <m/>
    <m/>
    <m/>
    <m/>
    <m/>
    <n v="200"/>
    <n v="300"/>
    <n v="700"/>
    <n v="1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0"/>
    <n v="2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n v="581.39534883720933"/>
    <m/>
    <m/>
    <m/>
    <m/>
    <m/>
    <m/>
    <m/>
    <m/>
    <m/>
    <m/>
    <n v="200"/>
    <n v="450"/>
    <n v="350"/>
    <n v="500"/>
    <m/>
    <m/>
    <m/>
    <m/>
    <m/>
    <m/>
    <m/>
    <m/>
    <m/>
    <m/>
    <n v="400"/>
    <n v="500"/>
    <m/>
    <m/>
    <m/>
    <m/>
    <m/>
    <m/>
    <m/>
    <m/>
    <m/>
    <m/>
    <m/>
    <m/>
    <n v="350"/>
    <n v="450"/>
    <n v="600"/>
    <n v="700"/>
    <m/>
    <m/>
    <m/>
    <m/>
    <m/>
    <n v="174.41860465116278"/>
    <m/>
    <m/>
    <m/>
    <n v="523.25581395348843"/>
    <m/>
    <m/>
    <m/>
    <m/>
    <m/>
    <m/>
    <m/>
    <m/>
    <m/>
    <m/>
    <m/>
    <m/>
    <m/>
    <m/>
    <m/>
    <m/>
    <m/>
    <m/>
    <m/>
    <m/>
    <m/>
    <m/>
    <n v="250"/>
    <n v="400"/>
    <n v="5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n v="600"/>
    <m/>
    <n v="1000"/>
    <m/>
    <m/>
    <m/>
    <m/>
    <m/>
    <m/>
    <m/>
    <m/>
    <n v="200"/>
    <n v="250"/>
    <m/>
    <m/>
    <m/>
    <m/>
    <m/>
    <m/>
    <m/>
    <m/>
    <m/>
    <m/>
    <n v="300"/>
    <n v="500"/>
    <n v="350"/>
    <n v="580"/>
    <m/>
    <m/>
    <m/>
    <m/>
    <m/>
    <m/>
    <m/>
    <m/>
    <m/>
    <m/>
    <m/>
    <m/>
    <n v="300"/>
    <n v="500"/>
    <n v="350"/>
    <n v="460"/>
    <m/>
    <m/>
    <m/>
    <m/>
    <m/>
    <n v="300"/>
    <n v="500"/>
    <m/>
    <m/>
    <n v="300"/>
    <n v="600"/>
    <m/>
    <m/>
    <m/>
    <m/>
    <m/>
    <m/>
    <m/>
    <m/>
    <m/>
    <m/>
    <m/>
    <m/>
    <m/>
    <m/>
    <m/>
    <m/>
    <m/>
    <m/>
    <m/>
    <m/>
    <m/>
    <n v="200"/>
    <n v="300"/>
    <m/>
    <n v="8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200"/>
    <n v="350"/>
    <n v="500"/>
    <m/>
    <m/>
    <m/>
    <m/>
    <m/>
    <m/>
    <m/>
    <m/>
    <m/>
    <n v="250"/>
    <n v="300"/>
    <m/>
    <m/>
    <m/>
    <m/>
    <m/>
    <m/>
    <m/>
    <m/>
    <m/>
    <m/>
    <m/>
    <m/>
    <m/>
    <m/>
    <n v="300"/>
    <n v="4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0"/>
    <n v="6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200"/>
    <n v="300"/>
    <n v="400"/>
    <n v="500"/>
    <m/>
    <m/>
    <m/>
    <m/>
    <m/>
    <m/>
    <m/>
    <m/>
    <m/>
    <n v="300"/>
    <m/>
    <m/>
    <m/>
    <m/>
    <m/>
    <m/>
    <m/>
    <m/>
    <m/>
    <m/>
    <n v="200"/>
    <n v="290"/>
    <n v="500"/>
    <m/>
    <m/>
    <m/>
    <m/>
    <m/>
    <m/>
    <m/>
    <m/>
    <m/>
    <m/>
    <m/>
    <m/>
    <m/>
    <n v="170"/>
    <n v="260"/>
    <n v="500"/>
    <m/>
    <m/>
    <m/>
    <m/>
    <m/>
    <n v="200"/>
    <n v="300"/>
    <n v="500"/>
    <n v="800"/>
    <n v="200"/>
    <n v="300"/>
    <n v="400"/>
    <n v="500"/>
    <m/>
    <m/>
    <m/>
    <m/>
    <m/>
    <m/>
    <m/>
    <m/>
    <m/>
    <m/>
    <m/>
    <m/>
    <m/>
    <m/>
    <m/>
    <m/>
    <m/>
    <m/>
    <m/>
    <m/>
    <n v="300"/>
    <n v="4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170"/>
    <n v="300"/>
    <n v="500"/>
    <n v="1000"/>
    <m/>
    <m/>
    <m/>
    <m/>
    <m/>
    <m/>
    <m/>
    <m/>
    <n v="300"/>
    <n v="400"/>
    <n v="600"/>
    <n v="800"/>
    <m/>
    <m/>
    <m/>
    <m/>
    <m/>
    <m/>
    <m/>
    <m/>
    <m/>
    <m/>
    <m/>
    <m/>
    <m/>
    <m/>
    <m/>
    <m/>
    <m/>
    <m/>
    <m/>
    <m/>
    <m/>
    <m/>
    <m/>
    <m/>
    <n v="200"/>
    <n v="350"/>
    <m/>
    <m/>
    <m/>
    <m/>
    <m/>
    <m/>
    <n v="170"/>
    <n v="300"/>
    <n v="500"/>
    <n v="1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200"/>
    <n v="300"/>
    <n v="400"/>
    <n v="600"/>
    <m/>
    <m/>
    <m/>
    <m/>
    <m/>
    <m/>
    <m/>
    <m/>
    <m/>
    <n v="400"/>
    <m/>
    <m/>
    <m/>
    <m/>
    <m/>
    <m/>
    <m/>
    <m/>
    <m/>
    <m/>
    <n v="200"/>
    <n v="300"/>
    <n v="600"/>
    <n v="800"/>
    <m/>
    <m/>
    <m/>
    <m/>
    <m/>
    <m/>
    <m/>
    <m/>
    <m/>
    <m/>
    <m/>
    <m/>
    <n v="200"/>
    <n v="300"/>
    <n v="600"/>
    <n v="800"/>
    <m/>
    <m/>
    <m/>
    <m/>
    <n v="200"/>
    <n v="250"/>
    <n v="300"/>
    <n v="500"/>
    <n v="200"/>
    <n v="300"/>
    <n v="500"/>
    <n v="8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139.53488372093022"/>
    <n v="186.04651162790697"/>
    <n v="465.11627906976742"/>
    <n v="3750"/>
    <m/>
    <m/>
    <m/>
    <m/>
    <m/>
    <m/>
    <m/>
    <m/>
    <m/>
    <m/>
    <n v="550"/>
    <m/>
    <m/>
    <m/>
    <m/>
    <m/>
    <m/>
    <m/>
    <m/>
    <m/>
    <m/>
    <m/>
    <m/>
    <m/>
    <m/>
    <m/>
    <m/>
    <m/>
    <m/>
    <m/>
    <m/>
    <m/>
    <m/>
    <m/>
    <m/>
    <m/>
    <m/>
    <n v="200"/>
    <n v="596"/>
    <n v="651"/>
    <m/>
    <m/>
    <m/>
    <m/>
    <n v="116.27906976744185"/>
    <m/>
    <m/>
    <m/>
    <m/>
    <m/>
    <m/>
    <m/>
    <m/>
    <m/>
    <m/>
    <m/>
    <m/>
    <m/>
    <m/>
    <m/>
    <m/>
    <m/>
    <m/>
    <m/>
    <m/>
    <m/>
    <m/>
    <m/>
    <m/>
    <m/>
    <m/>
    <m/>
    <n v="174.41860465116278"/>
    <m/>
    <n v="650"/>
    <n v="1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232.55813953488371"/>
    <n v="267.44186046511629"/>
    <n v="290.69767441860466"/>
    <n v="465.11627906976742"/>
    <m/>
    <m/>
    <m/>
    <m/>
    <m/>
    <m/>
    <m/>
    <m/>
    <m/>
    <m/>
    <m/>
    <m/>
    <m/>
    <m/>
    <m/>
    <m/>
    <m/>
    <m/>
    <m/>
    <m/>
    <n v="300"/>
    <n v="400"/>
    <m/>
    <m/>
    <m/>
    <m/>
    <m/>
    <m/>
    <m/>
    <m/>
    <m/>
    <m/>
    <m/>
    <m/>
    <m/>
    <m/>
    <n v="300"/>
    <n v="400"/>
    <m/>
    <m/>
    <m/>
    <m/>
    <m/>
    <m/>
    <n v="232.55813953488371"/>
    <n v="267.44186046511629"/>
    <n v="290.69767441860466"/>
    <n v="465.11627906976742"/>
    <n v="232.55813953488371"/>
    <n v="267.44186046511629"/>
    <n v="290.69767441860466"/>
    <n v="465.11627906976742"/>
    <m/>
    <m/>
    <m/>
    <m/>
    <m/>
    <m/>
    <m/>
    <m/>
    <m/>
    <m/>
    <m/>
    <m/>
    <m/>
    <m/>
    <m/>
    <m/>
    <m/>
    <m/>
    <m/>
    <m/>
    <m/>
    <n v="350"/>
    <n v="600"/>
    <n v="5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523.25581395348843"/>
    <n v="639.53488372093022"/>
    <n v="872.09302325581393"/>
    <n v="930.23255813953483"/>
    <m/>
    <m/>
    <m/>
    <m/>
    <m/>
    <m/>
    <m/>
    <m/>
    <m/>
    <m/>
    <n v="500"/>
    <m/>
    <m/>
    <m/>
    <m/>
    <m/>
    <m/>
    <m/>
    <m/>
    <m/>
    <m/>
    <m/>
    <m/>
    <m/>
    <m/>
    <m/>
    <m/>
    <m/>
    <m/>
    <m/>
    <m/>
    <m/>
    <m/>
    <m/>
    <m/>
    <m/>
    <n v="500"/>
    <n v="546"/>
    <m/>
    <m/>
    <m/>
    <m/>
    <m/>
    <m/>
    <n v="620"/>
    <n v="720"/>
    <n v="950"/>
    <n v="2000"/>
    <n v="550"/>
    <n v="650"/>
    <n v="1100"/>
    <n v="1500"/>
    <m/>
    <m/>
    <m/>
    <m/>
    <m/>
    <m/>
    <m/>
    <m/>
    <m/>
    <m/>
    <m/>
    <m/>
    <m/>
    <m/>
    <m/>
    <m/>
    <m/>
    <m/>
    <m/>
    <m/>
    <n v="300"/>
    <n v="400"/>
    <n v="4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1100"/>
    <n v="1400"/>
    <m/>
    <m/>
    <m/>
    <m/>
    <m/>
    <m/>
    <m/>
    <m/>
    <m/>
    <m/>
    <n v="300"/>
    <n v="300"/>
    <n v="600"/>
    <n v="800"/>
    <m/>
    <m/>
    <m/>
    <m/>
    <m/>
    <m/>
    <m/>
    <m/>
    <m/>
    <m/>
    <n v="600"/>
    <m/>
    <m/>
    <m/>
    <m/>
    <m/>
    <m/>
    <m/>
    <m/>
    <m/>
    <m/>
    <m/>
    <m/>
    <m/>
    <m/>
    <m/>
    <n v="600"/>
    <m/>
    <m/>
    <m/>
    <m/>
    <m/>
    <n v="200"/>
    <n v="250"/>
    <n v="300"/>
    <n v="400"/>
    <n v="100"/>
    <n v="120"/>
    <n v="150"/>
    <n v="200"/>
    <m/>
    <m/>
    <m/>
    <m/>
    <m/>
    <m/>
    <m/>
    <m/>
    <m/>
    <m/>
    <m/>
    <m/>
    <m/>
    <m/>
    <m/>
    <m/>
    <m/>
    <m/>
    <m/>
    <m/>
    <n v="200"/>
    <n v="300"/>
    <m/>
    <n v="5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200"/>
    <n v="500"/>
    <n v="800"/>
    <n v="1500"/>
    <m/>
    <m/>
    <m/>
    <m/>
    <m/>
    <m/>
    <m/>
    <m/>
    <n v="200"/>
    <n v="400"/>
    <n v="400"/>
    <n v="500"/>
    <m/>
    <m/>
    <m/>
    <m/>
    <m/>
    <m/>
    <m/>
    <m/>
    <m/>
    <n v="348.83720930232556"/>
    <n v="700"/>
    <n v="1000"/>
    <m/>
    <m/>
    <m/>
    <m/>
    <m/>
    <m/>
    <m/>
    <m/>
    <m/>
    <m/>
    <m/>
    <m/>
    <m/>
    <n v="348.83720930232556"/>
    <m/>
    <m/>
    <m/>
    <m/>
    <m/>
    <m/>
    <n v="175"/>
    <n v="235"/>
    <n v="325"/>
    <n v="450"/>
    <n v="150"/>
    <n v="200"/>
    <n v="220"/>
    <n v="280"/>
    <m/>
    <m/>
    <m/>
    <m/>
    <m/>
    <m/>
    <m/>
    <m/>
    <m/>
    <m/>
    <m/>
    <m/>
    <m/>
    <m/>
    <m/>
    <m/>
    <m/>
    <m/>
    <m/>
    <m/>
    <m/>
    <m/>
    <n v="4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465.11627906976742"/>
    <n v="488.37209302325579"/>
    <n v="511.62790697674421"/>
    <n v="552.32558139534888"/>
    <m/>
    <m/>
    <m/>
    <m/>
    <m/>
    <m/>
    <m/>
    <m/>
    <m/>
    <n v="300"/>
    <m/>
    <m/>
    <m/>
    <m/>
    <m/>
    <m/>
    <m/>
    <m/>
    <m/>
    <m/>
    <m/>
    <n v="350"/>
    <n v="500"/>
    <n v="700"/>
    <m/>
    <m/>
    <m/>
    <m/>
    <m/>
    <m/>
    <m/>
    <m/>
    <m/>
    <m/>
    <m/>
    <m/>
    <m/>
    <n v="350"/>
    <n v="500"/>
    <n v="600"/>
    <m/>
    <m/>
    <m/>
    <m/>
    <n v="120"/>
    <n v="200"/>
    <n v="350"/>
    <n v="500"/>
    <n v="100"/>
    <n v="130"/>
    <n v="150"/>
    <n v="200"/>
    <m/>
    <m/>
    <m/>
    <m/>
    <m/>
    <m/>
    <m/>
    <m/>
    <m/>
    <m/>
    <m/>
    <m/>
    <m/>
    <m/>
    <m/>
    <m/>
    <m/>
    <m/>
    <m/>
    <m/>
    <n v="200"/>
    <n v="300"/>
    <m/>
    <n v="465.116279069767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350"/>
    <n v="600"/>
    <n v="1250"/>
    <n v="1750"/>
    <m/>
    <m/>
    <m/>
    <m/>
    <m/>
    <m/>
    <m/>
    <m/>
    <n v="200"/>
    <m/>
    <n v="400"/>
    <n v="600"/>
    <m/>
    <m/>
    <m/>
    <m/>
    <m/>
    <m/>
    <m/>
    <m/>
    <n v="400"/>
    <n v="550"/>
    <m/>
    <m/>
    <m/>
    <m/>
    <m/>
    <m/>
    <m/>
    <m/>
    <m/>
    <m/>
    <m/>
    <m/>
    <m/>
    <m/>
    <m/>
    <m/>
    <m/>
    <m/>
    <m/>
    <m/>
    <m/>
    <m/>
    <m/>
    <n v="350"/>
    <m/>
    <m/>
    <n v="200"/>
    <n v="200"/>
    <m/>
    <m/>
    <m/>
    <m/>
    <m/>
    <m/>
    <m/>
    <m/>
    <m/>
    <m/>
    <m/>
    <m/>
    <m/>
    <m/>
    <m/>
    <m/>
    <m/>
    <m/>
    <m/>
    <m/>
    <m/>
    <m/>
    <m/>
    <m/>
    <n v="290.69767441860466"/>
    <n v="930.232558139534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n v="300"/>
    <m/>
    <m/>
    <m/>
    <m/>
    <m/>
    <m/>
    <m/>
    <m/>
    <m/>
    <m/>
    <n v="250"/>
    <n v="350"/>
    <n v="400"/>
    <n v="500"/>
    <m/>
    <m/>
    <m/>
    <m/>
    <m/>
    <m/>
    <m/>
    <m/>
    <m/>
    <m/>
    <m/>
    <m/>
    <n v="250"/>
    <n v="300"/>
    <n v="400"/>
    <n v="600"/>
    <m/>
    <m/>
    <m/>
    <m/>
    <n v="162.7906976744186"/>
    <n v="232.55813953488371"/>
    <n v="348.83720930232556"/>
    <n v="581.39534883720933"/>
    <n v="139.53488372093022"/>
    <n v="209.30232558139534"/>
    <n v="232.55813953488371"/>
    <n v="325.58139534883719"/>
    <m/>
    <m/>
    <m/>
    <m/>
    <m/>
    <m/>
    <m/>
    <m/>
    <m/>
    <m/>
    <m/>
    <m/>
    <m/>
    <m/>
    <m/>
    <m/>
    <m/>
    <m/>
    <m/>
    <m/>
    <n v="232.55813953488371"/>
    <n v="267.44186046511629"/>
    <n v="755.813953488372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3000"/>
    <n v="3500"/>
    <n v="4000"/>
    <n v="4500"/>
    <m/>
    <m/>
    <m/>
    <m/>
    <m/>
    <m/>
    <m/>
    <m/>
    <n v="232.55813953488371"/>
    <m/>
    <n v="290.69767441860466"/>
    <n v="465.11627906976742"/>
    <m/>
    <m/>
    <m/>
    <m/>
    <m/>
    <m/>
    <m/>
    <m/>
    <m/>
    <m/>
    <n v="465.11627906976742"/>
    <m/>
    <m/>
    <m/>
    <m/>
    <m/>
    <m/>
    <m/>
    <m/>
    <m/>
    <m/>
    <m/>
    <m/>
    <m/>
    <m/>
    <m/>
    <m/>
    <m/>
    <m/>
    <m/>
    <m/>
    <m/>
    <n v="250"/>
    <n v="350"/>
    <n v="450"/>
    <n v="1800"/>
    <n v="250"/>
    <n v="350"/>
    <n v="500"/>
    <n v="2000"/>
    <m/>
    <m/>
    <m/>
    <m/>
    <m/>
    <m/>
    <m/>
    <m/>
    <m/>
    <m/>
    <m/>
    <m/>
    <m/>
    <m/>
    <m/>
    <m/>
    <m/>
    <m/>
    <m/>
    <m/>
    <n v="406.97674418604652"/>
    <n v="523.255813953488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300"/>
    <n v="500"/>
    <n v="800"/>
    <n v="1000"/>
    <m/>
    <m/>
    <m/>
    <m/>
    <m/>
    <m/>
    <m/>
    <m/>
    <n v="450"/>
    <n v="267.44186046511629"/>
    <n v="600"/>
    <n v="650"/>
    <m/>
    <m/>
    <m/>
    <m/>
    <m/>
    <m/>
    <m/>
    <m/>
    <n v="200"/>
    <n v="300"/>
    <n v="290.69767441860466"/>
    <n v="465.11627906976742"/>
    <m/>
    <m/>
    <m/>
    <m/>
    <m/>
    <m/>
    <m/>
    <m/>
    <m/>
    <m/>
    <m/>
    <m/>
    <n v="250"/>
    <n v="300"/>
    <n v="290.69767441860466"/>
    <n v="465.11627906976742"/>
    <m/>
    <m/>
    <m/>
    <m/>
    <n v="230"/>
    <n v="280"/>
    <n v="340"/>
    <n v="1200"/>
    <n v="250"/>
    <n v="500"/>
    <n v="1000"/>
    <n v="1300"/>
    <m/>
    <m/>
    <m/>
    <m/>
    <m/>
    <m/>
    <m/>
    <m/>
    <m/>
    <m/>
    <m/>
    <m/>
    <m/>
    <m/>
    <m/>
    <m/>
    <m/>
    <m/>
    <m/>
    <m/>
    <n v="300"/>
    <n v="350"/>
    <m/>
    <n v="244.186046511627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1000"/>
    <n v="2000"/>
    <n v="2500"/>
    <n v="3000"/>
    <m/>
    <m/>
    <m/>
    <m/>
    <m/>
    <m/>
    <m/>
    <m/>
    <n v="200"/>
    <n v="600"/>
    <n v="300"/>
    <n v="450"/>
    <m/>
    <m/>
    <m/>
    <m/>
    <m/>
    <m/>
    <m/>
    <m/>
    <n v="139.53488372093022"/>
    <n v="290.69767441860466"/>
    <n v="750"/>
    <n v="1200"/>
    <m/>
    <m/>
    <m/>
    <m/>
    <m/>
    <m/>
    <m/>
    <m/>
    <m/>
    <m/>
    <m/>
    <m/>
    <m/>
    <m/>
    <n v="800"/>
    <n v="1400"/>
    <m/>
    <m/>
    <m/>
    <m/>
    <n v="350"/>
    <n v="400"/>
    <n v="500"/>
    <n v="800"/>
    <m/>
    <m/>
    <m/>
    <n v="2000"/>
    <m/>
    <m/>
    <m/>
    <m/>
    <m/>
    <m/>
    <m/>
    <m/>
    <m/>
    <m/>
    <m/>
    <m/>
    <m/>
    <m/>
    <m/>
    <m/>
    <m/>
    <m/>
    <m/>
    <m/>
    <m/>
    <m/>
    <n v="220.93023255813952"/>
    <n v="8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450"/>
    <n v="575"/>
    <n v="825"/>
    <n v="875"/>
    <m/>
    <m/>
    <m/>
    <m/>
    <m/>
    <m/>
    <m/>
    <m/>
    <n v="200"/>
    <n v="250"/>
    <n v="400"/>
    <n v="500"/>
    <m/>
    <m/>
    <m/>
    <m/>
    <m/>
    <m/>
    <m/>
    <m/>
    <n v="232.55813953488371"/>
    <n v="267.44186046511629"/>
    <n v="250"/>
    <n v="300"/>
    <m/>
    <m/>
    <m/>
    <m/>
    <m/>
    <m/>
    <m/>
    <m/>
    <m/>
    <m/>
    <m/>
    <m/>
    <n v="232.55813953488371"/>
    <n v="267.44186046511629"/>
    <n v="500"/>
    <n v="600"/>
    <m/>
    <m/>
    <m/>
    <m/>
    <n v="250"/>
    <n v="500"/>
    <n v="1000"/>
    <n v="2000"/>
    <n v="150"/>
    <n v="250"/>
    <n v="350"/>
    <m/>
    <m/>
    <m/>
    <m/>
    <m/>
    <m/>
    <m/>
    <m/>
    <m/>
    <m/>
    <m/>
    <m/>
    <m/>
    <m/>
    <m/>
    <m/>
    <m/>
    <m/>
    <m/>
    <m/>
    <m/>
    <n v="174.41860465116278"/>
    <n v="197.67441860465115"/>
    <n v="500"/>
    <n v="2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300"/>
    <n v="450"/>
    <n v="650"/>
    <n v="800"/>
    <m/>
    <m/>
    <m/>
    <m/>
    <m/>
    <m/>
    <m/>
    <m/>
    <n v="200"/>
    <n v="300"/>
    <n v="400"/>
    <n v="500"/>
    <m/>
    <m/>
    <m/>
    <m/>
    <m/>
    <m/>
    <m/>
    <m/>
    <n v="420"/>
    <n v="520"/>
    <m/>
    <m/>
    <m/>
    <m/>
    <m/>
    <m/>
    <m/>
    <m/>
    <m/>
    <m/>
    <m/>
    <m/>
    <m/>
    <m/>
    <n v="420"/>
    <n v="620"/>
    <n v="400"/>
    <n v="500"/>
    <m/>
    <m/>
    <m/>
    <m/>
    <n v="250"/>
    <n v="350"/>
    <n v="450"/>
    <n v="800"/>
    <m/>
    <m/>
    <n v="500"/>
    <n v="500"/>
    <m/>
    <m/>
    <m/>
    <m/>
    <m/>
    <m/>
    <m/>
    <m/>
    <m/>
    <m/>
    <m/>
    <m/>
    <m/>
    <m/>
    <m/>
    <m/>
    <m/>
    <m/>
    <m/>
    <m/>
    <n v="350"/>
    <n v="400"/>
    <n v="1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350"/>
    <n v="400"/>
    <n v="500"/>
    <n v="800"/>
    <m/>
    <m/>
    <m/>
    <m/>
    <m/>
    <m/>
    <m/>
    <m/>
    <n v="250"/>
    <n v="300"/>
    <n v="450"/>
    <n v="1000"/>
    <m/>
    <m/>
    <m/>
    <m/>
    <m/>
    <m/>
    <m/>
    <m/>
    <n v="150"/>
    <n v="200"/>
    <n v="300"/>
    <n v="500"/>
    <m/>
    <m/>
    <m/>
    <m/>
    <m/>
    <m/>
    <m/>
    <m/>
    <m/>
    <m/>
    <m/>
    <m/>
    <n v="300"/>
    <n v="400"/>
    <n v="300"/>
    <n v="500"/>
    <m/>
    <m/>
    <m/>
    <m/>
    <n v="150"/>
    <n v="275"/>
    <n v="350"/>
    <n v="500"/>
    <n v="200"/>
    <n v="400"/>
    <n v="800"/>
    <n v="700"/>
    <m/>
    <m/>
    <m/>
    <m/>
    <m/>
    <m/>
    <m/>
    <m/>
    <m/>
    <m/>
    <m/>
    <m/>
    <m/>
    <m/>
    <m/>
    <m/>
    <m/>
    <m/>
    <m/>
    <m/>
    <n v="250"/>
    <n v="500"/>
    <m/>
    <n v="8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300"/>
    <n v="600"/>
    <n v="1200"/>
    <n v="2400"/>
    <m/>
    <m/>
    <m/>
    <m/>
    <m/>
    <m/>
    <m/>
    <m/>
    <n v="162.7906976744186"/>
    <n v="350"/>
    <n v="348.83720930232556"/>
    <n v="581.39534883720933"/>
    <m/>
    <m/>
    <m/>
    <m/>
    <m/>
    <m/>
    <m/>
    <m/>
    <m/>
    <m/>
    <m/>
    <m/>
    <m/>
    <m/>
    <m/>
    <m/>
    <m/>
    <m/>
    <m/>
    <m/>
    <m/>
    <m/>
    <m/>
    <m/>
    <n v="200"/>
    <n v="300"/>
    <n v="450"/>
    <n v="1200"/>
    <m/>
    <m/>
    <m/>
    <m/>
    <n v="100"/>
    <n v="180"/>
    <m/>
    <m/>
    <n v="275"/>
    <n v="350"/>
    <n v="400"/>
    <n v="1000"/>
    <m/>
    <m/>
    <m/>
    <m/>
    <m/>
    <m/>
    <m/>
    <m/>
    <m/>
    <m/>
    <m/>
    <m/>
    <m/>
    <m/>
    <m/>
    <m/>
    <m/>
    <m/>
    <m/>
    <m/>
    <m/>
    <m/>
    <n v="350"/>
    <n v="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250"/>
    <n v="350"/>
    <n v="450"/>
    <n v="600"/>
    <m/>
    <m/>
    <m/>
    <m/>
    <m/>
    <m/>
    <m/>
    <m/>
    <n v="250"/>
    <n v="232.55813953488371"/>
    <n v="420"/>
    <n v="1500"/>
    <m/>
    <m/>
    <m/>
    <m/>
    <m/>
    <m/>
    <m/>
    <m/>
    <n v="120"/>
    <n v="200"/>
    <n v="290.69767441860466"/>
    <n v="348.83720930232556"/>
    <m/>
    <m/>
    <m/>
    <m/>
    <m/>
    <m/>
    <m/>
    <m/>
    <m/>
    <m/>
    <m/>
    <m/>
    <n v="100"/>
    <n v="150"/>
    <n v="348.83720930232556"/>
    <n v="697.67441860465112"/>
    <m/>
    <m/>
    <m/>
    <m/>
    <n v="300"/>
    <n v="700"/>
    <n v="1200"/>
    <n v="1500"/>
    <n v="400"/>
    <n v="600"/>
    <n v="350"/>
    <n v="500"/>
    <m/>
    <m/>
    <m/>
    <m/>
    <m/>
    <m/>
    <m/>
    <m/>
    <m/>
    <m/>
    <m/>
    <m/>
    <m/>
    <m/>
    <m/>
    <m/>
    <m/>
    <m/>
    <m/>
    <m/>
    <n v="150"/>
    <n v="250"/>
    <m/>
    <n v="13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200"/>
    <n v="300"/>
    <n v="500"/>
    <n v="800"/>
    <m/>
    <m/>
    <m/>
    <m/>
    <m/>
    <m/>
    <m/>
    <m/>
    <n v="230"/>
    <n v="350"/>
    <n v="500"/>
    <n v="1500"/>
    <m/>
    <m/>
    <m/>
    <m/>
    <m/>
    <m/>
    <m/>
    <m/>
    <n v="250"/>
    <n v="300"/>
    <n v="697.67441860465112"/>
    <n v="930.23255813953483"/>
    <m/>
    <m/>
    <m/>
    <m/>
    <m/>
    <m/>
    <m/>
    <m/>
    <m/>
    <m/>
    <m/>
    <m/>
    <n v="200"/>
    <n v="350"/>
    <n v="697.67441860465112"/>
    <n v="930.23255813953483"/>
    <m/>
    <m/>
    <m/>
    <m/>
    <n v="250"/>
    <n v="370"/>
    <n v="650"/>
    <n v="750"/>
    <n v="250"/>
    <n v="350"/>
    <n v="407"/>
    <n v="500"/>
    <m/>
    <m/>
    <m/>
    <m/>
    <m/>
    <m/>
    <m/>
    <m/>
    <m/>
    <m/>
    <m/>
    <m/>
    <m/>
    <m/>
    <m/>
    <m/>
    <m/>
    <m/>
    <m/>
    <m/>
    <n v="300"/>
    <n v="350"/>
    <n v="6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600"/>
    <n v="340"/>
    <n v="800"/>
    <n v="1400"/>
    <m/>
    <m/>
    <m/>
    <m/>
    <m/>
    <m/>
    <m/>
    <m/>
    <n v="162.7906976744186"/>
    <n v="232.55813953488371"/>
    <m/>
    <m/>
    <m/>
    <m/>
    <m/>
    <m/>
    <m/>
    <m/>
    <m/>
    <m/>
    <m/>
    <m/>
    <m/>
    <m/>
    <n v="186.04651162790697"/>
    <n v="232.55813953488371"/>
    <n v="400"/>
    <m/>
    <m/>
    <m/>
    <m/>
    <m/>
    <n v="150"/>
    <n v="150"/>
    <n v="150"/>
    <n v="150"/>
    <n v="120"/>
    <n v="250"/>
    <m/>
    <n v="500"/>
    <m/>
    <m/>
    <m/>
    <m/>
    <m/>
    <m/>
    <m/>
    <m/>
    <m/>
    <m/>
    <m/>
    <m/>
    <m/>
    <m/>
    <m/>
    <m/>
    <m/>
    <m/>
    <m/>
    <m/>
    <n v="400"/>
    <n v="700"/>
    <n v="5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n v="700"/>
    <n v="1000"/>
    <m/>
    <m/>
    <m/>
    <m/>
    <m/>
    <m/>
    <m/>
    <m/>
    <n v="250"/>
    <n v="330"/>
    <n v="670"/>
    <m/>
    <m/>
    <m/>
    <m/>
    <m/>
    <m/>
    <m/>
    <m/>
    <m/>
    <n v="406.97674418604652"/>
    <n v="465.11627906976742"/>
    <n v="650"/>
    <m/>
    <m/>
    <m/>
    <m/>
    <m/>
    <m/>
    <m/>
    <m/>
    <m/>
    <m/>
    <m/>
    <m/>
    <m/>
    <n v="406.97674418604652"/>
    <n v="523.25581395348843"/>
    <n v="400"/>
    <m/>
    <m/>
    <m/>
    <m/>
    <m/>
    <n v="400"/>
    <n v="600"/>
    <n v="800"/>
    <n v="1000"/>
    <n v="233"/>
    <n v="303"/>
    <n v="500"/>
    <m/>
    <m/>
    <m/>
    <m/>
    <m/>
    <m/>
    <m/>
    <m/>
    <m/>
    <m/>
    <m/>
    <m/>
    <m/>
    <m/>
    <m/>
    <m/>
    <m/>
    <m/>
    <m/>
    <m/>
    <m/>
    <m/>
    <m/>
    <n v="9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500"/>
    <n v="700"/>
    <n v="1000"/>
    <n v="890"/>
    <m/>
    <m/>
    <m/>
    <m/>
    <m/>
    <m/>
    <m/>
    <m/>
    <n v="300"/>
    <n v="350"/>
    <n v="209.30232558139534"/>
    <n v="232.55813953488371"/>
    <m/>
    <m/>
    <m/>
    <m/>
    <m/>
    <m/>
    <m/>
    <m/>
    <m/>
    <m/>
    <m/>
    <m/>
    <n v="300"/>
    <n v="350"/>
    <n v="244.18604651162789"/>
    <n v="267.44186046511629"/>
    <m/>
    <m/>
    <m/>
    <m/>
    <n v="250"/>
    <n v="300"/>
    <n v="500"/>
    <n v="700"/>
    <m/>
    <m/>
    <n v="406.97674418604652"/>
    <n v="22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450"/>
    <n v="480"/>
    <m/>
    <n v="1200"/>
    <m/>
    <m/>
    <m/>
    <m/>
    <m/>
    <m/>
    <m/>
    <m/>
    <n v="200"/>
    <n v="500"/>
    <n v="500"/>
    <n v="2000"/>
    <m/>
    <m/>
    <m/>
    <m/>
    <m/>
    <m/>
    <m/>
    <m/>
    <m/>
    <m/>
    <m/>
    <m/>
    <n v="200"/>
    <n v="300"/>
    <n v="500"/>
    <n v="1800"/>
    <m/>
    <m/>
    <m/>
    <m/>
    <n v="120"/>
    <n v="200"/>
    <n v="400"/>
    <n v="500"/>
    <n v="180"/>
    <n v="300"/>
    <m/>
    <n v="639.534883720930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250"/>
    <n v="800"/>
    <n v="500"/>
    <m/>
    <m/>
    <m/>
    <m/>
    <m/>
    <m/>
    <m/>
    <m/>
    <m/>
    <n v="162.7906976744186"/>
    <n v="186.04651162790697"/>
    <n v="1400"/>
    <n v="1300"/>
    <m/>
    <m/>
    <m/>
    <m/>
    <m/>
    <m/>
    <m/>
    <m/>
    <m/>
    <m/>
    <m/>
    <m/>
    <n v="197.67441860465115"/>
    <n v="220.93023255813952"/>
    <n v="1000"/>
    <n v="2000"/>
    <m/>
    <m/>
    <m/>
    <m/>
    <m/>
    <m/>
    <m/>
    <m/>
    <n v="209.30232558139534"/>
    <n v="290.697674418604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250"/>
    <n v="550"/>
    <n v="1000"/>
    <n v="590"/>
    <m/>
    <m/>
    <m/>
    <m/>
    <m/>
    <m/>
    <m/>
    <m/>
    <n v="250"/>
    <n v="350"/>
    <n v="780"/>
    <n v="1600"/>
    <m/>
    <m/>
    <m/>
    <m/>
    <m/>
    <m/>
    <m/>
    <m/>
    <m/>
    <m/>
    <m/>
    <m/>
    <n v="250"/>
    <n v="350"/>
    <n v="500"/>
    <n v="800"/>
    <m/>
    <m/>
    <m/>
    <m/>
    <n v="300"/>
    <n v="300"/>
    <n v="500"/>
    <n v="8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200"/>
    <n v="400"/>
    <n v="400"/>
    <n v="2000"/>
    <m/>
    <m/>
    <m/>
    <m/>
    <m/>
    <m/>
    <m/>
    <m/>
    <n v="1000"/>
    <n v="280"/>
    <n v="1000"/>
    <n v="1000"/>
    <m/>
    <m/>
    <m/>
    <m/>
    <m/>
    <m/>
    <m/>
    <m/>
    <m/>
    <m/>
    <m/>
    <m/>
    <n v="250"/>
    <n v="280"/>
    <n v="600"/>
    <n v="1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n v="500"/>
    <n v="450"/>
    <n v="550"/>
    <m/>
    <m/>
    <m/>
    <m/>
    <m/>
    <m/>
    <m/>
    <m/>
    <n v="250"/>
    <n v="1.2"/>
    <m/>
    <n v="1200"/>
    <m/>
    <m/>
    <m/>
    <m/>
    <m/>
    <m/>
    <m/>
    <m/>
    <m/>
    <m/>
    <m/>
    <m/>
    <n v="250"/>
    <n v="500"/>
    <m/>
    <m/>
    <m/>
    <m/>
    <m/>
    <m/>
    <n v="209.30232558139534"/>
    <n v="290.69767441860466"/>
    <n v="406.97674418604652"/>
    <n v="639.534883720930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300"/>
    <n v="300"/>
    <m/>
    <n v="800"/>
    <m/>
    <m/>
    <m/>
    <m/>
    <m/>
    <m/>
    <m/>
    <m/>
    <n v="500"/>
    <n v="480"/>
    <n v="700"/>
    <m/>
    <m/>
    <m/>
    <m/>
    <m/>
    <m/>
    <m/>
    <m/>
    <m/>
    <m/>
    <m/>
    <m/>
    <m/>
    <n v="250"/>
    <n v="5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250"/>
    <n v="300"/>
    <n v="700"/>
    <m/>
    <m/>
    <m/>
    <m/>
    <m/>
    <m/>
    <m/>
    <m/>
    <m/>
    <n v="450"/>
    <n v="800"/>
    <n v="1000"/>
    <n v="900"/>
    <m/>
    <m/>
    <m/>
    <m/>
    <m/>
    <m/>
    <m/>
    <m/>
    <m/>
    <m/>
    <m/>
    <m/>
    <n v="250"/>
    <n v="350"/>
    <n v="650"/>
    <n v="7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275"/>
    <m/>
    <n v="650"/>
    <m/>
    <m/>
    <m/>
    <m/>
    <m/>
    <m/>
    <m/>
    <m/>
    <m/>
    <n v="250"/>
    <n v="550"/>
    <m/>
    <n v="2000"/>
    <m/>
    <m/>
    <m/>
    <m/>
    <m/>
    <m/>
    <m/>
    <m/>
    <m/>
    <m/>
    <m/>
    <m/>
    <m/>
    <n v="400"/>
    <n v="500"/>
    <n v="10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400"/>
    <m/>
    <n v="500"/>
    <n v="750"/>
    <m/>
    <m/>
    <m/>
    <m/>
    <m/>
    <m/>
    <m/>
    <m/>
    <m/>
    <n v="500"/>
    <n v="500"/>
    <m/>
    <m/>
    <m/>
    <m/>
    <m/>
    <m/>
    <m/>
    <m/>
    <m/>
    <m/>
    <m/>
    <m/>
    <m/>
    <m/>
    <m/>
    <n v="800"/>
    <n v="1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200"/>
    <n v="370"/>
    <n v="800"/>
    <n v="700"/>
    <m/>
    <m/>
    <m/>
    <m/>
    <m/>
    <m/>
    <m/>
    <m/>
    <n v="250"/>
    <m/>
    <m/>
    <n v="800"/>
    <m/>
    <m/>
    <m/>
    <m/>
    <m/>
    <m/>
    <m/>
    <m/>
    <m/>
    <m/>
    <m/>
    <m/>
    <n v="250"/>
    <m/>
    <n v="350"/>
    <n v="4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200"/>
    <n v="350"/>
    <n v="300"/>
    <n v="1000"/>
    <m/>
    <m/>
    <m/>
    <m/>
    <m/>
    <m/>
    <m/>
    <m/>
    <m/>
    <n v="350"/>
    <m/>
    <m/>
    <m/>
    <m/>
    <m/>
    <m/>
    <m/>
    <m/>
    <m/>
    <m/>
    <m/>
    <m/>
    <m/>
    <m/>
    <n v="350"/>
    <n v="370"/>
    <n v="350"/>
    <n v="5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233"/>
    <n v="600"/>
    <n v="400"/>
    <n v="350"/>
    <m/>
    <m/>
    <m/>
    <m/>
    <m/>
    <m/>
    <m/>
    <m/>
    <m/>
    <m/>
    <n v="650"/>
    <m/>
    <m/>
    <m/>
    <m/>
    <m/>
    <m/>
    <m/>
    <m/>
    <m/>
    <m/>
    <m/>
    <m/>
    <m/>
    <n v="400"/>
    <n v="400"/>
    <n v="325"/>
    <n v="4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n v="250"/>
    <n v="349"/>
    <n v="550"/>
    <m/>
    <m/>
    <m/>
    <m/>
    <m/>
    <m/>
    <m/>
    <m/>
    <n v="250"/>
    <m/>
    <n v="500"/>
    <n v="750"/>
    <m/>
    <m/>
    <m/>
    <m/>
    <m/>
    <m/>
    <m/>
    <m/>
    <m/>
    <m/>
    <m/>
    <m/>
    <n v="250"/>
    <n v="6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300"/>
    <n v="350"/>
    <m/>
    <n v="406"/>
    <m/>
    <m/>
    <m/>
    <m/>
    <m/>
    <m/>
    <m/>
    <m/>
    <n v="275"/>
    <n v="370"/>
    <n v="800"/>
    <n v="800"/>
    <m/>
    <m/>
    <m/>
    <m/>
    <m/>
    <m/>
    <m/>
    <m/>
    <m/>
    <m/>
    <m/>
    <m/>
    <n v="120"/>
    <n v="300"/>
    <n v="500"/>
    <n v="13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186.04651162790697"/>
    <n v="290"/>
    <n v="800"/>
    <m/>
    <m/>
    <m/>
    <m/>
    <m/>
    <m/>
    <m/>
    <m/>
    <m/>
    <n v="400"/>
    <n v="400"/>
    <n v="450"/>
    <n v="1000"/>
    <m/>
    <m/>
    <m/>
    <m/>
    <m/>
    <m/>
    <m/>
    <m/>
    <m/>
    <m/>
    <m/>
    <m/>
    <n v="233"/>
    <n v="200"/>
    <n v="348.83720930232556"/>
    <n v="581.395348837209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n v="348.83720930232556"/>
    <n v="1500"/>
    <m/>
    <m/>
    <m/>
    <m/>
    <m/>
    <m/>
    <m/>
    <m/>
    <n v="300"/>
    <n v="600"/>
    <n v="500"/>
    <n v="550"/>
    <m/>
    <m/>
    <m/>
    <m/>
    <m/>
    <m/>
    <m/>
    <m/>
    <m/>
    <m/>
    <m/>
    <m/>
    <m/>
    <n v="2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n v="500"/>
    <m/>
    <n v="581.39534883720933"/>
    <m/>
    <m/>
    <m/>
    <m/>
    <m/>
    <m/>
    <m/>
    <m/>
    <n v="200"/>
    <n v="350"/>
    <n v="407"/>
    <n v="700"/>
    <m/>
    <m/>
    <m/>
    <m/>
    <m/>
    <m/>
    <m/>
    <m/>
    <m/>
    <m/>
    <m/>
    <m/>
    <n v="1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n v="232.55813953488371"/>
    <m/>
    <m/>
    <m/>
    <m/>
    <m/>
    <m/>
    <m/>
    <m/>
    <m/>
    <m/>
    <n v="233"/>
    <n v="350"/>
    <n v="500"/>
    <n v="465"/>
    <m/>
    <m/>
    <m/>
    <m/>
    <m/>
    <m/>
    <m/>
    <m/>
    <m/>
    <m/>
    <m/>
    <m/>
    <n v="186.04651162790697"/>
    <n v="3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n v="300"/>
    <n v="267"/>
    <m/>
    <n v="800"/>
    <m/>
    <m/>
    <m/>
    <m/>
    <m/>
    <m/>
    <m/>
    <m/>
    <m/>
    <m/>
    <m/>
    <m/>
    <m/>
    <n v="232.558139534883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n v="400"/>
    <n v="348.837209302325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n v="186.04651162790697"/>
    <m/>
    <m/>
    <n v="581.395348837209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n v="232.558139534883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B25DA-E77B-48C5-862A-6958C6CCA7D5}" name="RawData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6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FE5A47-0BB4-4806-8EFE-45DB0A880096}" name="Table9" displayName="Table9" ref="A1:FE57" totalsRowShown="0">
  <autoFilter ref="A1:FE57" xr:uid="{3631FB70-8B3F-4BBA-8A7C-418A35B63FF5}"/>
  <tableColumns count="161">
    <tableColumn id="1" xr3:uid="{22B6589C-5CF2-4193-AC15-9A7E5B403532}" name="ID"/>
    <tableColumn id="2" xr3:uid="{7DE1C752-20DE-4F7C-8E4C-28C8BD1FB494}" name="Project Manager(new graduate)"/>
    <tableColumn id="3" xr3:uid="{DE6C2E16-14AE-44E2-BF5E-5211F3C4E9C3}" name="Project Manager(1-3)"/>
    <tableColumn id="4" xr3:uid="{0E7EB70E-568D-4BE3-A853-34BADBB98B44}" name="Project Manager(4-6)" dataDxfId="1"/>
    <tableColumn id="5" xr3:uid="{4FB75E4D-2935-42C4-B46C-5142AB91FAD1}" name="Project Manager(7)" dataDxfId="0"/>
    <tableColumn id="6" xr3:uid="{80B2D821-F7D0-4F5F-BBAB-2B07C89D0AE3}" name="Assistant Project Manager(new graduate)"/>
    <tableColumn id="7" xr3:uid="{7794CFFF-4904-44E9-802B-37BEC34823D7}" name="Assistant Project Manager(1-3)"/>
    <tableColumn id="8" xr3:uid="{A63E1244-2DA9-4ECE-8B5E-58A169DE82E4}" name="Assistant Project Manager(4-6)"/>
    <tableColumn id="9" xr3:uid="{B93F90B4-4227-4901-BD3B-42B298890128}" name="Assistant Project Manager(7)"/>
    <tableColumn id="10" xr3:uid="{322EB8BF-5B9C-470F-95A0-ADF450117A3A}" name="Consultant(new graduate)"/>
    <tableColumn id="11" xr3:uid="{B2F3A42F-9F51-4670-895E-9074A96F5818}" name="Consultant(1-3)"/>
    <tableColumn id="12" xr3:uid="{DC9C895B-B12F-43D2-9FC6-657CB420982E}" name="Consultant(4-6)"/>
    <tableColumn id="13" xr3:uid="{C100AEBD-6710-4153-8C38-9E2BACDE9C3A}" name="Consultant(7)"/>
    <tableColumn id="14" xr3:uid="{F081E942-C9FF-443C-82CC-BB38F7CBCD2D}" name="Admin(new graduate)"/>
    <tableColumn id="15" xr3:uid="{623643C9-30F9-481F-B040-D07DBFB50A55}" name="Admin(1-3)"/>
    <tableColumn id="16" xr3:uid="{279B7284-2C9E-41F3-8869-546238D85082}" name="Admin(4-6)"/>
    <tableColumn id="17" xr3:uid="{BB424EFB-F3AF-4CD1-A3D5-DD1A9536DB1D}" name="Admin(7)"/>
    <tableColumn id="18" xr3:uid="{1A21C08F-AA38-417B-B4EA-4EFB801ABD28}" name="Project Finance(new graduate)"/>
    <tableColumn id="19" xr3:uid="{1C949472-1542-4A43-961A-1AF61214036C}" name="Project Finance(1-3)"/>
    <tableColumn id="20" xr3:uid="{77E4211B-71AA-4B1B-B3ED-71918A2C054A}" name="Project Finance(4-6)"/>
    <tableColumn id="21" xr3:uid="{AD535035-8D4E-4DCD-8951-E0710A3DDEB8}" name="Project Finance(7)"/>
    <tableColumn id="22" xr3:uid="{3ABEC2E1-081F-4315-884E-7D7F33BCA0CF}" name="Communication(new graduate)"/>
    <tableColumn id="23" xr3:uid="{2475BD99-A253-4748-85B2-A41FA9252C6A}" name="Communication(1-3)"/>
    <tableColumn id="24" xr3:uid="{EB9EEB30-A121-49F6-BD7D-C1EFDEE9ABA1}" name="Communication(4-6)"/>
    <tableColumn id="25" xr3:uid="{977D1CE4-7265-45F0-9411-19F22700039A}" name="Communication(7)"/>
    <tableColumn id="26" xr3:uid="{591FEB0B-6FFA-4B2F-AC01-6B0A36DFE5FF}" name="HR(new graduate)"/>
    <tableColumn id="27" xr3:uid="{1719AFA5-5C48-44B4-96E1-66BC9330190F}" name="HR(1-3)"/>
    <tableColumn id="28" xr3:uid="{064D2A08-04D3-4784-A033-CDE63457E712}" name="HR(4-6)"/>
    <tableColumn id="29" xr3:uid="{E7FC5652-2B39-4B5F-BF69-A16DCAF72970}" name="HR(7)"/>
    <tableColumn id="30" xr3:uid="{4412BDD8-10C0-4F89-BAA7-DD5081D8D947}" name="Procurement(new graduate)"/>
    <tableColumn id="31" xr3:uid="{9DECE861-07C5-4B79-80FC-203540DD9EFB}" name="Procurement(1-3)"/>
    <tableColumn id="32" xr3:uid="{802EEEDD-E202-43F2-AE0E-A5E3F97C7FEE}" name="Procurement(4-6)"/>
    <tableColumn id="33" xr3:uid="{4F5CA352-0CF3-4D7C-B008-D23D06A84609}" name="Procurement(7)"/>
    <tableColumn id="34" xr3:uid="{1E686E3D-A278-474F-AD1B-8A98DBBCDB9D}" name="Safety Officer(new graduate)"/>
    <tableColumn id="35" xr3:uid="{F5CCE74F-89B5-4E0F-BDC1-14ABCE5988FE}" name="Safety Officer(1-3)"/>
    <tableColumn id="36" xr3:uid="{3205BC76-B4E3-4616-89A9-F42A8C1E4309}" name="Safety Officer(4-6)"/>
    <tableColumn id="37" xr3:uid="{AF270FAB-D50B-43B8-8D3B-9CE53B8A92F7}" name="Safety Officer(7)"/>
    <tableColumn id="38" xr3:uid="{3316E139-4E97-4987-B5D0-6842121F543E}" name="Mining Engineer(new graduate)"/>
    <tableColumn id="39" xr3:uid="{CE69639A-EAE1-4396-B50A-B3156FD86224}" name="Mining Engineer(1-3)"/>
    <tableColumn id="40" xr3:uid="{C2E18004-22E7-47C6-8E68-C3837AF2B74A}" name="Mining Engineer(4-6)"/>
    <tableColumn id="41" xr3:uid="{F8D04B64-539E-42F3-A167-42312694DFFE}" name="Mining Engineer(7)"/>
    <tableColumn id="42" xr3:uid="{77318134-55CE-450E-BA64-9CBAD43C5801}" name="Finance Officer(new graduate)"/>
    <tableColumn id="43" xr3:uid="{1403E843-BF2B-4619-A1AC-7BB62E7BC057}" name="Finance Officer(1-3)"/>
    <tableColumn id="44" xr3:uid="{A50AD4FC-09F9-4A65-A1CF-99EB45594AA4}" name="Finance Officer(4-6)"/>
    <tableColumn id="45" xr3:uid="{AF18FA0C-F964-489A-BE62-F0F1F3FD8983}" name="Finance Officer(7)"/>
    <tableColumn id="46" xr3:uid="{86912470-351F-4B62-9855-1F3746FE35D0}" name="Planning and Budget Analyst(new graduate)"/>
    <tableColumn id="47" xr3:uid="{8B6277B3-8775-405F-8638-B739F523702D}" name="Planning and Budget Analyst(1-3)"/>
    <tableColumn id="48" xr3:uid="{256A45D3-2CE3-40D5-B82C-F9867E359B37}" name="Planning and Budget Analyst(4-6)"/>
    <tableColumn id="49" xr3:uid="{23C2F2B9-40CB-4C95-94D8-1D463ED994ED}" name="Planning and Budget Analyst(7)"/>
    <tableColumn id="50" xr3:uid="{27B5041A-F873-41CD-994C-FD7EBFFCECF6}" name="Sale(new graduate)"/>
    <tableColumn id="51" xr3:uid="{961ADD25-65C9-4781-A4C4-254A85074E40}" name="Sale(1-3)"/>
    <tableColumn id="52" xr3:uid="{494A639F-2E74-44FB-BD62-ED80B2D46398}" name="Sale(4-6)"/>
    <tableColumn id="53" xr3:uid="{9F1D72C8-184D-42B7-9408-25A3EC19EFB6}" name="Sale(7)"/>
    <tableColumn id="54" xr3:uid="{60F4900E-F26A-46AF-A35F-F30D0B2EFA4B}" name="Marketing(new graduate)"/>
    <tableColumn id="55" xr3:uid="{0BDD0F42-7BAD-4B2B-ABAA-98855AEF947A}" name="Marketing(1-3)"/>
    <tableColumn id="56" xr3:uid="{63D6E68A-9918-4766-8E99-CB576F70C0E6}" name="Marketing(4-6)"/>
    <tableColumn id="57" xr3:uid="{D91A1768-60AC-463A-AED3-96A0793052B1}" name="Marketing(7)"/>
    <tableColumn id="58" xr3:uid="{7EC3FD76-2948-474A-AB70-E4198D7A39F0}" name="Product Manager(new graduate)"/>
    <tableColumn id="59" xr3:uid="{80F8C45C-184F-42E7-A488-D4BD32816F5D}" name="Product Manager(1-3)"/>
    <tableColumn id="60" xr3:uid="{9136CE3A-DD9B-404F-BE31-A7FBE53A190B}" name="Product Manager(4-6)"/>
    <tableColumn id="61" xr3:uid="{09720C94-A4D9-420E-B5BE-AAFE566C30E4}" name="Product Manager(7)"/>
    <tableColumn id="62" xr3:uid="{84F087F4-129D-4DE0-B5A0-4F3DDCA64AEF}" name="Stock Manager(new graduate)"/>
    <tableColumn id="63" xr3:uid="{A8AB43BA-353B-4A61-A4C0-44AC3FBAFB5A}" name="Stock Manager(1-3)"/>
    <tableColumn id="64" xr3:uid="{4F2F9F4C-80CE-4ADA-8F6B-60299B7CDC86}" name="Stock Manager(4-6)"/>
    <tableColumn id="65" xr3:uid="{00CE1CBC-E431-44CD-AB00-813C00A98257}" name="Stock Manager(7)"/>
    <tableColumn id="66" xr3:uid="{CAF22990-75BC-4AD6-8643-9B851964D419}" name="Teller(new graduate)"/>
    <tableColumn id="67" xr3:uid="{3019684C-0FA1-45FA-AE97-2AB86328F113}" name="Teller(1-3)"/>
    <tableColumn id="68" xr3:uid="{1FDAD682-F8D9-4D42-A075-82F9C136075A}" name="Teller(4-6)"/>
    <tableColumn id="69" xr3:uid="{D820696D-4F0B-4E69-AB62-5829D133BDD2}" name="Teller(7)"/>
    <tableColumn id="70" xr3:uid="{B51A2C06-9EE1-4B24-8AD1-A7C7A67E3117}" name="Credit Officer(new graduate)"/>
    <tableColumn id="71" xr3:uid="{93263FA7-12F5-480B-8B10-6F0EE72A6E51}" name="Credit Officer(1-3)"/>
    <tableColumn id="72" xr3:uid="{39CC34BF-211F-47DF-ABD2-FB37D460AB40}" name="Credit Officer(4-6)"/>
    <tableColumn id="73" xr3:uid="{77E786C8-756D-4D92-B8A4-C3807673AF77}" name="Credit Officer(7)"/>
    <tableColumn id="74" xr3:uid="{D2E855D6-9D67-486A-9D0C-BB86B3BA1FE3}" name="Relationship Manager(new graduate)"/>
    <tableColumn id="75" xr3:uid="{57BF4BD1-791C-4DC1-8452-AA092DAE265E}" name="Relationship Manager(1-3)"/>
    <tableColumn id="76" xr3:uid="{29D22B0C-2C99-4289-9C0C-A2735C0EDFC1}" name="Relationship Manager(4-6)"/>
    <tableColumn id="77" xr3:uid="{7EC4A02A-D69C-40F5-8742-F1BFFC19D433}" name="Relationship Manager(7)"/>
    <tableColumn id="78" xr3:uid="{55ECA30A-5BC3-42B2-8DB6-8E1853016504}" name="IT Support(new graduate)"/>
    <tableColumn id="79" xr3:uid="{4DDA24F2-D3BE-41E4-A694-D8568703D70B}" name="IT Support(1-3)"/>
    <tableColumn id="80" xr3:uid="{E9696561-5603-4AC3-9BA6-0C7DEDB700CD}" name="IT Support(4-6)"/>
    <tableColumn id="81" xr3:uid="{21A11A98-BF67-4297-901E-6E26EEE40B0B}" name="IT Support(7)"/>
    <tableColumn id="82" xr3:uid="{DC021859-5B41-472D-BABC-F6395549BAF8}" name="Compliance Officer(new graduate)"/>
    <tableColumn id="83" xr3:uid="{FA16EDF1-CB3B-4BCB-8F43-F30F09960FBB}" name="Compliance Officer(1-3)"/>
    <tableColumn id="84" xr3:uid="{8BD3615D-FCAF-44A6-B45B-9A251472D24E}" name="Compliance Officer(4-6)"/>
    <tableColumn id="85" xr3:uid="{0F3ADA56-FB6E-4F36-ABE9-109DDB094A4E}" name="Compliance Officer(7)"/>
    <tableColumn id="86" xr3:uid="{AC62E14B-68FF-4DE9-B584-1F3A71510A9A}" name="Legal Officer(new graduate)"/>
    <tableColumn id="87" xr3:uid="{BE98069B-EB6D-4D8C-A155-94F1931150A6}" name="Legal Officer(1-3)"/>
    <tableColumn id="88" xr3:uid="{F374454E-5192-454D-9C70-7CD023B98D18}" name="Legal Officer(4-6)"/>
    <tableColumn id="89" xr3:uid="{B8C2C35C-371E-4280-A6C3-9F169D1A334D}" name="Legal Officer(7)"/>
    <tableColumn id="90" xr3:uid="{F375AB01-5D5F-44EF-8400-5F76EB617659}" name="Hosue Keeping(new graduate)"/>
    <tableColumn id="91" xr3:uid="{5D5D3AD3-70D4-4CDD-A8CC-D05F2DCD50A6}" name="Hosue Keeping(1-3)"/>
    <tableColumn id="92" xr3:uid="{B580F527-FEA4-472C-AA73-A1FFF64F26E8}" name="Hosue Keeping(4-6)"/>
    <tableColumn id="93" xr3:uid="{89667F00-5EDC-4220-A79F-6D8403800545}" name="Hosue Keeping(7)"/>
    <tableColumn id="94" xr3:uid="{03443EEA-1A33-4173-80C8-9D59A4C6A9D7}" name="Receptionist(new graduate)"/>
    <tableColumn id="95" xr3:uid="{98220B17-C72C-4208-8886-484606FA607A}" name="Receptionist(1-3)"/>
    <tableColumn id="96" xr3:uid="{244AA284-9D68-4772-9339-4966F78A7761}" name="Receptionist(4-6)"/>
    <tableColumn id="97" xr3:uid="{D427085D-BD6B-4A95-ACEA-83C00FE64893}" name="Receptionist(7)"/>
    <tableColumn id="98" xr3:uid="{D2814C00-D5F4-4B95-A438-5651844FA95D}" name="Chef(new graduate)"/>
    <tableColumn id="99" xr3:uid="{FF118260-1081-4AC2-831E-D3C1E871851B}" name="Chef(1-3)"/>
    <tableColumn id="100" xr3:uid="{BE8D4295-9F90-43BF-8022-25F842F7577B}" name="Chef(4-6)"/>
    <tableColumn id="101" xr3:uid="{A8CC5EBD-E1BE-43E5-8E0A-C60D3E97ACAB}" name="Chef(7)"/>
    <tableColumn id="102" xr3:uid="{4BD1E665-0CCA-4E1E-ADC6-02F1E0D0DDDD}" name="Tour guide(new graduate)"/>
    <tableColumn id="103" xr3:uid="{606F6C09-CBB7-43F3-B073-A7C23CC17477}" name="Tour guide(1-3)"/>
    <tableColumn id="104" xr3:uid="{A7EA6D50-C658-4652-97E7-1169D70D9916}" name="Tour guide(4-6)"/>
    <tableColumn id="105" xr3:uid="{6AC207A4-2116-4C01-A7A7-F682E14B5FB3}" name="Tour guide(7)"/>
    <tableColumn id="106" xr3:uid="{53EC834B-03C0-4701-9777-B5CAB49088B9}" name="Technical Engineer(new graduate)"/>
    <tableColumn id="107" xr3:uid="{FC8FC9B2-72FC-4C12-B1DB-C34BF5337F9B}" name="Technical Engineer(1-3)"/>
    <tableColumn id="108" xr3:uid="{ABC1DFE8-61EA-4930-9688-13CB695FA3E3}" name="Technical Engineer(4-6)"/>
    <tableColumn id="109" xr3:uid="{2C2A632F-C44D-4E40-B077-363E9C7C397B}" name="Technical Engineer(7)"/>
    <tableColumn id="110" xr3:uid="{BA37A55C-2577-47F9-8701-A376505C2753}" name="After sale service(new graduate)"/>
    <tableColumn id="111" xr3:uid="{7FFB336E-87D9-4362-9365-912C72655E3C}" name="After sale service(1-3)"/>
    <tableColumn id="112" xr3:uid="{CFA97C55-2C2E-4D52-9845-1638B9FC76EC}" name="After sale service(4-6)"/>
    <tableColumn id="113" xr3:uid="{BB6E644C-B9BF-4864-9D00-3B5B83B6084F}" name="After sale service(7)"/>
    <tableColumn id="114" xr3:uid="{B6561945-AD4A-42B0-81EE-D1F969686E9F}" name="Graphic Designer(new graduate)"/>
    <tableColumn id="115" xr3:uid="{F6B2234D-0C9C-4607-8311-FC4DCBB7279C}" name="Graphic Designer(1-3)"/>
    <tableColumn id="116" xr3:uid="{C55261DC-DAF1-4A3B-8815-0ABE6F95CEB7}" name="Graphic Designer(4-6)"/>
    <tableColumn id="117" xr3:uid="{F1FA8447-6746-4386-BF67-27BEF4B805D3}" name="Graphic Designer(7)"/>
    <tableColumn id="118" xr3:uid="{839F08A5-1161-4682-A94B-CEC4FEF06830}" name="Network engineer(new graduate)"/>
    <tableColumn id="119" xr3:uid="{C81006FE-B78D-40A7-AA5F-2946C2D99CE5}" name="Network engineer(1-3)"/>
    <tableColumn id="120" xr3:uid="{BD6BB53E-158A-44E3-865C-C371206CC7DA}" name="Network engineer(4-6)"/>
    <tableColumn id="121" xr3:uid="{EE5191AE-E791-4853-9A97-76E0E2A76181}" name="Network engineer(7)"/>
    <tableColumn id="122" xr3:uid="{BF6E304F-A3C2-4925-A7FC-5782A6689D96}" name="Software Developer(new graduate)"/>
    <tableColumn id="123" xr3:uid="{22650A9D-6C9F-4C4C-A014-11A98F3461CD}" name="Software Developer(1-3)"/>
    <tableColumn id="124" xr3:uid="{09814175-8ACD-4031-A6E2-3617F660620C}" name="Software Developer(4-6)"/>
    <tableColumn id="125" xr3:uid="{9BA31860-6E41-414A-9196-E088AF0252FC}" name="Software Developer(7)"/>
    <tableColumn id="126" xr3:uid="{F23AF84F-93C7-46B6-BE4D-388BC0CD7B42}" name="Web Designer(new graduate)"/>
    <tableColumn id="127" xr3:uid="{C4C21D30-460A-45BB-AFBF-19BA109DB1AA}" name="Web Designer(1-3)"/>
    <tableColumn id="128" xr3:uid="{C100124B-0B65-4C37-A1CB-54CABA5FF4F5}" name="Web Designer(4-6)"/>
    <tableColumn id="129" xr3:uid="{3B6ADE82-ED9D-4C8C-B924-CC43AB1CE03F}" name="Web Designer(7)"/>
    <tableColumn id="130" xr3:uid="{98929811-6439-4315-B661-CB4DADAF6211}" name="Claim Officer(new graduate)"/>
    <tableColumn id="131" xr3:uid="{2D7F7BE8-1E2B-45C4-9001-5559685F3E4D}" name="Claim Officer(1-3)"/>
    <tableColumn id="132" xr3:uid="{39B3C00B-40E4-48AB-BA4D-8E2A6760D3E8}" name="Claim Officer(4-6)"/>
    <tableColumn id="133" xr3:uid="{92E5B010-5B61-4A2A-8BDD-8AE71336FEFF}" name="Claim Officer(7)"/>
    <tableColumn id="134" xr3:uid="{E8B23006-848B-4786-90BF-2BAF47FDBD2B}" name="Agent Officer(new graduate)"/>
    <tableColumn id="135" xr3:uid="{9BFC37B4-1180-464C-BFFB-2B2F76E6C9E6}" name="Agent Officer(1-3)"/>
    <tableColumn id="136" xr3:uid="{35C7ED28-77AF-4488-94B7-F3AD10B97AE0}" name="Agent Officer(4-6)"/>
    <tableColumn id="137" xr3:uid="{CD9107A3-52EC-4220-9EA2-2A3A1508DB2C}" name="Agent Officer(7)"/>
    <tableColumn id="138" xr3:uid="{5CBF8518-CA92-4CCE-AE89-6D663D131C8B}" name="Architect(new graduate)"/>
    <tableColumn id="139" xr3:uid="{A71F8B96-B618-4C0E-8B0E-F88365534A53}" name="Architect(1-3)"/>
    <tableColumn id="140" xr3:uid="{7CA5650C-C5DD-417D-862C-A211C7BE2380}" name="Architect(4-6)"/>
    <tableColumn id="141" xr3:uid="{D3B9B5ED-95DD-45F3-9A35-841DE6640B7E}" name="Architect(7)"/>
    <tableColumn id="142" xr3:uid="{B53267E1-478E-43FA-9D35-7A98A20C4DC5}" name="Civil Engineer(new graduate)"/>
    <tableColumn id="143" xr3:uid="{48EC55DE-EC0A-433A-8A33-AEA0EFAE1703}" name="Civil Engineer(1-3)"/>
    <tableColumn id="144" xr3:uid="{6CDDCF8A-AA7F-4077-8B79-A2CAF17BB581}" name="Civil Engineer(4-6)"/>
    <tableColumn id="145" xr3:uid="{0C146C7E-6EB6-41F3-BEDC-3988F6A2CB97}" name="Civil Engineer(7)"/>
    <tableColumn id="146" xr3:uid="{0F4DF3C4-D7E9-44C3-8FA1-358D37E0D81B}" name="Site Engineer(new graduate)"/>
    <tableColumn id="147" xr3:uid="{6EFFEA53-68B8-4497-A66F-BB4A7816F430}" name="Site Engineer(1-3)"/>
    <tableColumn id="148" xr3:uid="{06E41590-E9CC-40ED-8004-80FF248F3030}" name="Site Engineer(4-6)"/>
    <tableColumn id="149" xr3:uid="{CD758F4E-873C-4E4B-9EB1-DBB6896D594E}" name="Site Engineer(7)"/>
    <tableColumn id="150" xr3:uid="{9B8109F9-80CA-4D4C-8959-EAFBF43232D7}" name="Drafter(new graduate)"/>
    <tableColumn id="151" xr3:uid="{FF3DC992-BCC4-477E-BBEB-91A4EBC4EB56}" name="Drafter(1-3)"/>
    <tableColumn id="152" xr3:uid="{BC93A01F-666D-4A4A-9DA1-6768170D1F89}" name="Drafter(4-6)"/>
    <tableColumn id="153" xr3:uid="{1843BB7E-1C45-46DB-B186-0E212D83D1D7}" name="Drafter(7)"/>
    <tableColumn id="154" xr3:uid="{E552660B-A153-478A-ABFD-EE423E05F150}" name="Foreman(new graduate)"/>
    <tableColumn id="155" xr3:uid="{F7F52C51-7529-44E7-B2FB-C4197A0A57DA}" name="Foreman(1-3)"/>
    <tableColumn id="156" xr3:uid="{401F1A15-CC62-4968-ACD1-59A45BFA9AD9}" name="Foreman(4-6)"/>
    <tableColumn id="157" xr3:uid="{E3E595D6-514D-47CD-8D6F-0F1473CB5C0F}" name="Foreman(7)"/>
    <tableColumn id="158" xr3:uid="{719BC968-F90E-49DF-A94F-763D665BBBB2}" name="Logistics(new graduate)"/>
    <tableColumn id="159" xr3:uid="{041F2AEE-9EC4-4619-9A0D-ADD2B1210D0E}" name="Logistics(1-3)"/>
    <tableColumn id="160" xr3:uid="{0E4FE740-6B8E-4A61-8F15-D7016DAA46F5}" name="Logistics(4-6)"/>
    <tableColumn id="161" xr3:uid="{BB6C135A-24D9-48FC-8D8D-1A6290F01381}" name="Logistics(7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3F0E-7C74-4B1E-BF41-955BEDB56475}">
  <dimension ref="A3:C20"/>
  <sheetViews>
    <sheetView tabSelected="1" workbookViewId="0">
      <selection activeCell="A4" sqref="A4:D4"/>
    </sheetView>
  </sheetViews>
  <sheetFormatPr defaultRowHeight="15" x14ac:dyDescent="0.25"/>
  <cols>
    <col min="1" max="1" width="32.7109375" bestFit="1" customWidth="1"/>
    <col min="2" max="3" width="23" bestFit="1" customWidth="1"/>
    <col min="4" max="4" width="21.140625" bestFit="1" customWidth="1"/>
    <col min="5" max="5" width="35" bestFit="1" customWidth="1"/>
    <col min="6" max="7" width="25.140625" bestFit="1" customWidth="1"/>
    <col min="8" max="8" width="23.42578125" bestFit="1" customWidth="1"/>
  </cols>
  <sheetData>
    <row r="3" spans="1:3" x14ac:dyDescent="0.25">
      <c r="A3" s="17"/>
      <c r="B3" s="18"/>
      <c r="C3" s="19"/>
    </row>
    <row r="4" spans="1:3" x14ac:dyDescent="0.25">
      <c r="A4" s="20"/>
      <c r="B4" s="21"/>
      <c r="C4" s="22"/>
    </row>
    <row r="5" spans="1:3" x14ac:dyDescent="0.25">
      <c r="A5" s="20"/>
      <c r="B5" s="21"/>
      <c r="C5" s="22"/>
    </row>
    <row r="6" spans="1:3" x14ac:dyDescent="0.25">
      <c r="A6" s="20"/>
      <c r="B6" s="21"/>
      <c r="C6" s="22"/>
    </row>
    <row r="7" spans="1:3" x14ac:dyDescent="0.25">
      <c r="A7" s="20"/>
      <c r="B7" s="21"/>
      <c r="C7" s="22"/>
    </row>
    <row r="8" spans="1:3" x14ac:dyDescent="0.25">
      <c r="A8" s="20"/>
      <c r="B8" s="21"/>
      <c r="C8" s="22"/>
    </row>
    <row r="9" spans="1:3" x14ac:dyDescent="0.25">
      <c r="A9" s="20"/>
      <c r="B9" s="21"/>
      <c r="C9" s="22"/>
    </row>
    <row r="10" spans="1:3" x14ac:dyDescent="0.25">
      <c r="A10" s="20"/>
      <c r="B10" s="21"/>
      <c r="C10" s="22"/>
    </row>
    <row r="11" spans="1:3" x14ac:dyDescent="0.25">
      <c r="A11" s="20"/>
      <c r="B11" s="21"/>
      <c r="C11" s="22"/>
    </row>
    <row r="12" spans="1:3" x14ac:dyDescent="0.25">
      <c r="A12" s="20"/>
      <c r="B12" s="21"/>
      <c r="C12" s="22"/>
    </row>
    <row r="13" spans="1:3" x14ac:dyDescent="0.25">
      <c r="A13" s="20"/>
      <c r="B13" s="21"/>
      <c r="C13" s="22"/>
    </row>
    <row r="14" spans="1:3" x14ac:dyDescent="0.25">
      <c r="A14" s="20"/>
      <c r="B14" s="21"/>
      <c r="C14" s="22"/>
    </row>
    <row r="15" spans="1:3" x14ac:dyDescent="0.25">
      <c r="A15" s="20"/>
      <c r="B15" s="21"/>
      <c r="C15" s="22"/>
    </row>
    <row r="16" spans="1:3" x14ac:dyDescent="0.25">
      <c r="A16" s="20"/>
      <c r="B16" s="21"/>
      <c r="C16" s="22"/>
    </row>
    <row r="17" spans="1:3" x14ac:dyDescent="0.25">
      <c r="A17" s="20"/>
      <c r="B17" s="21"/>
      <c r="C17" s="22"/>
    </row>
    <row r="18" spans="1:3" x14ac:dyDescent="0.25">
      <c r="A18" s="20"/>
      <c r="B18" s="21"/>
      <c r="C18" s="22"/>
    </row>
    <row r="19" spans="1:3" x14ac:dyDescent="0.25">
      <c r="A19" s="20"/>
      <c r="B19" s="21"/>
      <c r="C19" s="22"/>
    </row>
    <row r="20" spans="1:3" x14ac:dyDescent="0.25">
      <c r="A20" s="23"/>
      <c r="B20" s="24"/>
      <c r="C20" s="25"/>
    </row>
  </sheetData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57"/>
  <sheetViews>
    <sheetView zoomScaleNormal="100" workbookViewId="0">
      <pane ySplit="1" topLeftCell="A2" activePane="bottomLeft" state="frozen"/>
      <selection pane="bottomLeft" activeCell="A2" sqref="A2:A57"/>
    </sheetView>
  </sheetViews>
  <sheetFormatPr defaultRowHeight="15" x14ac:dyDescent="0.25"/>
  <cols>
    <col min="2" max="2" width="31.28515625" customWidth="1"/>
    <col min="3" max="5" width="29.7109375" bestFit="1" customWidth="1"/>
    <col min="6" max="6" width="39.7109375" customWidth="1"/>
    <col min="7" max="8" width="30.28515625" customWidth="1"/>
    <col min="9" max="9" width="28.5703125" customWidth="1"/>
    <col min="10" max="10" width="26.28515625" customWidth="1"/>
    <col min="11" max="13" width="24.5703125" bestFit="1" customWidth="1"/>
    <col min="14" max="14" width="22.5703125" customWidth="1"/>
    <col min="15" max="16" width="20.7109375" bestFit="1" customWidth="1"/>
    <col min="17" max="17" width="11.42578125" customWidth="1"/>
    <col min="18" max="18" width="30.28515625" customWidth="1"/>
    <col min="19" max="21" width="28.7109375" bestFit="1" customWidth="1"/>
    <col min="22" max="22" width="30.7109375" customWidth="1"/>
    <col min="23" max="25" width="29.140625" bestFit="1" customWidth="1"/>
    <col min="26" max="26" width="19.140625" customWidth="1"/>
    <col min="27" max="29" width="17.28515625" bestFit="1" customWidth="1"/>
    <col min="30" max="30" width="28.28515625" customWidth="1"/>
    <col min="31" max="32" width="26.7109375" bestFit="1" customWidth="1"/>
    <col min="33" max="33" width="17.140625" customWidth="1"/>
    <col min="34" max="34" width="28.85546875" customWidth="1"/>
    <col min="35" max="37" width="27.28515625" bestFit="1" customWidth="1"/>
    <col min="38" max="38" width="31.28515625" customWidth="1"/>
    <col min="39" max="41" width="29.7109375" bestFit="1" customWidth="1"/>
    <col min="42" max="42" width="30.140625" customWidth="1"/>
    <col min="43" max="44" width="28.5703125" bestFit="1" customWidth="1"/>
    <col min="45" max="45" width="19" customWidth="1"/>
    <col min="46" max="46" width="41.85546875" customWidth="1"/>
    <col min="47" max="48" width="32.42578125" customWidth="1"/>
    <col min="49" max="49" width="30.7109375" customWidth="1"/>
    <col min="50" max="50" width="20.42578125" customWidth="1"/>
    <col min="51" max="53" width="18.5703125" bestFit="1" customWidth="1"/>
    <col min="54" max="54" width="25.85546875" customWidth="1"/>
    <col min="55" max="57" width="24" bestFit="1" customWidth="1"/>
    <col min="58" max="58" width="31.85546875" customWidth="1"/>
    <col min="59" max="60" width="22.42578125" customWidth="1"/>
    <col min="61" max="61" width="20.7109375" customWidth="1"/>
    <col min="62" max="62" width="29.7109375" customWidth="1"/>
    <col min="63" max="64" width="20.28515625" customWidth="1"/>
    <col min="65" max="65" width="18.5703125" customWidth="1"/>
    <col min="66" max="66" width="21.85546875" customWidth="1"/>
    <col min="67" max="69" width="20" bestFit="1" customWidth="1"/>
    <col min="70" max="70" width="28.7109375" customWidth="1"/>
    <col min="71" max="72" width="19.28515625" customWidth="1"/>
    <col min="73" max="73" width="17.5703125" customWidth="1"/>
    <col min="74" max="74" width="36.140625" customWidth="1"/>
    <col min="75" max="76" width="26.7109375" customWidth="1"/>
    <col min="77" max="77" width="25" customWidth="1"/>
    <col min="78" max="78" width="25.7109375" customWidth="1"/>
    <col min="79" max="80" width="16.28515625" customWidth="1"/>
    <col min="81" max="81" width="14.5703125" customWidth="1"/>
    <col min="82" max="82" width="33.7109375" customWidth="1"/>
    <col min="83" max="84" width="24.28515625" customWidth="1"/>
    <col min="85" max="85" width="22.5703125" customWidth="1"/>
    <col min="86" max="86" width="27.85546875" customWidth="1"/>
    <col min="87" max="88" width="18.42578125" customWidth="1"/>
    <col min="89" max="89" width="16.7109375" customWidth="1"/>
    <col min="90" max="90" width="30" customWidth="1"/>
    <col min="91" max="92" width="20.5703125" customWidth="1"/>
    <col min="93" max="93" width="18.85546875" customWidth="1"/>
    <col min="94" max="94" width="27.85546875" customWidth="1"/>
    <col min="95" max="96" width="18.42578125" customWidth="1"/>
    <col min="97" max="97" width="16.7109375" customWidth="1"/>
    <col min="98" max="98" width="20.85546875" customWidth="1"/>
    <col min="99" max="101" width="19" bestFit="1" customWidth="1"/>
    <col min="102" max="102" width="26.140625" customWidth="1"/>
    <col min="103" max="104" width="16.7109375" customWidth="1"/>
    <col min="105" max="105" width="15" customWidth="1"/>
    <col min="106" max="106" width="33.28515625" customWidth="1"/>
    <col min="107" max="108" width="23.85546875" customWidth="1"/>
    <col min="109" max="109" width="22.140625" customWidth="1"/>
    <col min="110" max="110" width="32" customWidth="1"/>
    <col min="111" max="112" width="22.5703125" customWidth="1"/>
    <col min="113" max="113" width="20.85546875" customWidth="1"/>
    <col min="114" max="114" width="31.85546875" customWidth="1"/>
    <col min="115" max="116" width="22.42578125" customWidth="1"/>
    <col min="117" max="117" width="20.7109375" customWidth="1"/>
    <col min="118" max="118" width="32.85546875" customWidth="1"/>
    <col min="119" max="120" width="23.42578125" customWidth="1"/>
    <col min="121" max="121" width="21.7109375" customWidth="1"/>
    <col min="122" max="122" width="34.42578125" customWidth="1"/>
    <col min="123" max="124" width="25" customWidth="1"/>
    <col min="125" max="125" width="23.28515625" customWidth="1"/>
    <col min="126" max="126" width="29.28515625" customWidth="1"/>
    <col min="127" max="128" width="19.85546875" customWidth="1"/>
    <col min="129" max="129" width="18.140625" customWidth="1"/>
    <col min="130" max="130" width="28.28515625" customWidth="1"/>
    <col min="131" max="132" width="18.85546875" customWidth="1"/>
    <col min="133" max="133" width="17.140625" customWidth="1"/>
    <col min="134" max="134" width="28.5703125" customWidth="1"/>
    <col min="135" max="136" width="19.140625" customWidth="1"/>
    <col min="137" max="137" width="17.42578125" customWidth="1"/>
    <col min="138" max="138" width="25.28515625" bestFit="1" customWidth="1"/>
    <col min="139" max="141" width="26.28515625" bestFit="1" customWidth="1"/>
    <col min="142" max="142" width="29.5703125" bestFit="1" customWidth="1"/>
    <col min="143" max="144" width="19.85546875" bestFit="1" customWidth="1"/>
    <col min="145" max="145" width="18" bestFit="1" customWidth="1"/>
    <col min="146" max="146" width="30.5703125" bestFit="1" customWidth="1"/>
    <col min="147" max="148" width="19.28515625" bestFit="1" customWidth="1"/>
    <col min="149" max="149" width="17.5703125" bestFit="1" customWidth="1"/>
    <col min="150" max="150" width="23.42578125" bestFit="1" customWidth="1"/>
    <col min="151" max="152" width="13.7109375" bestFit="1" customWidth="1"/>
    <col min="153" max="153" width="12" bestFit="1" customWidth="1"/>
    <col min="154" max="154" width="25.140625" bestFit="1" customWidth="1"/>
    <col min="155" max="156" width="15.42578125" bestFit="1" customWidth="1"/>
    <col min="157" max="157" width="13.5703125" bestFit="1" customWidth="1"/>
    <col min="158" max="158" width="24.7109375" bestFit="1" customWidth="1"/>
    <col min="159" max="161" width="25.7109375" bestFit="1" customWidth="1"/>
  </cols>
  <sheetData>
    <row r="1" spans="1:1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</row>
    <row r="2" spans="1:161" x14ac:dyDescent="0.25">
      <c r="B2" s="2">
        <v>500</v>
      </c>
      <c r="C2" s="2">
        <v>700</v>
      </c>
      <c r="D2" s="2">
        <v>1000</v>
      </c>
      <c r="E2" s="2">
        <v>1200</v>
      </c>
      <c r="F2" s="8">
        <v>250</v>
      </c>
      <c r="G2" s="8">
        <v>450</v>
      </c>
      <c r="H2" s="8">
        <v>750</v>
      </c>
      <c r="I2" s="8">
        <v>950</v>
      </c>
      <c r="J2" s="8">
        <v>800</v>
      </c>
      <c r="K2" s="8">
        <v>900</v>
      </c>
      <c r="L2" s="9">
        <v>1000</v>
      </c>
      <c r="M2" s="9">
        <v>1200</v>
      </c>
      <c r="N2" s="8">
        <v>250</v>
      </c>
      <c r="O2" s="8">
        <v>350</v>
      </c>
      <c r="P2" s="8">
        <v>450</v>
      </c>
      <c r="Q2" s="8">
        <v>500</v>
      </c>
      <c r="R2" s="8">
        <v>333</v>
      </c>
      <c r="S2" s="8">
        <v>500</v>
      </c>
      <c r="T2" s="8">
        <v>630</v>
      </c>
      <c r="U2" s="8">
        <v>1600</v>
      </c>
      <c r="V2" s="8">
        <v>250</v>
      </c>
      <c r="W2" s="8">
        <v>500</v>
      </c>
      <c r="X2" s="8">
        <v>700</v>
      </c>
      <c r="Y2" s="8">
        <v>900</v>
      </c>
      <c r="Z2" s="8">
        <v>250</v>
      </c>
      <c r="AA2" s="8">
        <v>400</v>
      </c>
      <c r="AB2" s="8">
        <v>500</v>
      </c>
      <c r="AC2" s="8">
        <v>700</v>
      </c>
      <c r="AD2" s="14">
        <v>200</v>
      </c>
      <c r="AE2" s="14">
        <v>250</v>
      </c>
      <c r="AF2" s="14">
        <v>300</v>
      </c>
      <c r="AG2" s="14">
        <v>350</v>
      </c>
      <c r="AH2" s="16">
        <f>3000000/8600</f>
        <v>348.83720930232556</v>
      </c>
      <c r="AI2" s="16">
        <f>4000000/8600</f>
        <v>465.11627906976742</v>
      </c>
      <c r="AJ2" s="16">
        <f>5500000/8600</f>
        <v>639.53488372093022</v>
      </c>
      <c r="AK2" s="16">
        <f>7500000/8600</f>
        <v>872.09302325581393</v>
      </c>
      <c r="AL2" s="16">
        <f>4000000/8600</f>
        <v>465.11627906976742</v>
      </c>
      <c r="AM2" s="16">
        <f>5000000/8600</f>
        <v>581.39534883720933</v>
      </c>
      <c r="AN2" s="16">
        <f>7000000/8600</f>
        <v>813.95348837209303</v>
      </c>
      <c r="AO2" s="16">
        <f>10000000/8600</f>
        <v>1162.7906976744187</v>
      </c>
      <c r="AP2" s="14">
        <v>250</v>
      </c>
      <c r="AQ2" s="14">
        <v>400</v>
      </c>
      <c r="AR2" s="14">
        <v>500</v>
      </c>
      <c r="AS2" s="14">
        <v>700</v>
      </c>
      <c r="AT2" s="15">
        <f>4000000/2/8600</f>
        <v>232.55813953488371</v>
      </c>
      <c r="AU2" s="15">
        <f>5500000/8600</f>
        <v>639.53488372093022</v>
      </c>
      <c r="AV2" s="15">
        <f>6500000/8600</f>
        <v>755.81395348837214</v>
      </c>
      <c r="AW2" s="15">
        <f>8000000/8600</f>
        <v>930.23255813953483</v>
      </c>
      <c r="AX2" s="14">
        <v>300</v>
      </c>
      <c r="AY2" s="14">
        <v>450</v>
      </c>
      <c r="AZ2" s="14">
        <v>600</v>
      </c>
      <c r="BA2" s="14">
        <v>700</v>
      </c>
      <c r="BB2" s="14">
        <v>300</v>
      </c>
      <c r="BC2" s="14">
        <v>450</v>
      </c>
      <c r="BD2" s="14">
        <v>600</v>
      </c>
      <c r="BE2" s="14">
        <v>750</v>
      </c>
      <c r="BF2" s="14">
        <v>300</v>
      </c>
      <c r="BG2" s="14">
        <v>500</v>
      </c>
      <c r="BH2" s="14">
        <v>700</v>
      </c>
      <c r="BI2" s="14">
        <v>100</v>
      </c>
      <c r="BJ2" s="14">
        <v>300</v>
      </c>
      <c r="BK2" s="14">
        <v>350</v>
      </c>
      <c r="BL2" s="14">
        <v>400</v>
      </c>
      <c r="BM2" s="14">
        <v>500</v>
      </c>
      <c r="BN2" s="14">
        <v>250</v>
      </c>
      <c r="BO2" s="14">
        <v>325</v>
      </c>
      <c r="BP2" s="14">
        <v>475</v>
      </c>
      <c r="BQ2" s="14">
        <v>800</v>
      </c>
      <c r="BR2" s="14">
        <v>250</v>
      </c>
      <c r="BS2" s="14">
        <v>325</v>
      </c>
      <c r="BT2" s="14">
        <v>425</v>
      </c>
      <c r="BU2" s="14">
        <v>500</v>
      </c>
      <c r="BV2" s="14">
        <v>750</v>
      </c>
      <c r="BW2" s="14">
        <v>1100</v>
      </c>
      <c r="BX2" s="14">
        <v>1350</v>
      </c>
      <c r="BY2" s="14">
        <v>1500</v>
      </c>
      <c r="BZ2" s="14">
        <v>250</v>
      </c>
      <c r="CA2" s="14">
        <v>350</v>
      </c>
      <c r="CB2" s="14">
        <v>450</v>
      </c>
      <c r="CC2" s="14">
        <v>500</v>
      </c>
      <c r="CD2" s="14">
        <v>250</v>
      </c>
      <c r="CE2" s="14">
        <v>350</v>
      </c>
      <c r="CF2" s="14">
        <v>450</v>
      </c>
      <c r="CG2" s="14">
        <v>500</v>
      </c>
      <c r="CH2" s="14">
        <v>250</v>
      </c>
      <c r="CI2" s="14">
        <v>350</v>
      </c>
      <c r="CJ2" s="14">
        <v>450</v>
      </c>
      <c r="CK2" s="14">
        <v>500</v>
      </c>
      <c r="CL2" s="14">
        <v>370</v>
      </c>
      <c r="CM2" s="14">
        <v>370</v>
      </c>
      <c r="CN2" s="14">
        <v>620</v>
      </c>
      <c r="CO2" s="14">
        <f>(1000+1400)/2</f>
        <v>1200</v>
      </c>
      <c r="CP2" s="14">
        <v>420</v>
      </c>
      <c r="CQ2" s="14">
        <v>420</v>
      </c>
      <c r="CR2" s="14">
        <v>650</v>
      </c>
      <c r="CS2" s="14">
        <v>650</v>
      </c>
      <c r="CT2" s="14">
        <v>370</v>
      </c>
      <c r="CU2" s="14">
        <v>450</v>
      </c>
      <c r="CV2" s="14">
        <v>650</v>
      </c>
      <c r="CW2" s="14">
        <f>(850+1200)/2</f>
        <v>1025</v>
      </c>
      <c r="CX2" s="14">
        <f>((20 +70)/2)*20</f>
        <v>900</v>
      </c>
      <c r="CY2" s="14">
        <f>(30+80)/2*20</f>
        <v>1100</v>
      </c>
      <c r="CZ2" s="14">
        <f>(30+80)/2*20</f>
        <v>1100</v>
      </c>
      <c r="DA2" s="14">
        <f>(30+80)/2*20</f>
        <v>1100</v>
      </c>
      <c r="DB2" s="14">
        <f>(150+200)/2</f>
        <v>175</v>
      </c>
      <c r="DC2" s="14">
        <f>(200+300)/2</f>
        <v>250</v>
      </c>
      <c r="DD2" s="14">
        <f>(300+400)/2</f>
        <v>350</v>
      </c>
      <c r="DE2" s="14">
        <f>(400+600)/2</f>
        <v>500</v>
      </c>
      <c r="DF2" s="14">
        <v>250</v>
      </c>
      <c r="DG2" s="14">
        <v>350</v>
      </c>
      <c r="DH2" s="14">
        <v>400</v>
      </c>
      <c r="DI2" s="14">
        <f>(500+600)/2</f>
        <v>550</v>
      </c>
      <c r="DJ2" s="14">
        <v>250</v>
      </c>
      <c r="DK2" s="14">
        <v>500</v>
      </c>
      <c r="DL2" s="14">
        <v>1000</v>
      </c>
      <c r="DM2" s="14">
        <v>2000</v>
      </c>
      <c r="DN2" s="14">
        <v>400</v>
      </c>
      <c r="DO2" s="14">
        <v>450</v>
      </c>
      <c r="DP2" s="14">
        <v>500</v>
      </c>
      <c r="DQ2" s="14">
        <v>900</v>
      </c>
      <c r="DR2" s="14">
        <v>300</v>
      </c>
      <c r="DS2" s="14">
        <v>600</v>
      </c>
      <c r="DT2" s="14">
        <v>1200</v>
      </c>
      <c r="DU2" s="14">
        <v>2400</v>
      </c>
      <c r="DV2" s="14">
        <v>250</v>
      </c>
      <c r="DW2" s="14">
        <v>500</v>
      </c>
      <c r="DX2" s="14">
        <v>1000</v>
      </c>
      <c r="DY2" s="14">
        <v>2000</v>
      </c>
      <c r="ED2" s="14">
        <v>250</v>
      </c>
      <c r="EE2" s="14">
        <v>320</v>
      </c>
      <c r="EF2" s="14">
        <v>400</v>
      </c>
      <c r="EG2" s="14">
        <v>1500</v>
      </c>
      <c r="EH2" s="14">
        <v>174</v>
      </c>
      <c r="EI2" s="14">
        <v>290</v>
      </c>
      <c r="EJ2" s="14">
        <v>406</v>
      </c>
      <c r="EK2" s="14">
        <v>581</v>
      </c>
      <c r="EL2" s="14">
        <v>174</v>
      </c>
      <c r="EM2" s="14">
        <v>290</v>
      </c>
      <c r="EN2" s="14">
        <v>406</v>
      </c>
      <c r="EO2" s="14">
        <v>465</v>
      </c>
      <c r="EP2" s="16">
        <v>290</v>
      </c>
      <c r="EQ2" s="16">
        <v>406</v>
      </c>
      <c r="ER2" s="16">
        <v>523</v>
      </c>
      <c r="ES2" s="16">
        <v>639</v>
      </c>
      <c r="ET2" s="16">
        <v>290</v>
      </c>
      <c r="EU2" s="16">
        <v>406</v>
      </c>
      <c r="EV2" s="16">
        <v>523</v>
      </c>
      <c r="EW2" s="16">
        <v>639</v>
      </c>
      <c r="EX2" s="16">
        <f>2000000/8600</f>
        <v>232.55813953488371</v>
      </c>
      <c r="EY2" s="16">
        <f>3000000/8600</f>
        <v>348.83720930232556</v>
      </c>
      <c r="EZ2" s="16">
        <f>4000000/8600</f>
        <v>465.11627906976742</v>
      </c>
      <c r="FA2" s="16">
        <f>5000000/8600</f>
        <v>581.39534883720933</v>
      </c>
      <c r="FB2" s="15">
        <f>3500000/8600</f>
        <v>406.97674418604652</v>
      </c>
      <c r="FC2" s="15">
        <f>4500000/8600</f>
        <v>523.25581395348843</v>
      </c>
      <c r="FD2" s="15">
        <f>5500000/8600</f>
        <v>639.53488372093022</v>
      </c>
      <c r="FE2" s="15">
        <f>7500000/8600</f>
        <v>872.09302325581393</v>
      </c>
    </row>
    <row r="3" spans="1:161" x14ac:dyDescent="0.25">
      <c r="B3" s="3"/>
      <c r="C3" s="3"/>
      <c r="D3" s="3"/>
      <c r="E3" s="3"/>
      <c r="F3" s="8">
        <v>500</v>
      </c>
      <c r="G3" s="8">
        <v>800</v>
      </c>
      <c r="H3" s="8">
        <v>1000</v>
      </c>
      <c r="I3" s="8">
        <v>1500</v>
      </c>
      <c r="J3" s="8">
        <v>350</v>
      </c>
      <c r="K3" s="8">
        <v>550</v>
      </c>
      <c r="L3" s="8">
        <v>650</v>
      </c>
      <c r="M3" s="8">
        <v>850</v>
      </c>
      <c r="N3" s="8">
        <v>450</v>
      </c>
      <c r="O3" s="8">
        <v>500</v>
      </c>
      <c r="P3" s="8">
        <v>550</v>
      </c>
      <c r="Q3" s="8">
        <v>650</v>
      </c>
      <c r="R3" s="8">
        <v>600</v>
      </c>
      <c r="S3" s="8">
        <v>750</v>
      </c>
      <c r="T3" s="8">
        <v>850</v>
      </c>
      <c r="U3" s="8"/>
      <c r="Z3" s="8">
        <v>450</v>
      </c>
      <c r="AA3" s="8">
        <v>500</v>
      </c>
      <c r="AB3" s="8">
        <v>550</v>
      </c>
      <c r="AC3" s="8">
        <v>650</v>
      </c>
      <c r="AD3" s="14">
        <v>120</v>
      </c>
      <c r="AE3" s="14">
        <v>250</v>
      </c>
      <c r="AF3" s="14">
        <v>350</v>
      </c>
      <c r="AG3" s="14">
        <v>500</v>
      </c>
      <c r="AH3" s="14">
        <v>300</v>
      </c>
      <c r="AI3" s="14">
        <v>350</v>
      </c>
      <c r="AL3" s="14">
        <v>300</v>
      </c>
      <c r="AM3" s="14">
        <v>350</v>
      </c>
      <c r="AP3" s="14">
        <v>450</v>
      </c>
      <c r="AQ3" s="14">
        <v>500</v>
      </c>
      <c r="AR3" s="14">
        <v>550</v>
      </c>
      <c r="AS3" s="14">
        <v>650</v>
      </c>
      <c r="BB3" s="14">
        <v>180</v>
      </c>
      <c r="BC3" s="14">
        <v>290</v>
      </c>
      <c r="BD3" s="14">
        <v>500</v>
      </c>
      <c r="BE3" s="14">
        <v>690</v>
      </c>
      <c r="BF3" s="14">
        <v>120</v>
      </c>
      <c r="BG3" s="14">
        <v>400</v>
      </c>
      <c r="BH3" s="14">
        <v>700</v>
      </c>
      <c r="BI3" s="14">
        <v>800</v>
      </c>
      <c r="BJ3" s="14">
        <v>120</v>
      </c>
      <c r="BK3" s="14">
        <v>200</v>
      </c>
      <c r="BL3" s="14">
        <v>300</v>
      </c>
      <c r="BM3" s="14">
        <v>500</v>
      </c>
      <c r="BN3" s="14">
        <v>350</v>
      </c>
      <c r="BO3" s="14">
        <v>400</v>
      </c>
      <c r="BP3" s="14">
        <v>450</v>
      </c>
      <c r="BQ3" s="14">
        <v>550</v>
      </c>
      <c r="BR3" s="14">
        <v>450</v>
      </c>
      <c r="BS3" s="14">
        <v>500</v>
      </c>
      <c r="BT3" s="14">
        <v>550</v>
      </c>
      <c r="BU3" s="14">
        <v>650</v>
      </c>
      <c r="BV3" s="14">
        <v>1500</v>
      </c>
      <c r="BW3" s="14">
        <v>2000</v>
      </c>
      <c r="BX3" s="14">
        <v>2500</v>
      </c>
      <c r="BY3" s="14">
        <v>3000</v>
      </c>
      <c r="BZ3" s="14">
        <v>500</v>
      </c>
      <c r="CA3" s="14">
        <v>600</v>
      </c>
      <c r="CB3" s="14">
        <v>700</v>
      </c>
      <c r="CC3" s="14">
        <v>900</v>
      </c>
      <c r="CD3" s="14">
        <v>450</v>
      </c>
      <c r="CE3" s="14">
        <v>500</v>
      </c>
      <c r="CF3" s="14">
        <v>550</v>
      </c>
      <c r="CG3" s="14">
        <v>650</v>
      </c>
      <c r="CH3" s="14">
        <v>500</v>
      </c>
      <c r="CI3" s="14">
        <v>600</v>
      </c>
      <c r="CJ3" s="14">
        <v>700</v>
      </c>
      <c r="CK3" s="14">
        <v>800</v>
      </c>
      <c r="CL3" s="14">
        <v>250</v>
      </c>
      <c r="CM3" s="14">
        <v>300</v>
      </c>
      <c r="CN3" s="14">
        <v>400</v>
      </c>
      <c r="CO3" s="14">
        <v>500</v>
      </c>
      <c r="CT3" s="14">
        <v>250</v>
      </c>
      <c r="CU3" s="14">
        <v>300</v>
      </c>
      <c r="CV3" s="14">
        <v>400</v>
      </c>
      <c r="CW3" s="14">
        <v>600</v>
      </c>
      <c r="CX3" s="14">
        <v>200</v>
      </c>
      <c r="CY3" s="14">
        <v>300</v>
      </c>
      <c r="CZ3" s="14">
        <v>400</v>
      </c>
      <c r="DA3" s="14">
        <v>450</v>
      </c>
      <c r="DB3" s="14">
        <v>400</v>
      </c>
      <c r="DC3" s="14">
        <v>600</v>
      </c>
      <c r="DD3" s="14">
        <v>1300</v>
      </c>
      <c r="DE3" s="14">
        <v>2800</v>
      </c>
      <c r="DF3" s="14">
        <v>400</v>
      </c>
      <c r="DG3" s="14">
        <v>600</v>
      </c>
      <c r="DH3" s="14">
        <v>800</v>
      </c>
      <c r="DI3" s="14">
        <v>1000</v>
      </c>
      <c r="DN3" s="14">
        <v>250</v>
      </c>
      <c r="DO3" s="14">
        <v>500</v>
      </c>
      <c r="DP3" s="14">
        <v>1000</v>
      </c>
      <c r="DQ3" s="14">
        <v>2000</v>
      </c>
      <c r="DR3" s="14">
        <v>300</v>
      </c>
      <c r="DS3" s="14">
        <v>350</v>
      </c>
      <c r="DT3" s="14">
        <v>500</v>
      </c>
      <c r="DU3" s="14">
        <v>800</v>
      </c>
      <c r="DV3" s="14">
        <v>350</v>
      </c>
      <c r="DW3" s="14">
        <v>500</v>
      </c>
      <c r="DX3" s="14">
        <v>800</v>
      </c>
      <c r="DY3" s="14">
        <v>1000</v>
      </c>
      <c r="ED3" s="14">
        <v>230</v>
      </c>
      <c r="EE3" s="14">
        <v>280</v>
      </c>
      <c r="EF3" s="14">
        <v>340</v>
      </c>
      <c r="EH3" s="14">
        <v>250</v>
      </c>
      <c r="EI3" s="14">
        <v>300</v>
      </c>
      <c r="EJ3" s="14">
        <v>400</v>
      </c>
      <c r="EK3" s="14">
        <v>500</v>
      </c>
      <c r="EL3" s="14">
        <v>350</v>
      </c>
      <c r="EM3" s="14">
        <v>400</v>
      </c>
      <c r="EN3" s="14">
        <v>500</v>
      </c>
      <c r="EO3" s="14">
        <v>550</v>
      </c>
      <c r="EP3" s="14">
        <v>300</v>
      </c>
      <c r="EQ3" s="14">
        <v>350</v>
      </c>
      <c r="ER3" s="14">
        <v>450</v>
      </c>
      <c r="ES3" s="14">
        <v>550</v>
      </c>
      <c r="ET3" s="14">
        <v>300</v>
      </c>
      <c r="EU3" s="14">
        <v>400</v>
      </c>
      <c r="EV3" s="14">
        <v>500</v>
      </c>
      <c r="EW3" s="14">
        <v>600</v>
      </c>
      <c r="EX3" s="14">
        <v>250</v>
      </c>
      <c r="EY3" s="14">
        <v>300</v>
      </c>
      <c r="EZ3" s="14">
        <v>450</v>
      </c>
      <c r="FA3" s="14">
        <v>550</v>
      </c>
    </row>
    <row r="4" spans="1:161" x14ac:dyDescent="0.25">
      <c r="B4" s="2">
        <v>350</v>
      </c>
      <c r="C4" s="2">
        <v>500</v>
      </c>
      <c r="D4" s="2"/>
      <c r="E4" s="2">
        <v>1400</v>
      </c>
      <c r="F4" s="8">
        <v>450</v>
      </c>
      <c r="G4" s="8">
        <v>550</v>
      </c>
      <c r="H4" s="8">
        <v>650</v>
      </c>
      <c r="I4" s="8">
        <v>750</v>
      </c>
      <c r="K4" s="8">
        <v>1500</v>
      </c>
      <c r="L4" s="8">
        <v>2000</v>
      </c>
      <c r="M4" s="8">
        <v>2500</v>
      </c>
      <c r="N4" s="8">
        <v>320</v>
      </c>
      <c r="O4" s="8">
        <v>380</v>
      </c>
      <c r="P4" s="8">
        <v>450</v>
      </c>
      <c r="Q4" s="8">
        <v>650</v>
      </c>
      <c r="R4" s="8">
        <v>250</v>
      </c>
      <c r="S4" s="8">
        <v>500</v>
      </c>
      <c r="T4" s="8">
        <v>780</v>
      </c>
      <c r="U4" s="8">
        <v>900</v>
      </c>
      <c r="Z4" s="8">
        <v>320</v>
      </c>
      <c r="AA4" s="8">
        <v>350</v>
      </c>
      <c r="AB4" s="8">
        <v>450</v>
      </c>
      <c r="AC4" s="8">
        <v>650</v>
      </c>
      <c r="AH4" s="14">
        <v>200</v>
      </c>
      <c r="AI4" s="14">
        <v>350</v>
      </c>
      <c r="AJ4" s="14">
        <v>500</v>
      </c>
      <c r="AK4" s="14"/>
      <c r="AL4" s="14">
        <v>500</v>
      </c>
      <c r="AM4" s="14">
        <v>750</v>
      </c>
      <c r="AN4" s="14">
        <v>1200</v>
      </c>
      <c r="AO4" s="14">
        <v>1800</v>
      </c>
      <c r="AP4" s="14">
        <v>320</v>
      </c>
      <c r="AQ4" s="14">
        <v>380</v>
      </c>
      <c r="AR4" s="14">
        <v>450</v>
      </c>
      <c r="AS4" s="14">
        <v>650</v>
      </c>
      <c r="AT4" s="14"/>
      <c r="AU4" s="14"/>
      <c r="AV4" s="14"/>
      <c r="AW4" s="14"/>
      <c r="BN4" s="14">
        <v>300</v>
      </c>
      <c r="BO4" s="14">
        <v>350</v>
      </c>
      <c r="BP4" s="14">
        <v>450</v>
      </c>
      <c r="BQ4" s="14">
        <v>650</v>
      </c>
      <c r="BR4" s="14">
        <v>320</v>
      </c>
      <c r="BS4" s="14">
        <v>380</v>
      </c>
      <c r="BT4" s="14">
        <v>500</v>
      </c>
      <c r="BU4" s="14">
        <v>750</v>
      </c>
      <c r="BX4" s="14">
        <v>1800</v>
      </c>
      <c r="BY4" s="14">
        <v>2000</v>
      </c>
      <c r="BZ4" s="14">
        <v>320</v>
      </c>
      <c r="CA4" s="14">
        <v>380</v>
      </c>
      <c r="CB4" s="14">
        <v>500</v>
      </c>
      <c r="CC4" s="14">
        <v>750</v>
      </c>
      <c r="CD4" s="14">
        <v>320</v>
      </c>
      <c r="CE4" s="14">
        <v>380</v>
      </c>
      <c r="CF4" s="14">
        <v>450</v>
      </c>
      <c r="CG4" s="14">
        <v>650</v>
      </c>
      <c r="CH4" s="14">
        <v>320</v>
      </c>
      <c r="CI4" s="14">
        <v>380</v>
      </c>
      <c r="CJ4" s="14">
        <v>450</v>
      </c>
      <c r="CK4" s="14">
        <v>650</v>
      </c>
      <c r="CL4" s="14">
        <f>(150+200)/2</f>
        <v>175</v>
      </c>
      <c r="CM4" s="14">
        <f>(250+300)/2</f>
        <v>275</v>
      </c>
      <c r="CN4" s="14">
        <f>(350+400)/2</f>
        <v>375</v>
      </c>
      <c r="CO4" s="14">
        <f>(450+500)/2</f>
        <v>475</v>
      </c>
      <c r="CP4" s="14">
        <v>300</v>
      </c>
      <c r="CQ4" s="14">
        <v>400</v>
      </c>
      <c r="CR4" s="14">
        <v>500</v>
      </c>
      <c r="CS4" s="14">
        <v>600</v>
      </c>
      <c r="CT4" s="14">
        <v>200</v>
      </c>
      <c r="CU4" s="14">
        <v>300</v>
      </c>
      <c r="CV4" s="14">
        <v>400</v>
      </c>
      <c r="CW4" s="14">
        <v>500</v>
      </c>
      <c r="CX4" s="14">
        <v>300</v>
      </c>
      <c r="CY4" s="14">
        <v>400</v>
      </c>
      <c r="CZ4" s="14">
        <v>500</v>
      </c>
      <c r="DA4" s="14">
        <v>600</v>
      </c>
      <c r="DJ4" s="14">
        <v>200</v>
      </c>
      <c r="DK4" s="14">
        <v>350</v>
      </c>
      <c r="DL4" s="14">
        <v>500</v>
      </c>
      <c r="DM4" s="14">
        <v>800</v>
      </c>
      <c r="DR4" s="14">
        <v>250</v>
      </c>
      <c r="DS4" s="14">
        <v>300</v>
      </c>
      <c r="DT4" s="14">
        <v>450</v>
      </c>
      <c r="DU4" s="14">
        <v>800</v>
      </c>
      <c r="DV4" s="14">
        <v>250</v>
      </c>
      <c r="DW4" s="14">
        <v>350</v>
      </c>
      <c r="DX4" s="14">
        <v>500</v>
      </c>
      <c r="DY4" s="14">
        <v>800</v>
      </c>
      <c r="EI4" s="14">
        <v>280</v>
      </c>
      <c r="EJ4" s="14">
        <v>400</v>
      </c>
      <c r="EK4" s="14">
        <v>1200</v>
      </c>
      <c r="EL4" s="14">
        <v>230</v>
      </c>
      <c r="EM4" s="14">
        <v>280</v>
      </c>
      <c r="EN4" s="14">
        <v>350</v>
      </c>
      <c r="EO4" s="14">
        <v>1000</v>
      </c>
      <c r="EP4" s="14">
        <v>230</v>
      </c>
      <c r="EQ4" s="14">
        <v>300</v>
      </c>
      <c r="ER4" s="14">
        <v>450</v>
      </c>
      <c r="ES4" s="14">
        <v>1300</v>
      </c>
      <c r="ET4" s="14">
        <v>320</v>
      </c>
      <c r="EU4" s="14">
        <v>450</v>
      </c>
      <c r="EV4" s="14">
        <v>700</v>
      </c>
      <c r="EW4" s="14">
        <v>1000</v>
      </c>
      <c r="EX4" s="14">
        <v>350</v>
      </c>
      <c r="EY4" s="14">
        <v>450</v>
      </c>
      <c r="EZ4" s="14">
        <v>900</v>
      </c>
      <c r="FA4" s="14">
        <v>1300</v>
      </c>
      <c r="FB4" s="14"/>
      <c r="FC4" s="14"/>
      <c r="FD4" s="14"/>
      <c r="FE4" s="14"/>
    </row>
    <row r="5" spans="1:161" x14ac:dyDescent="0.25">
      <c r="B5" s="3">
        <v>200</v>
      </c>
      <c r="C5" s="3">
        <v>300</v>
      </c>
      <c r="D5" s="3">
        <v>500</v>
      </c>
      <c r="E5" s="3"/>
      <c r="I5" s="8">
        <v>950</v>
      </c>
      <c r="N5" s="8">
        <v>320</v>
      </c>
      <c r="O5" s="8">
        <v>380</v>
      </c>
      <c r="P5" s="8">
        <v>450</v>
      </c>
      <c r="Q5" s="8">
        <v>650</v>
      </c>
      <c r="R5" s="8">
        <v>500</v>
      </c>
      <c r="S5" s="8">
        <v>800</v>
      </c>
      <c r="T5" s="8">
        <v>1000</v>
      </c>
      <c r="U5" s="8">
        <v>1200</v>
      </c>
      <c r="Z5" s="8">
        <v>320</v>
      </c>
      <c r="AA5" s="8">
        <v>350</v>
      </c>
      <c r="AB5" s="8">
        <v>450</v>
      </c>
      <c r="AC5" s="8">
        <v>650</v>
      </c>
      <c r="AH5" s="15">
        <f>(1100000+1300000)/2/8600</f>
        <v>139.53488372093022</v>
      </c>
      <c r="AI5" s="15">
        <f>(1300000+1500000)/2/8600</f>
        <v>162.7906976744186</v>
      </c>
      <c r="AJ5" s="15">
        <f>(1500000+1700000)/2/8600</f>
        <v>186.04651162790697</v>
      </c>
      <c r="AK5" s="15">
        <f>(1700000+1900000)/2/8600</f>
        <v>209.30232558139534</v>
      </c>
      <c r="AL5" s="15">
        <f>(2300000+2500000)/2/8600</f>
        <v>279.06976744186045</v>
      </c>
      <c r="AM5" s="15">
        <f>(2500000+3000000)/2/8600</f>
        <v>319.76744186046511</v>
      </c>
      <c r="AN5" s="15">
        <f>(3000000+3500000)/2/8600</f>
        <v>377.90697674418607</v>
      </c>
      <c r="AO5" s="15">
        <f>(3500000+4500000)/2/8600</f>
        <v>465.11627906976742</v>
      </c>
      <c r="AP5" s="14">
        <v>320</v>
      </c>
      <c r="AQ5" s="14">
        <v>380</v>
      </c>
      <c r="AR5" s="14">
        <v>450</v>
      </c>
      <c r="AS5" s="14">
        <v>650</v>
      </c>
      <c r="AT5" s="15">
        <f>(1800000+2000000)/2/8600</f>
        <v>220.93023255813952</v>
      </c>
      <c r="AU5" s="15">
        <f>(2000000+2200000)/2/8600</f>
        <v>244.18604651162789</v>
      </c>
      <c r="AV5" s="15">
        <f>(2200000+2400000)/2/8600</f>
        <v>267.44186046511629</v>
      </c>
      <c r="AW5" s="15">
        <f>(2400000+2600000)/2/8600</f>
        <v>290.69767441860466</v>
      </c>
      <c r="AX5" s="14">
        <v>200</v>
      </c>
      <c r="AY5" s="14">
        <v>300</v>
      </c>
      <c r="AZ5" s="14">
        <v>500</v>
      </c>
      <c r="BA5" s="14"/>
      <c r="BB5" s="14">
        <v>200</v>
      </c>
      <c r="BC5" s="14">
        <v>300</v>
      </c>
      <c r="BD5" s="14">
        <v>500</v>
      </c>
      <c r="BE5" s="14"/>
      <c r="BF5" s="14">
        <v>300</v>
      </c>
      <c r="BG5" s="14">
        <v>500</v>
      </c>
      <c r="BH5" s="14">
        <v>800</v>
      </c>
      <c r="BI5" s="14">
        <v>1000</v>
      </c>
      <c r="BJ5" s="14">
        <v>300</v>
      </c>
      <c r="BK5" s="14">
        <v>300</v>
      </c>
      <c r="BL5" s="14">
        <v>500</v>
      </c>
      <c r="BM5" s="14">
        <v>800</v>
      </c>
      <c r="BN5" s="14">
        <v>300</v>
      </c>
      <c r="BO5" s="14">
        <v>350</v>
      </c>
      <c r="BP5" s="14">
        <v>450</v>
      </c>
      <c r="BQ5" s="14">
        <v>650</v>
      </c>
      <c r="BR5" s="14">
        <v>320</v>
      </c>
      <c r="BS5" s="14">
        <v>380</v>
      </c>
      <c r="BT5" s="14">
        <v>500</v>
      </c>
      <c r="BU5" s="14">
        <v>750</v>
      </c>
      <c r="BX5" s="14">
        <v>1800</v>
      </c>
      <c r="BY5" s="14">
        <v>2000</v>
      </c>
      <c r="BZ5" s="14">
        <v>320</v>
      </c>
      <c r="CA5" s="14">
        <v>380</v>
      </c>
      <c r="CB5" s="14">
        <v>500</v>
      </c>
      <c r="CC5" s="14">
        <v>750</v>
      </c>
      <c r="CD5" s="14">
        <v>320</v>
      </c>
      <c r="CE5" s="14">
        <v>380</v>
      </c>
      <c r="CF5" s="14">
        <v>450</v>
      </c>
      <c r="CG5" s="14">
        <v>650</v>
      </c>
      <c r="CH5" s="14">
        <v>320</v>
      </c>
      <c r="CI5" s="14">
        <v>380</v>
      </c>
      <c r="CJ5" s="14">
        <v>450</v>
      </c>
      <c r="CK5" s="14">
        <v>650</v>
      </c>
      <c r="CL5" s="14">
        <v>100</v>
      </c>
      <c r="CM5" s="14">
        <v>150</v>
      </c>
      <c r="CN5" s="14">
        <v>300</v>
      </c>
      <c r="CO5" s="14">
        <v>500</v>
      </c>
      <c r="CP5" s="14">
        <v>200</v>
      </c>
      <c r="CQ5" s="14">
        <v>300</v>
      </c>
      <c r="CR5" s="14">
        <v>400</v>
      </c>
      <c r="CS5" s="14">
        <v>500</v>
      </c>
      <c r="CT5" s="14">
        <v>120</v>
      </c>
      <c r="CU5" s="14">
        <v>200</v>
      </c>
      <c r="CV5" s="14">
        <v>300</v>
      </c>
      <c r="CW5" s="14">
        <v>400</v>
      </c>
      <c r="DN5" s="14">
        <v>200</v>
      </c>
      <c r="DO5" s="14">
        <v>350</v>
      </c>
      <c r="DP5" s="14">
        <v>500</v>
      </c>
      <c r="DQ5" s="14">
        <v>800</v>
      </c>
      <c r="DV5" s="14">
        <v>100</v>
      </c>
      <c r="DW5" s="14">
        <v>180</v>
      </c>
      <c r="EH5" s="14">
        <v>300</v>
      </c>
      <c r="EI5" s="14">
        <v>400</v>
      </c>
      <c r="EJ5" s="14">
        <v>500</v>
      </c>
      <c r="EK5" s="14">
        <v>700</v>
      </c>
      <c r="EL5" s="14">
        <v>300</v>
      </c>
      <c r="EM5" s="14">
        <v>400</v>
      </c>
      <c r="EN5" s="14">
        <v>500</v>
      </c>
      <c r="EO5" s="14">
        <v>700</v>
      </c>
      <c r="EP5" s="14">
        <v>300</v>
      </c>
      <c r="EQ5" s="14">
        <v>400</v>
      </c>
      <c r="ER5" s="14">
        <v>500</v>
      </c>
      <c r="ES5" s="14">
        <v>700</v>
      </c>
      <c r="ET5" s="14">
        <v>300</v>
      </c>
      <c r="EU5" s="14">
        <v>500</v>
      </c>
      <c r="EV5" s="14">
        <v>700</v>
      </c>
      <c r="EW5" s="14">
        <v>1200</v>
      </c>
      <c r="EX5" s="14">
        <v>300</v>
      </c>
      <c r="EY5" s="14">
        <v>400</v>
      </c>
      <c r="EZ5" s="14">
        <v>500</v>
      </c>
      <c r="FA5" s="14">
        <v>700</v>
      </c>
      <c r="FB5" s="15">
        <f>(1900000+2100000)/2/8600</f>
        <v>232.55813953488371</v>
      </c>
      <c r="FC5" s="15">
        <f>(2100000+2300000)/2/8600</f>
        <v>255.81395348837211</v>
      </c>
      <c r="FD5" s="15">
        <f>(2300000+2400000)/2/8600</f>
        <v>273.25581395348837</v>
      </c>
      <c r="FE5" s="15">
        <f>(2500000+2700000)/2/8600</f>
        <v>302.32558139534882</v>
      </c>
    </row>
    <row r="6" spans="1:161" x14ac:dyDescent="0.25">
      <c r="B6" s="2">
        <v>200</v>
      </c>
      <c r="C6" s="2">
        <v>400</v>
      </c>
      <c r="D6" s="2"/>
      <c r="E6" s="2">
        <v>1500</v>
      </c>
      <c r="N6" s="8">
        <v>300</v>
      </c>
      <c r="O6" s="8">
        <v>500</v>
      </c>
      <c r="P6" s="8">
        <v>1500</v>
      </c>
      <c r="Q6" s="9">
        <f>6000000/8600</f>
        <v>697.67441860465112</v>
      </c>
      <c r="R6" s="8">
        <v>450</v>
      </c>
      <c r="S6" s="8">
        <v>550</v>
      </c>
      <c r="AA6" s="8">
        <v>400</v>
      </c>
      <c r="AB6" s="9">
        <v>523</v>
      </c>
      <c r="AC6" s="9">
        <v>639</v>
      </c>
      <c r="AD6" s="14">
        <v>250</v>
      </c>
      <c r="AE6" s="14">
        <v>300</v>
      </c>
      <c r="AF6" s="14">
        <v>600</v>
      </c>
      <c r="AG6" s="14">
        <v>1300</v>
      </c>
      <c r="AP6" s="14">
        <v>300</v>
      </c>
      <c r="AR6" s="16">
        <f>4000000/8600</f>
        <v>465.11627906976742</v>
      </c>
      <c r="AS6" s="16">
        <f>5000000/8600</f>
        <v>581.39534883720933</v>
      </c>
      <c r="BJ6" s="14">
        <v>300</v>
      </c>
      <c r="BK6" s="14">
        <v>500</v>
      </c>
      <c r="BL6" s="14">
        <v>800</v>
      </c>
      <c r="BM6" s="14">
        <v>1500</v>
      </c>
      <c r="BN6" s="14">
        <v>300</v>
      </c>
      <c r="BO6" s="14">
        <v>400</v>
      </c>
      <c r="BP6" s="14">
        <v>500</v>
      </c>
      <c r="BR6" s="14">
        <v>300</v>
      </c>
      <c r="BS6" s="14">
        <v>450</v>
      </c>
      <c r="BT6" s="14">
        <v>600</v>
      </c>
      <c r="CB6" s="14">
        <v>1500</v>
      </c>
      <c r="CC6" s="14">
        <v>700</v>
      </c>
      <c r="CM6" s="14">
        <v>350</v>
      </c>
      <c r="CT6" s="14">
        <v>250</v>
      </c>
      <c r="CU6" s="14">
        <v>350</v>
      </c>
      <c r="CV6" s="14">
        <v>450</v>
      </c>
      <c r="CW6" s="14">
        <v>1200</v>
      </c>
      <c r="DW6" s="14">
        <v>300</v>
      </c>
      <c r="DX6" s="14">
        <v>500</v>
      </c>
    </row>
    <row r="7" spans="1:161" x14ac:dyDescent="0.25">
      <c r="B7" s="3"/>
      <c r="C7" s="3">
        <v>500</v>
      </c>
      <c r="D7" s="3">
        <v>800</v>
      </c>
      <c r="E7" s="3">
        <v>1000</v>
      </c>
      <c r="N7" s="8">
        <v>250</v>
      </c>
      <c r="O7" s="8">
        <v>280</v>
      </c>
      <c r="P7" s="9">
        <f>3500000/8600</f>
        <v>406.97674418604652</v>
      </c>
      <c r="Q7" s="8">
        <v>1300</v>
      </c>
      <c r="S7" s="8">
        <v>500</v>
      </c>
      <c r="T7" s="8">
        <v>700</v>
      </c>
      <c r="U7" s="8">
        <v>890</v>
      </c>
      <c r="Z7" s="8">
        <v>250</v>
      </c>
      <c r="AA7" s="8">
        <v>250</v>
      </c>
      <c r="AB7" s="8">
        <v>500</v>
      </c>
      <c r="AC7" s="8">
        <v>600</v>
      </c>
      <c r="AD7" s="15">
        <f>1500000/8600</f>
        <v>174.41860465116278</v>
      </c>
      <c r="AE7" s="15">
        <f>1800000/8600</f>
        <v>209.30232558139534</v>
      </c>
      <c r="AF7" s="15">
        <f>2500000/8600</f>
        <v>290.69767441860466</v>
      </c>
      <c r="AG7" s="15">
        <f>4000000/8600</f>
        <v>465.11627906976742</v>
      </c>
      <c r="AP7" s="14">
        <v>250</v>
      </c>
      <c r="AQ7" s="14">
        <v>280</v>
      </c>
      <c r="AR7" s="14">
        <v>400</v>
      </c>
      <c r="AS7" s="14">
        <v>500</v>
      </c>
      <c r="BF7" s="15">
        <f>1600000/8600</f>
        <v>186.04651162790697</v>
      </c>
      <c r="BG7" s="15">
        <f>2400000/8600</f>
        <v>279.06976744186045</v>
      </c>
      <c r="BH7" s="15">
        <f>3000000/8600</f>
        <v>348.83720930232556</v>
      </c>
      <c r="BI7" s="15">
        <f>5000000/8600</f>
        <v>581.39534883720933</v>
      </c>
      <c r="BJ7" s="15">
        <f>1600000/8600</f>
        <v>186.04651162790697</v>
      </c>
      <c r="BK7" s="15">
        <f>2000000/8600</f>
        <v>232.55813953488371</v>
      </c>
      <c r="BL7" s="15">
        <f>3000000/8600</f>
        <v>348.83720930232556</v>
      </c>
      <c r="BM7" s="15">
        <f>5000000/8600</f>
        <v>581.39534883720933</v>
      </c>
      <c r="BN7" s="14">
        <v>250</v>
      </c>
      <c r="BO7" s="14">
        <v>350</v>
      </c>
      <c r="BR7" s="14">
        <v>250</v>
      </c>
      <c r="BS7" s="14">
        <v>300</v>
      </c>
      <c r="BZ7" s="14">
        <v>250</v>
      </c>
      <c r="CA7" s="14">
        <v>280</v>
      </c>
      <c r="CB7" s="14">
        <v>550</v>
      </c>
      <c r="CC7" s="14">
        <v>400</v>
      </c>
      <c r="CD7" s="14">
        <v>250</v>
      </c>
      <c r="CE7" s="14">
        <v>280</v>
      </c>
      <c r="CL7" s="15">
        <f>1400000/8600</f>
        <v>162.7906976744186</v>
      </c>
      <c r="CM7" s="15">
        <f>2000000/8600</f>
        <v>232.55813953488371</v>
      </c>
      <c r="CN7" s="15">
        <f>3000000/8600</f>
        <v>348.83720930232556</v>
      </c>
      <c r="CO7" s="15">
        <f>5000000/8600</f>
        <v>581.39534883720933</v>
      </c>
      <c r="CP7" s="15">
        <f>1600000/8600</f>
        <v>186.04651162790697</v>
      </c>
      <c r="CQ7" s="15">
        <f>2000000/8600</f>
        <v>232.55813953488371</v>
      </c>
      <c r="CR7" s="15">
        <f>3000000/8600</f>
        <v>348.83720930232556</v>
      </c>
      <c r="CS7" s="15">
        <f>5000000/8600</f>
        <v>581.39534883720933</v>
      </c>
      <c r="CT7" s="15">
        <f>1500000/8600</f>
        <v>174.41860465116278</v>
      </c>
      <c r="CU7" s="15">
        <f>2000000/8600</f>
        <v>232.55813953488371</v>
      </c>
      <c r="CV7" s="15">
        <f>3000000/8600</f>
        <v>348.83720930232556</v>
      </c>
      <c r="CW7" s="15">
        <f>5000000/8600</f>
        <v>581.39534883720933</v>
      </c>
      <c r="DP7" s="14">
        <v>700</v>
      </c>
      <c r="DR7" s="14">
        <v>250</v>
      </c>
      <c r="DS7" s="14">
        <v>370</v>
      </c>
      <c r="DT7" s="14">
        <v>650</v>
      </c>
      <c r="DU7" s="14">
        <v>750</v>
      </c>
      <c r="DV7" s="14">
        <v>250</v>
      </c>
      <c r="DW7" s="14">
        <v>370</v>
      </c>
      <c r="DX7" s="14">
        <v>650</v>
      </c>
      <c r="DY7" s="14">
        <v>750</v>
      </c>
    </row>
    <row r="8" spans="1:161" x14ac:dyDescent="0.25">
      <c r="B8" s="2">
        <f>(500+300)/2</f>
        <v>400</v>
      </c>
      <c r="C8" s="2">
        <f>(546+328)/2</f>
        <v>437</v>
      </c>
      <c r="D8" s="2">
        <f>(596+358)/2</f>
        <v>477</v>
      </c>
      <c r="E8" s="2">
        <f>(651+391)/2</f>
        <v>521</v>
      </c>
      <c r="N8" s="8">
        <v>300</v>
      </c>
      <c r="O8" s="9">
        <f>2500000/8600</f>
        <v>290.69767441860466</v>
      </c>
      <c r="P8" s="8">
        <v>500</v>
      </c>
      <c r="Q8" s="8">
        <v>700</v>
      </c>
      <c r="Z8" s="9">
        <v>290</v>
      </c>
      <c r="AA8" s="9">
        <v>406</v>
      </c>
      <c r="AP8" s="16">
        <v>232</v>
      </c>
      <c r="AQ8" s="16">
        <f>3000000/8600</f>
        <v>348.83720930232556</v>
      </c>
      <c r="AR8" s="14">
        <v>700</v>
      </c>
      <c r="AS8" s="14">
        <v>1000</v>
      </c>
      <c r="BZ8" s="14">
        <v>300</v>
      </c>
      <c r="CA8" s="14">
        <v>400</v>
      </c>
      <c r="CB8" s="14">
        <v>300</v>
      </c>
      <c r="DN8" s="14">
        <v>250</v>
      </c>
      <c r="DO8" s="14">
        <v>370</v>
      </c>
      <c r="DP8" s="14">
        <v>650</v>
      </c>
      <c r="DQ8" s="14">
        <v>750</v>
      </c>
    </row>
    <row r="9" spans="1:161" x14ac:dyDescent="0.25">
      <c r="B9" s="3"/>
      <c r="C9" s="3"/>
      <c r="D9" s="3"/>
      <c r="E9" s="3">
        <v>1300</v>
      </c>
      <c r="N9" s="8">
        <v>300</v>
      </c>
      <c r="O9" s="8">
        <v>400</v>
      </c>
      <c r="P9" s="8">
        <v>600</v>
      </c>
      <c r="Q9" s="8">
        <v>800</v>
      </c>
      <c r="Z9" s="8">
        <v>300</v>
      </c>
      <c r="AA9" s="8">
        <v>400</v>
      </c>
      <c r="AB9" s="8">
        <v>700</v>
      </c>
      <c r="AC9" s="8">
        <v>1000</v>
      </c>
      <c r="AP9" s="14">
        <v>200</v>
      </c>
      <c r="AQ9" s="14">
        <v>300</v>
      </c>
      <c r="AR9" s="14">
        <v>700</v>
      </c>
      <c r="AS9" s="14">
        <v>1000</v>
      </c>
      <c r="BZ9" s="14">
        <v>200</v>
      </c>
      <c r="CA9" s="14">
        <v>250</v>
      </c>
      <c r="CC9" s="14"/>
    </row>
    <row r="10" spans="1:161" x14ac:dyDescent="0.25">
      <c r="B10" s="2"/>
      <c r="C10" s="4">
        <f>5000000/8600</f>
        <v>581.39534883720933</v>
      </c>
      <c r="D10" s="2"/>
      <c r="E10" s="2"/>
      <c r="N10" s="8">
        <v>200</v>
      </c>
      <c r="O10" s="8">
        <v>450</v>
      </c>
      <c r="P10" s="8">
        <v>350</v>
      </c>
      <c r="Q10" s="8">
        <v>500</v>
      </c>
      <c r="AB10" s="8">
        <v>400</v>
      </c>
      <c r="AC10" s="8">
        <v>500</v>
      </c>
      <c r="AP10" s="14">
        <v>350</v>
      </c>
      <c r="AQ10" s="14">
        <v>450</v>
      </c>
      <c r="AR10" s="14">
        <v>600</v>
      </c>
      <c r="AS10" s="14">
        <v>700</v>
      </c>
      <c r="AX10" s="14"/>
      <c r="AY10" s="15">
        <f>1500000/8600</f>
        <v>174.41860465116278</v>
      </c>
      <c r="AZ10" s="14"/>
      <c r="BA10" s="14"/>
      <c r="BB10" s="14"/>
      <c r="BC10" s="15">
        <f>4500000/8600</f>
        <v>523.25581395348843</v>
      </c>
      <c r="BD10" s="14"/>
      <c r="BE10" s="14"/>
      <c r="BZ10" s="14">
        <v>250</v>
      </c>
      <c r="CA10" s="14">
        <v>400</v>
      </c>
      <c r="CB10" s="14">
        <v>500</v>
      </c>
    </row>
    <row r="11" spans="1:161" x14ac:dyDescent="0.25">
      <c r="B11" s="3"/>
      <c r="C11" s="3">
        <v>600</v>
      </c>
      <c r="D11" s="3"/>
      <c r="E11" s="3">
        <v>1000</v>
      </c>
      <c r="N11" s="8">
        <v>200</v>
      </c>
      <c r="O11" s="8">
        <v>250</v>
      </c>
      <c r="Z11" s="8">
        <v>300</v>
      </c>
      <c r="AA11" s="8">
        <v>500</v>
      </c>
      <c r="AB11" s="8">
        <v>350</v>
      </c>
      <c r="AC11" s="8">
        <v>580</v>
      </c>
      <c r="AP11" s="14">
        <v>300</v>
      </c>
      <c r="AQ11" s="14">
        <v>500</v>
      </c>
      <c r="AR11" s="14">
        <v>350</v>
      </c>
      <c r="AS11" s="14">
        <v>460</v>
      </c>
      <c r="AY11" s="14">
        <v>300</v>
      </c>
      <c r="AZ11" s="14">
        <v>500</v>
      </c>
      <c r="BC11" s="14">
        <v>300</v>
      </c>
      <c r="BD11" s="14">
        <v>600</v>
      </c>
      <c r="BZ11" s="14">
        <v>200</v>
      </c>
      <c r="CA11" s="14">
        <v>300</v>
      </c>
      <c r="CC11" s="14">
        <v>800</v>
      </c>
    </row>
    <row r="12" spans="1:161" x14ac:dyDescent="0.25">
      <c r="B12" s="2"/>
      <c r="C12" s="2"/>
      <c r="D12" s="2"/>
      <c r="E12" s="2"/>
      <c r="N12" s="8">
        <v>200</v>
      </c>
      <c r="O12" s="8">
        <v>350</v>
      </c>
      <c r="P12" s="8">
        <v>500</v>
      </c>
      <c r="Q12" s="8"/>
      <c r="Z12" s="8">
        <v>250</v>
      </c>
      <c r="AA12" s="8">
        <v>300</v>
      </c>
      <c r="AP12" s="14">
        <v>300</v>
      </c>
      <c r="AQ12" s="14">
        <v>450</v>
      </c>
      <c r="CA12" s="14">
        <v>400</v>
      </c>
      <c r="CB12" s="14">
        <v>600</v>
      </c>
    </row>
    <row r="13" spans="1:161" x14ac:dyDescent="0.25">
      <c r="B13" s="3">
        <v>200</v>
      </c>
      <c r="C13" s="3">
        <v>300</v>
      </c>
      <c r="D13" s="3">
        <v>400</v>
      </c>
      <c r="E13" s="3">
        <v>500</v>
      </c>
      <c r="O13" s="8">
        <v>300</v>
      </c>
      <c r="Z13" s="8">
        <v>200</v>
      </c>
      <c r="AA13" s="8">
        <v>290</v>
      </c>
      <c r="AB13" s="8">
        <v>500</v>
      </c>
      <c r="AC13" s="8"/>
      <c r="AP13" s="14">
        <v>170</v>
      </c>
      <c r="AQ13" s="14">
        <v>260</v>
      </c>
      <c r="AR13" s="14">
        <v>500</v>
      </c>
      <c r="AS13" s="14"/>
      <c r="AX13" s="14">
        <v>200</v>
      </c>
      <c r="AY13" s="14">
        <v>300</v>
      </c>
      <c r="AZ13" s="14">
        <v>500</v>
      </c>
      <c r="BA13" s="14">
        <v>800</v>
      </c>
      <c r="BB13" s="14">
        <v>200</v>
      </c>
      <c r="BC13" s="14">
        <v>300</v>
      </c>
      <c r="BD13" s="14">
        <v>400</v>
      </c>
      <c r="BE13" s="14">
        <v>500</v>
      </c>
      <c r="BZ13" s="14">
        <v>300</v>
      </c>
      <c r="CA13" s="14">
        <v>400</v>
      </c>
    </row>
    <row r="14" spans="1:161" x14ac:dyDescent="0.25">
      <c r="B14" s="2">
        <v>170</v>
      </c>
      <c r="C14" s="2">
        <v>300</v>
      </c>
      <c r="D14" s="2">
        <v>500</v>
      </c>
      <c r="E14" s="2">
        <v>1000</v>
      </c>
      <c r="N14" s="8">
        <v>300</v>
      </c>
      <c r="O14" s="8">
        <v>400</v>
      </c>
      <c r="P14" s="8">
        <v>600</v>
      </c>
      <c r="Q14" s="8">
        <v>800</v>
      </c>
      <c r="AP14" s="14">
        <v>200</v>
      </c>
      <c r="AQ14" s="14">
        <v>350</v>
      </c>
      <c r="AX14" s="14">
        <v>170</v>
      </c>
      <c r="AY14" s="14">
        <v>300</v>
      </c>
      <c r="AZ14" s="14">
        <v>500</v>
      </c>
      <c r="BA14" s="14">
        <v>1000</v>
      </c>
      <c r="CC14" s="14"/>
    </row>
    <row r="15" spans="1:161" x14ac:dyDescent="0.25">
      <c r="B15" s="3">
        <v>200</v>
      </c>
      <c r="C15" s="3">
        <v>300</v>
      </c>
      <c r="D15" s="3">
        <v>400</v>
      </c>
      <c r="E15" s="3">
        <v>600</v>
      </c>
      <c r="O15" s="8">
        <v>400</v>
      </c>
      <c r="Z15" s="8">
        <v>200</v>
      </c>
      <c r="AA15" s="8">
        <v>300</v>
      </c>
      <c r="AB15" s="8">
        <v>600</v>
      </c>
      <c r="AC15" s="8">
        <v>800</v>
      </c>
      <c r="AP15" s="14">
        <v>200</v>
      </c>
      <c r="AQ15" s="14">
        <v>300</v>
      </c>
      <c r="AR15" s="14">
        <v>600</v>
      </c>
      <c r="AS15" s="14">
        <v>800</v>
      </c>
      <c r="AX15" s="14">
        <v>200</v>
      </c>
      <c r="AY15" s="14">
        <v>250</v>
      </c>
      <c r="AZ15" s="14">
        <v>300</v>
      </c>
      <c r="BA15" s="14">
        <v>500</v>
      </c>
      <c r="BB15" s="14">
        <v>200</v>
      </c>
      <c r="BC15" s="14">
        <v>300</v>
      </c>
      <c r="BD15" s="14">
        <v>500</v>
      </c>
      <c r="BE15" s="14">
        <v>800</v>
      </c>
      <c r="CB15" s="14"/>
    </row>
    <row r="16" spans="1:161" x14ac:dyDescent="0.25">
      <c r="B16" s="4">
        <f>1200000/8600</f>
        <v>139.53488372093022</v>
      </c>
      <c r="C16" s="4">
        <f>((1200000+2000000)/2)/8600</f>
        <v>186.04651162790697</v>
      </c>
      <c r="D16" s="5">
        <f>4000000/8600</f>
        <v>465.11627906976742</v>
      </c>
      <c r="E16" s="2">
        <f>150*25</f>
        <v>3750</v>
      </c>
      <c r="P16" s="8">
        <v>550</v>
      </c>
      <c r="AQ16" s="14">
        <v>200</v>
      </c>
      <c r="AR16" s="14">
        <v>596</v>
      </c>
      <c r="AS16" s="14">
        <v>651</v>
      </c>
      <c r="AX16" s="15">
        <f>1000000/8600</f>
        <v>116.27906976744185</v>
      </c>
      <c r="AY16" s="14"/>
      <c r="AZ16" s="14"/>
      <c r="BA16" s="14"/>
      <c r="BB16" s="14"/>
      <c r="BC16" s="14"/>
      <c r="BD16" s="14"/>
      <c r="BE16" s="14"/>
      <c r="BZ16" s="15">
        <f>1500000/8600</f>
        <v>174.41860465116278</v>
      </c>
      <c r="CA16" s="14"/>
      <c r="CB16" s="14">
        <v>650</v>
      </c>
      <c r="CC16" s="14">
        <v>1000</v>
      </c>
    </row>
    <row r="17" spans="2:81" x14ac:dyDescent="0.25">
      <c r="B17" s="6">
        <f>2000000/8600</f>
        <v>232.55813953488371</v>
      </c>
      <c r="C17" s="6">
        <f>2300000/8600</f>
        <v>267.44186046511629</v>
      </c>
      <c r="D17" s="6">
        <f>2500000/8600</f>
        <v>290.69767441860466</v>
      </c>
      <c r="E17" s="6">
        <f>4000000/8600</f>
        <v>465.11627906976742</v>
      </c>
      <c r="N17" s="8"/>
      <c r="P17" s="8"/>
      <c r="Q17" s="8"/>
      <c r="Z17" s="8">
        <v>300</v>
      </c>
      <c r="AA17" s="8">
        <v>400</v>
      </c>
      <c r="AP17" s="14">
        <v>300</v>
      </c>
      <c r="AQ17" s="14">
        <v>400</v>
      </c>
      <c r="AX17" s="16">
        <f>2000000/8600</f>
        <v>232.55813953488371</v>
      </c>
      <c r="AY17" s="16">
        <f>2300000/8600</f>
        <v>267.44186046511629</v>
      </c>
      <c r="AZ17" s="16">
        <f>2500000/8600</f>
        <v>290.69767441860466</v>
      </c>
      <c r="BA17" s="16">
        <f>4000000/8600</f>
        <v>465.11627906976742</v>
      </c>
      <c r="BB17" s="16">
        <f>2000000/8600</f>
        <v>232.55813953488371</v>
      </c>
      <c r="BC17" s="16">
        <f>2300000/8600</f>
        <v>267.44186046511629</v>
      </c>
      <c r="BD17" s="16">
        <f>2500000/8600</f>
        <v>290.69767441860466</v>
      </c>
      <c r="BE17" s="16">
        <f>4000000/8600</f>
        <v>465.11627906976742</v>
      </c>
      <c r="CA17" s="14">
        <v>350</v>
      </c>
      <c r="CB17" s="14">
        <v>600</v>
      </c>
      <c r="CC17" s="14">
        <v>500</v>
      </c>
    </row>
    <row r="18" spans="2:81" x14ac:dyDescent="0.25">
      <c r="B18" s="5">
        <f>4500000/8600</f>
        <v>523.25581395348843</v>
      </c>
      <c r="C18" s="5">
        <f>5500000/8600</f>
        <v>639.53488372093022</v>
      </c>
      <c r="D18" s="5">
        <f>7500000/8600</f>
        <v>872.09302325581393</v>
      </c>
      <c r="E18" s="5">
        <f>8000000/8600</f>
        <v>930.23255813953483</v>
      </c>
      <c r="O18" s="8"/>
      <c r="P18" s="8">
        <v>500</v>
      </c>
      <c r="AB18" s="8"/>
      <c r="AC18" s="8"/>
      <c r="AP18" s="14">
        <v>500</v>
      </c>
      <c r="AQ18" s="14">
        <v>546</v>
      </c>
      <c r="AR18" s="14"/>
      <c r="AS18" s="14"/>
      <c r="AX18" s="14">
        <v>620</v>
      </c>
      <c r="AY18" s="14">
        <v>720</v>
      </c>
      <c r="AZ18" s="14">
        <v>950</v>
      </c>
      <c r="BA18" s="14">
        <f>(1500+2500)/2</f>
        <v>2000</v>
      </c>
      <c r="BB18" s="14">
        <v>550</v>
      </c>
      <c r="BC18" s="14">
        <v>650</v>
      </c>
      <c r="BD18" s="14">
        <v>1100</v>
      </c>
      <c r="BE18" s="14">
        <v>1500</v>
      </c>
      <c r="BZ18" s="14">
        <v>300</v>
      </c>
      <c r="CA18" s="14">
        <v>400</v>
      </c>
      <c r="CB18" s="14">
        <v>400</v>
      </c>
    </row>
    <row r="19" spans="2:81" x14ac:dyDescent="0.25">
      <c r="B19" s="3">
        <v>1100</v>
      </c>
      <c r="C19" s="3">
        <v>1400</v>
      </c>
      <c r="D19" s="3"/>
      <c r="E19" s="3"/>
      <c r="N19" s="8">
        <v>300</v>
      </c>
      <c r="O19" s="8">
        <v>300</v>
      </c>
      <c r="P19" s="8">
        <v>600</v>
      </c>
      <c r="Q19" s="8">
        <v>800</v>
      </c>
      <c r="AB19" s="8">
        <v>600</v>
      </c>
      <c r="AR19" s="14">
        <v>600</v>
      </c>
      <c r="AX19" s="14">
        <v>200</v>
      </c>
      <c r="AY19" s="14">
        <v>250</v>
      </c>
      <c r="AZ19" s="14">
        <v>300</v>
      </c>
      <c r="BA19" s="14">
        <v>400</v>
      </c>
      <c r="BB19" s="14">
        <v>100</v>
      </c>
      <c r="BC19" s="14">
        <v>120</v>
      </c>
      <c r="BD19" s="14">
        <v>150</v>
      </c>
      <c r="BE19" s="14">
        <v>200</v>
      </c>
      <c r="BZ19" s="14">
        <v>200</v>
      </c>
      <c r="CA19" s="14">
        <v>300</v>
      </c>
      <c r="CC19" s="14">
        <v>500</v>
      </c>
    </row>
    <row r="20" spans="2:81" x14ac:dyDescent="0.25">
      <c r="B20" s="2">
        <v>200</v>
      </c>
      <c r="C20" s="2">
        <v>500</v>
      </c>
      <c r="D20" s="2">
        <v>800</v>
      </c>
      <c r="E20" s="2">
        <v>1500</v>
      </c>
      <c r="N20" s="8">
        <v>200</v>
      </c>
      <c r="O20" s="8">
        <v>400</v>
      </c>
      <c r="P20" s="8">
        <v>400</v>
      </c>
      <c r="Q20" s="8">
        <v>500</v>
      </c>
      <c r="Z20" s="8"/>
      <c r="AA20" s="10">
        <f>3000000/8600</f>
        <v>348.83720930232556</v>
      </c>
      <c r="AB20" s="8">
        <v>700</v>
      </c>
      <c r="AC20" s="8">
        <v>1000</v>
      </c>
      <c r="AP20" s="14"/>
      <c r="AQ20" s="15">
        <f>3000000/8600</f>
        <v>348.83720930232556</v>
      </c>
      <c r="AX20" s="14">
        <f>(150+200)/2</f>
        <v>175</v>
      </c>
      <c r="AY20" s="14">
        <f>(220+250)/2</f>
        <v>235</v>
      </c>
      <c r="AZ20" s="14">
        <f>(300+350)/2</f>
        <v>325</v>
      </c>
      <c r="BA20" s="14">
        <f>(400+500)/2</f>
        <v>450</v>
      </c>
      <c r="BB20" s="14">
        <v>150</v>
      </c>
      <c r="BC20" s="15">
        <v>200</v>
      </c>
      <c r="BD20" s="14">
        <v>220</v>
      </c>
      <c r="BE20" s="14">
        <v>280</v>
      </c>
      <c r="CB20" s="14">
        <v>400</v>
      </c>
      <c r="CC20" s="14"/>
    </row>
    <row r="21" spans="2:81" x14ac:dyDescent="0.25">
      <c r="B21" s="7">
        <f>(3900000+4100000)/2/8600</f>
        <v>465.11627906976742</v>
      </c>
      <c r="C21" s="7">
        <f>(4100000+4300000)/2/8600</f>
        <v>488.37209302325579</v>
      </c>
      <c r="D21" s="7">
        <f>(4300000+4500000)/2/8600</f>
        <v>511.62790697674421</v>
      </c>
      <c r="E21" s="7">
        <f>(4500000+5000000)/2/8600</f>
        <v>552.32558139534888</v>
      </c>
      <c r="O21" s="8">
        <v>300</v>
      </c>
      <c r="AA21" s="8">
        <v>350</v>
      </c>
      <c r="AB21" s="8">
        <v>500</v>
      </c>
      <c r="AC21" s="8">
        <v>700</v>
      </c>
      <c r="AQ21" s="14">
        <v>350</v>
      </c>
      <c r="AR21" s="14">
        <v>500</v>
      </c>
      <c r="AS21" s="14">
        <v>600</v>
      </c>
      <c r="AX21" s="14">
        <v>120</v>
      </c>
      <c r="AY21" s="14">
        <v>200</v>
      </c>
      <c r="AZ21" s="14">
        <v>350</v>
      </c>
      <c r="BA21" s="14">
        <v>500</v>
      </c>
      <c r="BB21" s="14">
        <v>100</v>
      </c>
      <c r="BC21" s="14">
        <v>130</v>
      </c>
      <c r="BD21" s="14">
        <v>150</v>
      </c>
      <c r="BE21" s="14">
        <v>200</v>
      </c>
      <c r="BZ21" s="14">
        <v>200</v>
      </c>
      <c r="CA21" s="14">
        <v>300</v>
      </c>
      <c r="CB21" s="14"/>
      <c r="CC21" s="16">
        <f>4000000/8600</f>
        <v>465.11627906976742</v>
      </c>
    </row>
    <row r="22" spans="2:81" x14ac:dyDescent="0.25">
      <c r="B22" s="2">
        <f>(300+400)/2</f>
        <v>350</v>
      </c>
      <c r="C22" s="2">
        <f>(500+700)/2</f>
        <v>600</v>
      </c>
      <c r="D22" s="2">
        <f>(1000+1500)/2</f>
        <v>1250</v>
      </c>
      <c r="E22" s="2">
        <f>(1500+2000)/2</f>
        <v>1750</v>
      </c>
      <c r="N22" s="8">
        <v>200</v>
      </c>
      <c r="P22" s="8">
        <v>400</v>
      </c>
      <c r="Q22" s="8">
        <v>600</v>
      </c>
      <c r="Z22" s="8">
        <v>400</v>
      </c>
      <c r="AA22" s="8">
        <v>550</v>
      </c>
      <c r="AY22" s="14">
        <v>350</v>
      </c>
      <c r="BB22" s="14">
        <v>200</v>
      </c>
      <c r="BC22" s="14">
        <v>200</v>
      </c>
      <c r="BZ22" s="14"/>
      <c r="CA22" s="14"/>
      <c r="CB22" s="16">
        <f>2500000/8600</f>
        <v>290.69767441860466</v>
      </c>
      <c r="CC22" s="15">
        <f>8000000/8600</f>
        <v>930.23255813953483</v>
      </c>
    </row>
    <row r="23" spans="2:81" x14ac:dyDescent="0.25">
      <c r="B23" s="3"/>
      <c r="C23" s="3"/>
      <c r="D23" s="3"/>
      <c r="E23" s="3"/>
      <c r="N23" s="8"/>
      <c r="O23" s="8">
        <v>300</v>
      </c>
      <c r="P23" s="8"/>
      <c r="Q23" s="8"/>
      <c r="Z23" s="8">
        <v>250</v>
      </c>
      <c r="AA23" s="8">
        <v>350</v>
      </c>
      <c r="AB23" s="8">
        <v>400</v>
      </c>
      <c r="AC23" s="8">
        <v>500</v>
      </c>
      <c r="AP23" s="14">
        <v>250</v>
      </c>
      <c r="AQ23" s="14">
        <v>300</v>
      </c>
      <c r="AR23" s="14">
        <v>400</v>
      </c>
      <c r="AS23" s="14">
        <v>600</v>
      </c>
      <c r="AX23" s="15">
        <f>1400000/8600</f>
        <v>162.7906976744186</v>
      </c>
      <c r="AY23" s="15">
        <f>2000000/8600</f>
        <v>232.55813953488371</v>
      </c>
      <c r="AZ23" s="15">
        <f>3000000/8600</f>
        <v>348.83720930232556</v>
      </c>
      <c r="BA23" s="15">
        <f>5000000/8600</f>
        <v>581.39534883720933</v>
      </c>
      <c r="BB23" s="15">
        <f>1200000/8600</f>
        <v>139.53488372093022</v>
      </c>
      <c r="BC23" s="15">
        <f>1800000/8600</f>
        <v>209.30232558139534</v>
      </c>
      <c r="BD23" s="15">
        <f>2000000/8600</f>
        <v>232.55813953488371</v>
      </c>
      <c r="BE23" s="15">
        <f>2800000/8600</f>
        <v>325.58139534883719</v>
      </c>
      <c r="BZ23" s="16">
        <f>2000000/8600</f>
        <v>232.55813953488371</v>
      </c>
      <c r="CA23" s="16">
        <f>2300000/8600</f>
        <v>267.44186046511629</v>
      </c>
      <c r="CB23" s="15">
        <f>6500000/8600</f>
        <v>755.81395348837214</v>
      </c>
    </row>
    <row r="24" spans="2:81" x14ac:dyDescent="0.25">
      <c r="B24" s="5">
        <v>3000</v>
      </c>
      <c r="C24" s="5">
        <v>3500</v>
      </c>
      <c r="D24" s="5">
        <v>4000</v>
      </c>
      <c r="E24" s="5">
        <v>4500</v>
      </c>
      <c r="N24" s="9">
        <f>2000000/8600</f>
        <v>232.55813953488371</v>
      </c>
      <c r="O24" s="8"/>
      <c r="P24" s="9">
        <f>2500000/8600</f>
        <v>290.69767441860466</v>
      </c>
      <c r="Q24" s="9">
        <f>4000000/8600</f>
        <v>465.11627906976742</v>
      </c>
      <c r="AB24" s="10">
        <f>4000000/8600</f>
        <v>465.11627906976742</v>
      </c>
      <c r="AC24" s="8"/>
      <c r="AR24" s="14"/>
      <c r="AS24" s="14"/>
      <c r="AX24" s="14">
        <v>250</v>
      </c>
      <c r="AY24" s="14">
        <v>350</v>
      </c>
      <c r="AZ24" s="14">
        <v>450</v>
      </c>
      <c r="BA24" s="14">
        <v>1800</v>
      </c>
      <c r="BB24" s="14">
        <v>250</v>
      </c>
      <c r="BC24" s="14">
        <v>350</v>
      </c>
      <c r="BD24" s="14">
        <v>500</v>
      </c>
      <c r="BE24" s="14">
        <v>2000</v>
      </c>
      <c r="BZ24" s="15">
        <f>3500000/8600</f>
        <v>406.97674418604652</v>
      </c>
      <c r="CA24" s="15">
        <f>4500000/8600</f>
        <v>523.25581395348843</v>
      </c>
      <c r="CC24" s="14"/>
    </row>
    <row r="25" spans="2:81" x14ac:dyDescent="0.25">
      <c r="B25" s="3">
        <v>300</v>
      </c>
      <c r="C25" s="3">
        <v>500</v>
      </c>
      <c r="D25" s="3">
        <v>800</v>
      </c>
      <c r="E25" s="3">
        <v>1000</v>
      </c>
      <c r="N25" s="8">
        <v>450</v>
      </c>
      <c r="O25" s="9">
        <f>2300000/8600</f>
        <v>267.44186046511629</v>
      </c>
      <c r="P25" s="8">
        <v>600</v>
      </c>
      <c r="Q25" s="8">
        <v>650</v>
      </c>
      <c r="Z25" s="8">
        <v>200</v>
      </c>
      <c r="AA25" s="8">
        <v>300</v>
      </c>
      <c r="AB25" s="9">
        <f>2500000/8600</f>
        <v>290.69767441860466</v>
      </c>
      <c r="AC25" s="9">
        <f>4000000/8600</f>
        <v>465.11627906976742</v>
      </c>
      <c r="AP25" s="14">
        <v>250</v>
      </c>
      <c r="AQ25" s="14">
        <v>300</v>
      </c>
      <c r="AR25" s="16">
        <f>2500000/8600</f>
        <v>290.69767441860466</v>
      </c>
      <c r="AS25" s="16">
        <f>4000000/8600</f>
        <v>465.11627906976742</v>
      </c>
      <c r="AX25" s="14">
        <v>230</v>
      </c>
      <c r="AY25" s="14">
        <v>280</v>
      </c>
      <c r="AZ25" s="14">
        <v>340</v>
      </c>
      <c r="BA25" s="14">
        <v>1200</v>
      </c>
      <c r="BB25" s="14">
        <v>250</v>
      </c>
      <c r="BC25" s="14">
        <v>500</v>
      </c>
      <c r="BD25" s="14">
        <v>1000</v>
      </c>
      <c r="BE25" s="14">
        <v>1300</v>
      </c>
      <c r="BZ25" s="14">
        <v>300</v>
      </c>
      <c r="CA25" s="14">
        <v>350</v>
      </c>
      <c r="CB25" s="14"/>
      <c r="CC25" s="15">
        <f>(2000000+2200000)/2/8600</f>
        <v>244.18604651162789</v>
      </c>
    </row>
    <row r="26" spans="2:81" x14ac:dyDescent="0.25">
      <c r="B26" s="2">
        <v>1000</v>
      </c>
      <c r="C26" s="2">
        <v>2000</v>
      </c>
      <c r="D26" s="2">
        <v>2500</v>
      </c>
      <c r="E26" s="2">
        <v>3000</v>
      </c>
      <c r="N26" s="8">
        <v>200</v>
      </c>
      <c r="O26" s="8">
        <v>600</v>
      </c>
      <c r="P26" s="8">
        <v>300</v>
      </c>
      <c r="Q26" s="8">
        <v>450</v>
      </c>
      <c r="Z26" s="10">
        <f>1200000/8600</f>
        <v>139.53488372093022</v>
      </c>
      <c r="AA26" s="10">
        <f>2500000/8600</f>
        <v>290.69767441860466</v>
      </c>
      <c r="AB26" s="14">
        <f>(650+850)/2</f>
        <v>750</v>
      </c>
      <c r="AC26" s="14">
        <f>(1000+1400)/2</f>
        <v>1200</v>
      </c>
      <c r="AP26" s="14"/>
      <c r="AQ26" s="14"/>
      <c r="AR26" s="14">
        <v>800</v>
      </c>
      <c r="AS26" s="14">
        <v>1400</v>
      </c>
      <c r="AX26" s="14">
        <v>350</v>
      </c>
      <c r="AY26" s="14">
        <v>400</v>
      </c>
      <c r="AZ26" s="14">
        <v>500</v>
      </c>
      <c r="BA26" s="14">
        <v>800</v>
      </c>
      <c r="BE26" s="14">
        <v>2000</v>
      </c>
      <c r="BZ26" s="14"/>
      <c r="CA26" s="14"/>
      <c r="CB26" s="15">
        <f>(1800000+2000000)/2/8600</f>
        <v>220.93023255813952</v>
      </c>
      <c r="CC26" s="14">
        <v>800</v>
      </c>
    </row>
    <row r="27" spans="2:81" x14ac:dyDescent="0.25">
      <c r="B27" s="3">
        <v>450</v>
      </c>
      <c r="C27" s="3">
        <f>(500+650)/2</f>
        <v>575</v>
      </c>
      <c r="D27" s="3">
        <f>(650+1000)/2</f>
        <v>825</v>
      </c>
      <c r="E27" s="3">
        <f>(750+1000)/2</f>
        <v>875</v>
      </c>
      <c r="N27" s="8">
        <v>200</v>
      </c>
      <c r="O27" s="8">
        <v>250</v>
      </c>
      <c r="P27" s="8">
        <v>400</v>
      </c>
      <c r="Q27" s="8">
        <v>500</v>
      </c>
      <c r="Z27" s="9">
        <f>2000000/8600</f>
        <v>232.55813953488371</v>
      </c>
      <c r="AA27" s="9">
        <f>2300000/8600</f>
        <v>267.44186046511629</v>
      </c>
      <c r="AB27" s="14">
        <v>250</v>
      </c>
      <c r="AC27" s="14">
        <v>300</v>
      </c>
      <c r="AP27" s="16">
        <f>2000000/8600</f>
        <v>232.55813953488371</v>
      </c>
      <c r="AQ27" s="16">
        <f>2300000/8600</f>
        <v>267.44186046511629</v>
      </c>
      <c r="AR27" s="14">
        <v>500</v>
      </c>
      <c r="AS27" s="14">
        <v>600</v>
      </c>
      <c r="AX27" s="14">
        <v>250</v>
      </c>
      <c r="AY27" s="14">
        <v>500</v>
      </c>
      <c r="AZ27" s="14">
        <v>1000</v>
      </c>
      <c r="BA27" s="14">
        <v>2000</v>
      </c>
      <c r="BB27" s="14">
        <v>150</v>
      </c>
      <c r="BC27" s="14">
        <v>250</v>
      </c>
      <c r="BD27" s="14">
        <v>350</v>
      </c>
      <c r="BZ27" s="15">
        <f>(1400000+1600000)/2/8600</f>
        <v>174.41860465116278</v>
      </c>
      <c r="CA27" s="15">
        <f>(1600000+1800000)/2/8600</f>
        <v>197.67441860465115</v>
      </c>
      <c r="CB27" s="14">
        <v>500</v>
      </c>
      <c r="CC27" s="14">
        <v>2000</v>
      </c>
    </row>
    <row r="28" spans="2:81" x14ac:dyDescent="0.25">
      <c r="B28" s="2">
        <v>300</v>
      </c>
      <c r="C28" s="2">
        <v>450</v>
      </c>
      <c r="D28" s="2">
        <v>650</v>
      </c>
      <c r="E28" s="2">
        <v>800</v>
      </c>
      <c r="N28" s="8">
        <v>200</v>
      </c>
      <c r="O28" s="8">
        <v>300</v>
      </c>
      <c r="P28" s="8">
        <v>400</v>
      </c>
      <c r="Q28" s="8">
        <v>500</v>
      </c>
      <c r="Z28" s="14">
        <v>420</v>
      </c>
      <c r="AA28" s="14">
        <v>520</v>
      </c>
      <c r="AP28" s="14">
        <v>420</v>
      </c>
      <c r="AQ28" s="14">
        <v>620</v>
      </c>
      <c r="AR28" s="14">
        <v>400</v>
      </c>
      <c r="AS28" s="14">
        <v>500</v>
      </c>
      <c r="AX28" s="14">
        <v>250</v>
      </c>
      <c r="AY28" s="14">
        <v>350</v>
      </c>
      <c r="AZ28" s="14">
        <v>450</v>
      </c>
      <c r="BA28" s="14">
        <v>800</v>
      </c>
      <c r="BD28" s="14">
        <f>(400+600)/2</f>
        <v>500</v>
      </c>
      <c r="BE28" s="14">
        <v>500</v>
      </c>
      <c r="BZ28" s="14">
        <v>350</v>
      </c>
      <c r="CA28" s="14">
        <v>400</v>
      </c>
      <c r="CB28" s="14">
        <v>1000</v>
      </c>
    </row>
    <row r="29" spans="2:81" x14ac:dyDescent="0.25">
      <c r="B29" s="2">
        <v>350</v>
      </c>
      <c r="C29" s="2">
        <v>400</v>
      </c>
      <c r="D29" s="2">
        <v>500</v>
      </c>
      <c r="E29" s="2">
        <v>800</v>
      </c>
      <c r="N29" s="8">
        <v>250</v>
      </c>
      <c r="O29" s="8">
        <v>300</v>
      </c>
      <c r="P29" s="8">
        <v>450</v>
      </c>
      <c r="Q29" s="8">
        <v>1000</v>
      </c>
      <c r="Z29" s="14">
        <v>150</v>
      </c>
      <c r="AA29" s="14">
        <v>200</v>
      </c>
      <c r="AB29" s="14">
        <v>300</v>
      </c>
      <c r="AC29" s="14">
        <v>500</v>
      </c>
      <c r="AP29" s="14">
        <v>300</v>
      </c>
      <c r="AQ29" s="14">
        <v>400</v>
      </c>
      <c r="AR29" s="14">
        <v>300</v>
      </c>
      <c r="AS29" s="14">
        <v>500</v>
      </c>
      <c r="AX29" s="14">
        <v>150</v>
      </c>
      <c r="AY29" s="14">
        <f>(250+300)/2</f>
        <v>275</v>
      </c>
      <c r="AZ29" s="14">
        <v>350</v>
      </c>
      <c r="BA29" s="14">
        <v>500</v>
      </c>
      <c r="BB29" s="14">
        <v>200</v>
      </c>
      <c r="BC29" s="14">
        <v>400</v>
      </c>
      <c r="BD29" s="14">
        <v>800</v>
      </c>
      <c r="BE29" s="14">
        <f>(600+800)/2</f>
        <v>700</v>
      </c>
      <c r="BZ29" s="14">
        <v>250</v>
      </c>
      <c r="CA29" s="14">
        <v>500</v>
      </c>
      <c r="CC29" s="14">
        <v>800</v>
      </c>
    </row>
    <row r="30" spans="2:81" x14ac:dyDescent="0.25">
      <c r="B30" s="3">
        <v>300</v>
      </c>
      <c r="C30" s="3">
        <v>600</v>
      </c>
      <c r="D30" s="3">
        <v>1200</v>
      </c>
      <c r="E30" s="3">
        <v>2400</v>
      </c>
      <c r="N30" s="10">
        <f>1400000/8600</f>
        <v>162.7906976744186</v>
      </c>
      <c r="O30" s="8">
        <v>350</v>
      </c>
      <c r="P30" s="10">
        <f>3000000/8600</f>
        <v>348.83720930232556</v>
      </c>
      <c r="Q30" s="10">
        <f>5000000/8600</f>
        <v>581.39534883720933</v>
      </c>
      <c r="AP30" s="14">
        <v>200</v>
      </c>
      <c r="AQ30" s="14">
        <v>300</v>
      </c>
      <c r="AR30" s="14">
        <v>450</v>
      </c>
      <c r="AS30" s="14">
        <v>1200</v>
      </c>
      <c r="AX30" s="14">
        <v>100</v>
      </c>
      <c r="AY30" s="14">
        <v>180</v>
      </c>
      <c r="BB30" s="14">
        <f>(250+300)/2</f>
        <v>275</v>
      </c>
      <c r="BC30" s="14">
        <f>(300+400)/2</f>
        <v>350</v>
      </c>
      <c r="BD30" s="14">
        <v>400</v>
      </c>
      <c r="BE30" s="14">
        <v>1000</v>
      </c>
      <c r="CB30" s="14">
        <v>350</v>
      </c>
      <c r="CC30" s="14">
        <f>(600+800)/2</f>
        <v>700</v>
      </c>
    </row>
    <row r="31" spans="2:81" x14ac:dyDescent="0.25">
      <c r="B31" s="2">
        <v>250</v>
      </c>
      <c r="C31" s="2">
        <v>350</v>
      </c>
      <c r="D31" s="2">
        <v>450</v>
      </c>
      <c r="E31" s="2">
        <v>600</v>
      </c>
      <c r="N31" s="8">
        <v>250</v>
      </c>
      <c r="O31" s="10">
        <f>2000000/8600</f>
        <v>232.55813953488371</v>
      </c>
      <c r="P31" s="8">
        <v>420</v>
      </c>
      <c r="Q31" s="8">
        <v>1500</v>
      </c>
      <c r="Z31" s="14">
        <v>120</v>
      </c>
      <c r="AA31" s="14">
        <v>200</v>
      </c>
      <c r="AB31" s="15">
        <f>2500000/8600</f>
        <v>290.69767441860466</v>
      </c>
      <c r="AC31" s="15">
        <f>3000000/8600</f>
        <v>348.83720930232556</v>
      </c>
      <c r="AP31" s="14">
        <v>100</v>
      </c>
      <c r="AQ31" s="14">
        <v>150</v>
      </c>
      <c r="AR31" s="15">
        <f>3000000/8600</f>
        <v>348.83720930232556</v>
      </c>
      <c r="AS31" s="15">
        <f>6000000/8600</f>
        <v>697.67441860465112</v>
      </c>
      <c r="AX31" s="14">
        <v>300</v>
      </c>
      <c r="AY31" s="14">
        <v>700</v>
      </c>
      <c r="AZ31" s="14">
        <v>1200</v>
      </c>
      <c r="BA31" s="14">
        <v>1500</v>
      </c>
      <c r="BB31" s="14">
        <v>400</v>
      </c>
      <c r="BC31" s="14">
        <v>600</v>
      </c>
      <c r="BD31" s="14">
        <v>350</v>
      </c>
      <c r="BE31" s="14">
        <v>500</v>
      </c>
      <c r="BZ31" s="14">
        <v>150</v>
      </c>
      <c r="CA31" s="14">
        <v>250</v>
      </c>
      <c r="CC31" s="14">
        <v>1300</v>
      </c>
    </row>
    <row r="32" spans="2:81" x14ac:dyDescent="0.25">
      <c r="B32" s="3">
        <v>200</v>
      </c>
      <c r="C32" s="3">
        <v>300</v>
      </c>
      <c r="D32" s="3">
        <v>500</v>
      </c>
      <c r="E32" s="3">
        <v>800</v>
      </c>
      <c r="N32" s="8">
        <v>230</v>
      </c>
      <c r="O32" s="8">
        <v>350</v>
      </c>
      <c r="P32" s="8">
        <v>500</v>
      </c>
      <c r="Q32" s="8">
        <v>1500</v>
      </c>
      <c r="Z32" s="14">
        <v>250</v>
      </c>
      <c r="AA32" s="14">
        <v>300</v>
      </c>
      <c r="AB32" s="15">
        <f>6000000/8600</f>
        <v>697.67441860465112</v>
      </c>
      <c r="AC32" s="15">
        <f>8000000/8600</f>
        <v>930.23255813953483</v>
      </c>
      <c r="AP32" s="14">
        <v>200</v>
      </c>
      <c r="AQ32" s="14">
        <v>350</v>
      </c>
      <c r="AR32" s="15">
        <f>6000000/8600</f>
        <v>697.67441860465112</v>
      </c>
      <c r="AS32" s="15">
        <f>8000000/8600</f>
        <v>930.23255813953483</v>
      </c>
      <c r="AX32" s="14">
        <v>250</v>
      </c>
      <c r="AY32" s="14">
        <v>370</v>
      </c>
      <c r="AZ32" s="14">
        <v>650</v>
      </c>
      <c r="BA32" s="14">
        <v>750</v>
      </c>
      <c r="BB32" s="14">
        <v>250</v>
      </c>
      <c r="BC32" s="14">
        <v>350</v>
      </c>
      <c r="BD32" s="14">
        <v>407</v>
      </c>
      <c r="BE32" s="14">
        <v>500</v>
      </c>
      <c r="BZ32" s="14">
        <v>300</v>
      </c>
      <c r="CA32" s="14">
        <f>(300+400)/2</f>
        <v>350</v>
      </c>
      <c r="CB32" s="14">
        <v>600</v>
      </c>
    </row>
    <row r="33" spans="1:137" x14ac:dyDescent="0.25">
      <c r="B33" s="1"/>
      <c r="C33" s="1"/>
      <c r="D33" s="2"/>
      <c r="E33" s="2"/>
      <c r="N33" s="8">
        <v>600</v>
      </c>
      <c r="O33" s="8">
        <v>340</v>
      </c>
      <c r="P33" s="8">
        <v>800</v>
      </c>
      <c r="Q33" s="8">
        <v>1400</v>
      </c>
      <c r="Z33" s="15">
        <f>1400000/8600</f>
        <v>162.7906976744186</v>
      </c>
      <c r="AA33" s="15">
        <f>2000000/8600</f>
        <v>232.55813953488371</v>
      </c>
      <c r="AP33" s="15">
        <f>1600000/8600</f>
        <v>186.04651162790697</v>
      </c>
      <c r="AQ33" s="15">
        <f>2000000/8600</f>
        <v>232.55813953488371</v>
      </c>
      <c r="AR33" s="14">
        <v>400</v>
      </c>
      <c r="AX33" s="14">
        <v>150</v>
      </c>
      <c r="AY33" s="14">
        <v>150</v>
      </c>
      <c r="AZ33" s="14">
        <v>150</v>
      </c>
      <c r="BA33" s="14">
        <v>150</v>
      </c>
      <c r="BB33" s="14">
        <v>120</v>
      </c>
      <c r="BC33" s="14">
        <v>250</v>
      </c>
      <c r="BE33" s="14">
        <v>500</v>
      </c>
      <c r="BZ33" s="14">
        <v>400</v>
      </c>
      <c r="CA33" s="14">
        <v>700</v>
      </c>
      <c r="CB33" s="14">
        <f>(400+600)/2</f>
        <v>500</v>
      </c>
    </row>
    <row r="34" spans="1:137" x14ac:dyDescent="0.25">
      <c r="B34" s="1"/>
      <c r="C34" s="1"/>
      <c r="D34" s="3">
        <v>700</v>
      </c>
      <c r="E34" s="3">
        <v>1000</v>
      </c>
      <c r="N34" s="8">
        <v>250</v>
      </c>
      <c r="O34" s="8">
        <v>330</v>
      </c>
      <c r="P34" s="8">
        <v>670</v>
      </c>
      <c r="Q34" s="8"/>
      <c r="Z34" s="16">
        <f>3500000/8600</f>
        <v>406.97674418604652</v>
      </c>
      <c r="AA34" s="15">
        <f>4000000/8600</f>
        <v>465.11627906976742</v>
      </c>
      <c r="AB34" s="14">
        <v>650</v>
      </c>
      <c r="AC34" s="14"/>
      <c r="AP34" s="15">
        <f>3500000/8600</f>
        <v>406.97674418604652</v>
      </c>
      <c r="AQ34" s="15">
        <f>4500000/8600</f>
        <v>523.25581395348843</v>
      </c>
      <c r="AR34" s="14">
        <v>400</v>
      </c>
      <c r="AS34" s="14"/>
      <c r="AX34" s="14">
        <v>400</v>
      </c>
      <c r="AY34" s="14">
        <v>600</v>
      </c>
      <c r="AZ34" s="14">
        <v>800</v>
      </c>
      <c r="BA34" s="14">
        <v>1000</v>
      </c>
      <c r="BB34" s="14">
        <v>233</v>
      </c>
      <c r="BC34" s="14">
        <v>303</v>
      </c>
      <c r="BD34" s="14">
        <v>500</v>
      </c>
      <c r="CB34" s="14">
        <v>900</v>
      </c>
    </row>
    <row r="35" spans="1:137" x14ac:dyDescent="0.25">
      <c r="D35" s="3"/>
      <c r="E35" s="3"/>
      <c r="N35" s="8">
        <v>500</v>
      </c>
      <c r="O35" s="8">
        <v>700</v>
      </c>
      <c r="P35" s="8">
        <v>1000</v>
      </c>
      <c r="Q35" s="8">
        <v>890</v>
      </c>
      <c r="Z35" s="14">
        <v>300</v>
      </c>
      <c r="AA35" s="14">
        <v>350</v>
      </c>
      <c r="AB35" s="15">
        <f>(1700000+1900000)/2/8600</f>
        <v>209.30232558139534</v>
      </c>
      <c r="AC35" s="15">
        <f>(1900000+2100000)/2/8600</f>
        <v>232.55813953488371</v>
      </c>
      <c r="AP35" s="14">
        <v>300</v>
      </c>
      <c r="AQ35" s="14">
        <v>350</v>
      </c>
      <c r="AR35" s="15">
        <f>(2000000+2200000)/2/8600</f>
        <v>244.18604651162789</v>
      </c>
      <c r="AS35" s="15">
        <f>(2200000+2400000)/2/8600</f>
        <v>267.44186046511629</v>
      </c>
      <c r="AX35" s="14">
        <v>250</v>
      </c>
      <c r="AY35" s="14">
        <v>300</v>
      </c>
      <c r="AZ35" s="14">
        <v>500</v>
      </c>
      <c r="BA35" s="14">
        <v>700</v>
      </c>
      <c r="BD35" s="15">
        <f>3500000/8600</f>
        <v>406.97674418604652</v>
      </c>
      <c r="BE35" s="14">
        <f>(1500+3000)/2</f>
        <v>2250</v>
      </c>
    </row>
    <row r="36" spans="1:137" x14ac:dyDescent="0.25">
      <c r="D36" s="3"/>
      <c r="E36" s="3"/>
      <c r="N36" s="8">
        <v>450</v>
      </c>
      <c r="O36" s="8">
        <v>480</v>
      </c>
      <c r="Q36" s="8">
        <v>1200</v>
      </c>
      <c r="Z36" s="14">
        <v>200</v>
      </c>
      <c r="AA36" s="14">
        <v>500</v>
      </c>
      <c r="AB36" s="14">
        <v>500</v>
      </c>
      <c r="AC36" s="14">
        <v>2000</v>
      </c>
      <c r="AP36" s="14">
        <v>200</v>
      </c>
      <c r="AQ36" s="14">
        <v>300</v>
      </c>
      <c r="AR36" s="14">
        <v>500</v>
      </c>
      <c r="AS36" s="14">
        <v>1800</v>
      </c>
      <c r="AX36" s="14">
        <v>120</v>
      </c>
      <c r="AY36" s="14">
        <v>200</v>
      </c>
      <c r="AZ36" s="14">
        <v>400</v>
      </c>
      <c r="BA36" s="14">
        <v>500</v>
      </c>
      <c r="BB36" s="14">
        <v>180</v>
      </c>
      <c r="BC36" s="14">
        <v>300</v>
      </c>
      <c r="BE36" s="15">
        <f>5500000/8600</f>
        <v>639.53488372093022</v>
      </c>
    </row>
    <row r="37" spans="1:137" x14ac:dyDescent="0.25">
      <c r="D37" s="3"/>
      <c r="E37" s="3"/>
      <c r="N37" s="8">
        <v>250</v>
      </c>
      <c r="O37" s="8">
        <v>800</v>
      </c>
      <c r="P37" s="8">
        <v>500</v>
      </c>
      <c r="Z37" s="15">
        <f>(1300000+1500000)/2/8600</f>
        <v>162.7906976744186</v>
      </c>
      <c r="AA37" s="15">
        <f>(1500000+1700000)/2/8600</f>
        <v>186.04651162790697</v>
      </c>
      <c r="AB37" s="16">
        <v>1400</v>
      </c>
      <c r="AC37" s="14">
        <v>1300</v>
      </c>
      <c r="AP37" s="15">
        <f>(1600000+1800000)/2/8600</f>
        <v>197.67441860465115</v>
      </c>
      <c r="AQ37" s="15">
        <f>(1800000+2000000)/2/8600</f>
        <v>220.93023255813952</v>
      </c>
      <c r="AR37" s="14">
        <v>1000</v>
      </c>
      <c r="AS37" s="14">
        <v>2000</v>
      </c>
      <c r="BB37" s="15">
        <f>1800000/8600</f>
        <v>209.30232558139534</v>
      </c>
      <c r="BC37" s="15">
        <f>2500000/8600</f>
        <v>290.69767441860466</v>
      </c>
    </row>
    <row r="38" spans="1:137" x14ac:dyDescent="0.25">
      <c r="D38" s="3"/>
      <c r="E38" s="3"/>
      <c r="N38" s="8">
        <v>250</v>
      </c>
      <c r="O38" s="8">
        <v>550</v>
      </c>
      <c r="P38" s="8">
        <v>1000</v>
      </c>
      <c r="Q38" s="8">
        <v>590</v>
      </c>
      <c r="Z38" s="14">
        <v>250</v>
      </c>
      <c r="AA38" s="14">
        <v>350</v>
      </c>
      <c r="AB38" s="14">
        <v>780</v>
      </c>
      <c r="AC38" s="16">
        <v>1600</v>
      </c>
      <c r="AP38" s="14">
        <v>250</v>
      </c>
      <c r="AQ38" s="14">
        <v>350</v>
      </c>
      <c r="AR38" s="14">
        <v>500</v>
      </c>
      <c r="AS38" s="14">
        <v>800</v>
      </c>
      <c r="AX38" s="14">
        <v>300</v>
      </c>
      <c r="AY38" s="14">
        <v>300</v>
      </c>
      <c r="AZ38" s="14">
        <v>500</v>
      </c>
      <c r="BA38" s="14">
        <v>800</v>
      </c>
    </row>
    <row r="39" spans="1:137" x14ac:dyDescent="0.25">
      <c r="D39" s="3"/>
      <c r="E39" s="3"/>
      <c r="N39" s="8">
        <v>200</v>
      </c>
      <c r="O39" s="8">
        <v>400</v>
      </c>
      <c r="P39" s="8">
        <v>400</v>
      </c>
      <c r="Q39" s="8">
        <v>2000</v>
      </c>
      <c r="Z39" s="16">
        <v>1000</v>
      </c>
      <c r="AA39" s="14">
        <v>280</v>
      </c>
      <c r="AB39" s="14">
        <v>1000</v>
      </c>
      <c r="AC39" s="14">
        <v>1000</v>
      </c>
      <c r="AP39" s="14">
        <v>250</v>
      </c>
      <c r="AQ39" s="14">
        <v>280</v>
      </c>
      <c r="AR39" s="14">
        <v>600</v>
      </c>
      <c r="AS39" s="14">
        <v>1000</v>
      </c>
    </row>
    <row r="40" spans="1:137" x14ac:dyDescent="0.25">
      <c r="D40" s="3"/>
      <c r="E40" s="3"/>
      <c r="O40" s="8">
        <v>500</v>
      </c>
      <c r="P40" s="8">
        <v>450</v>
      </c>
      <c r="Q40" s="8">
        <v>550</v>
      </c>
      <c r="Z40" s="14">
        <v>250</v>
      </c>
      <c r="AA40" s="14">
        <v>1.2</v>
      </c>
      <c r="AC40" s="14">
        <v>1200</v>
      </c>
      <c r="AP40" s="14">
        <v>250</v>
      </c>
      <c r="AQ40" s="14">
        <v>500</v>
      </c>
      <c r="AX40" s="15">
        <f>1800000/8600</f>
        <v>209.30232558139534</v>
      </c>
      <c r="AY40" s="15">
        <f>2500000/8600</f>
        <v>290.69767441860466</v>
      </c>
      <c r="AZ40" s="15">
        <f>3500000/8600</f>
        <v>406.97674418604652</v>
      </c>
      <c r="BA40" s="15">
        <f>5500000/8600</f>
        <v>639.53488372093022</v>
      </c>
    </row>
    <row r="41" spans="1:137" x14ac:dyDescent="0.25">
      <c r="D41" s="3"/>
      <c r="E41" s="3"/>
      <c r="N41" s="8">
        <v>300</v>
      </c>
      <c r="O41" s="8">
        <v>300</v>
      </c>
      <c r="Q41" s="8">
        <v>800</v>
      </c>
      <c r="Z41" s="14">
        <v>500</v>
      </c>
      <c r="AA41" s="14">
        <v>480</v>
      </c>
      <c r="AB41" s="14">
        <v>700</v>
      </c>
      <c r="AP41" s="14">
        <v>250</v>
      </c>
      <c r="AQ41" s="14">
        <v>500</v>
      </c>
    </row>
    <row r="42" spans="1:137" x14ac:dyDescent="0.25">
      <c r="D42" s="3"/>
      <c r="E42" s="3"/>
      <c r="N42" s="8">
        <v>250</v>
      </c>
      <c r="O42" s="8">
        <v>300</v>
      </c>
      <c r="P42" s="8">
        <v>700</v>
      </c>
      <c r="Z42" s="14">
        <v>450</v>
      </c>
      <c r="AA42" s="14">
        <v>800</v>
      </c>
      <c r="AB42" s="14">
        <v>1000</v>
      </c>
      <c r="AC42" s="14">
        <v>900</v>
      </c>
      <c r="AP42" s="14">
        <v>250</v>
      </c>
      <c r="AQ42" s="14">
        <v>350</v>
      </c>
      <c r="AR42" s="14">
        <v>650</v>
      </c>
      <c r="AS42" s="14">
        <v>750</v>
      </c>
    </row>
    <row r="43" spans="1:137" x14ac:dyDescent="0.25">
      <c r="D43" s="3"/>
      <c r="E43" s="3"/>
      <c r="N43" s="8">
        <f>(250+300)/2</f>
        <v>275</v>
      </c>
      <c r="P43" s="8">
        <v>650</v>
      </c>
      <c r="Z43" s="14">
        <v>250</v>
      </c>
      <c r="AA43" s="14">
        <v>550</v>
      </c>
      <c r="AC43" s="14">
        <v>2000</v>
      </c>
      <c r="AQ43" s="14">
        <v>400</v>
      </c>
      <c r="AR43" s="14">
        <f>(400+600)/2</f>
        <v>500</v>
      </c>
      <c r="AS43" s="14">
        <f>(600+1500)/2</f>
        <v>1050</v>
      </c>
    </row>
    <row r="44" spans="1:137" x14ac:dyDescent="0.25">
      <c r="D44" s="3"/>
      <c r="E44" s="3"/>
      <c r="N44" s="8">
        <v>400</v>
      </c>
      <c r="P44" s="8">
        <f>(400+600)/2</f>
        <v>500</v>
      </c>
      <c r="Q44" s="8">
        <v>750</v>
      </c>
      <c r="AA44" s="14">
        <v>500</v>
      </c>
      <c r="AB44" s="14">
        <v>500</v>
      </c>
      <c r="AR44" s="14">
        <v>800</v>
      </c>
      <c r="AS44" s="14">
        <v>1000</v>
      </c>
    </row>
    <row r="45" spans="1:137" x14ac:dyDescent="0.25">
      <c r="D45" s="3"/>
      <c r="E45" s="3"/>
      <c r="N45" s="8">
        <v>200</v>
      </c>
      <c r="O45" s="8">
        <v>370</v>
      </c>
      <c r="P45" s="8">
        <v>800</v>
      </c>
      <c r="Q45" s="8">
        <f>(600+800)/2</f>
        <v>700</v>
      </c>
      <c r="Z45" s="14">
        <v>250</v>
      </c>
      <c r="AC45" s="14">
        <v>800</v>
      </c>
      <c r="AP45" s="14">
        <v>250</v>
      </c>
      <c r="AR45" s="14">
        <v>350</v>
      </c>
      <c r="AS45" s="14">
        <v>400</v>
      </c>
    </row>
    <row r="46" spans="1:137" x14ac:dyDescent="0.25">
      <c r="D46" s="3"/>
      <c r="E46" s="3"/>
      <c r="N46" s="8">
        <v>200</v>
      </c>
      <c r="O46" s="8">
        <f>(300+400)/2</f>
        <v>350</v>
      </c>
      <c r="P46" s="8">
        <v>300</v>
      </c>
      <c r="Q46" s="8">
        <v>1000</v>
      </c>
      <c r="AA46" s="14">
        <v>350</v>
      </c>
      <c r="AP46" s="14">
        <v>350</v>
      </c>
      <c r="AQ46" s="14">
        <v>370</v>
      </c>
      <c r="AR46" s="14">
        <v>350</v>
      </c>
      <c r="AS46" s="14">
        <v>500</v>
      </c>
    </row>
    <row r="47" spans="1:137" x14ac:dyDescent="0.25">
      <c r="A47" s="11"/>
      <c r="B47" s="11"/>
      <c r="C47" s="11"/>
      <c r="D47" s="12"/>
      <c r="E47" s="12"/>
      <c r="F47" s="11"/>
      <c r="G47" s="11"/>
      <c r="H47" s="11"/>
      <c r="I47" s="11"/>
      <c r="J47" s="11"/>
      <c r="K47" s="11"/>
      <c r="L47" s="11"/>
      <c r="M47" s="11"/>
      <c r="N47" s="8">
        <v>233</v>
      </c>
      <c r="O47" s="13">
        <v>600</v>
      </c>
      <c r="P47" s="8">
        <v>400</v>
      </c>
      <c r="Q47" s="8">
        <v>350</v>
      </c>
      <c r="R47" s="11"/>
      <c r="S47" s="11"/>
      <c r="T47" s="11"/>
      <c r="U47" s="11"/>
      <c r="V47" s="11"/>
      <c r="W47" s="11"/>
      <c r="X47" s="11"/>
      <c r="Y47" s="11"/>
      <c r="AB47" s="14">
        <v>650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4">
        <v>400</v>
      </c>
      <c r="AQ47" s="14">
        <v>400</v>
      </c>
      <c r="AR47" s="14">
        <v>325</v>
      </c>
      <c r="AS47" s="14">
        <v>407</v>
      </c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</row>
    <row r="48" spans="1:137" x14ac:dyDescent="0.25">
      <c r="D48" s="3"/>
      <c r="E48" s="3"/>
      <c r="O48" s="8">
        <v>250</v>
      </c>
      <c r="P48" s="8">
        <v>349</v>
      </c>
      <c r="Q48" s="8">
        <v>550</v>
      </c>
      <c r="Z48" s="14">
        <v>250</v>
      </c>
      <c r="AB48" s="14">
        <f>(400+600)/2</f>
        <v>500</v>
      </c>
      <c r="AC48" s="14">
        <v>750</v>
      </c>
      <c r="AP48" s="14">
        <v>250</v>
      </c>
      <c r="AQ48" s="14">
        <v>600</v>
      </c>
    </row>
    <row r="49" spans="4:45" x14ac:dyDescent="0.25">
      <c r="D49" s="3"/>
      <c r="E49" s="3"/>
      <c r="N49" s="8">
        <v>300</v>
      </c>
      <c r="O49" s="8">
        <v>350</v>
      </c>
      <c r="Q49" s="8">
        <v>406</v>
      </c>
      <c r="Z49" s="14">
        <f>(250+300)/2</f>
        <v>275</v>
      </c>
      <c r="AA49" s="14">
        <v>370</v>
      </c>
      <c r="AB49" s="14">
        <v>800</v>
      </c>
      <c r="AC49" s="14">
        <f>(600+1000)/2</f>
        <v>800</v>
      </c>
      <c r="AP49" s="14">
        <v>120</v>
      </c>
      <c r="AQ49" s="14">
        <v>300</v>
      </c>
      <c r="AR49" s="14">
        <v>500</v>
      </c>
      <c r="AS49" s="14">
        <v>1300</v>
      </c>
    </row>
    <row r="50" spans="4:45" x14ac:dyDescent="0.25">
      <c r="D50" s="3"/>
      <c r="E50" s="3"/>
      <c r="N50" s="10">
        <f>1600000/8600</f>
        <v>186.04651162790697</v>
      </c>
      <c r="O50" s="8">
        <v>290</v>
      </c>
      <c r="P50" s="8">
        <v>800</v>
      </c>
      <c r="Z50" s="14">
        <v>400</v>
      </c>
      <c r="AA50" s="14">
        <v>400</v>
      </c>
      <c r="AB50" s="14">
        <v>450</v>
      </c>
      <c r="AC50" s="14">
        <v>1000</v>
      </c>
      <c r="AP50" s="14">
        <v>233</v>
      </c>
      <c r="AQ50" s="14">
        <v>200</v>
      </c>
      <c r="AR50" s="15">
        <f>3000000/8600</f>
        <v>348.83720930232556</v>
      </c>
      <c r="AS50" s="15">
        <f>5000000/8600</f>
        <v>581.39534883720933</v>
      </c>
    </row>
    <row r="51" spans="4:45" x14ac:dyDescent="0.25">
      <c r="D51" s="3"/>
      <c r="E51" s="3"/>
      <c r="P51" s="10">
        <f>3000000/8600</f>
        <v>348.83720930232556</v>
      </c>
      <c r="Q51" s="8">
        <v>1500</v>
      </c>
      <c r="Z51" s="14">
        <v>300</v>
      </c>
      <c r="AA51" s="14">
        <v>600</v>
      </c>
      <c r="AB51" s="14">
        <v>500</v>
      </c>
      <c r="AC51" s="14">
        <v>550</v>
      </c>
      <c r="AQ51" s="14">
        <v>290</v>
      </c>
    </row>
    <row r="52" spans="4:45" x14ac:dyDescent="0.25">
      <c r="D52" s="3"/>
      <c r="E52" s="3"/>
      <c r="O52" s="8">
        <v>500</v>
      </c>
      <c r="Q52" s="10">
        <f>5000000/8600</f>
        <v>581.39534883720933</v>
      </c>
      <c r="Z52" s="14">
        <v>200</v>
      </c>
      <c r="AA52" s="14">
        <v>350</v>
      </c>
      <c r="AB52" s="14">
        <v>407</v>
      </c>
      <c r="AC52" s="14">
        <v>700</v>
      </c>
      <c r="AP52" s="14">
        <v>180</v>
      </c>
    </row>
    <row r="53" spans="4:45" x14ac:dyDescent="0.25">
      <c r="D53" s="3"/>
      <c r="E53" s="3"/>
      <c r="O53" s="10">
        <f>2000000/8600</f>
        <v>232.55813953488371</v>
      </c>
      <c r="Z53" s="14">
        <v>233</v>
      </c>
      <c r="AA53" s="14">
        <v>350</v>
      </c>
      <c r="AB53" s="14">
        <v>500</v>
      </c>
      <c r="AC53" s="14">
        <v>465</v>
      </c>
      <c r="AP53" s="15">
        <f>1600000/8600</f>
        <v>186.04651162790697</v>
      </c>
      <c r="AQ53" s="14">
        <v>300</v>
      </c>
    </row>
    <row r="54" spans="4:45" x14ac:dyDescent="0.25">
      <c r="D54" s="3"/>
      <c r="E54" s="3"/>
      <c r="Z54" s="14">
        <v>300</v>
      </c>
      <c r="AA54" s="14">
        <v>267</v>
      </c>
      <c r="AC54" s="14">
        <v>800</v>
      </c>
      <c r="AQ54" s="15">
        <f>2000000/8600</f>
        <v>232.55813953488371</v>
      </c>
    </row>
    <row r="55" spans="4:45" x14ac:dyDescent="0.25">
      <c r="D55" s="3"/>
      <c r="E55" s="3"/>
      <c r="AA55" s="14">
        <v>400</v>
      </c>
      <c r="AB55" s="15">
        <f>3000000/8600</f>
        <v>348.83720930232556</v>
      </c>
    </row>
    <row r="56" spans="4:45" x14ac:dyDescent="0.25">
      <c r="D56" s="3"/>
      <c r="E56" s="3"/>
      <c r="Z56" s="15">
        <f>1600000/8600</f>
        <v>186.04651162790697</v>
      </c>
      <c r="AC56" s="15">
        <f>5000000/8600</f>
        <v>581.39534883720933</v>
      </c>
    </row>
    <row r="57" spans="4:45" x14ac:dyDescent="0.25">
      <c r="D57" s="3"/>
      <c r="E57" s="3"/>
      <c r="AA57" s="15">
        <f>2000000/8600</f>
        <v>232.55813953488371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X</dc:creator>
  <cp:lastModifiedBy>Bee Timberlake</cp:lastModifiedBy>
  <dcterms:created xsi:type="dcterms:W3CDTF">2015-06-05T18:17:20Z</dcterms:created>
  <dcterms:modified xsi:type="dcterms:W3CDTF">2019-07-19T03:37:46Z</dcterms:modified>
</cp:coreProperties>
</file>