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08 Survey Project\Reports\General Position\"/>
    </mc:Choice>
  </mc:AlternateContent>
  <xr:revisionPtr revIDLastSave="0" documentId="13_ncr:1_{24C40FED-B85C-4296-8A44-5980E28D53BB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3" r:id="rId1"/>
    <sheet name="Form Responses 1" sheetId="1" r:id="rId2"/>
  </sheets>
  <calcPr calcId="181029"/>
  <pivotCaches>
    <pivotCache cacheId="2" r:id="rId3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G17" i="1" l="1"/>
  <c r="AF17" i="1"/>
  <c r="AE17" i="1"/>
  <c r="AD17" i="1"/>
  <c r="AC17" i="1"/>
  <c r="AB17" i="1"/>
  <c r="AA17" i="1"/>
  <c r="Z17" i="1"/>
  <c r="Z10" i="1"/>
  <c r="Y17" i="1"/>
  <c r="X17" i="1"/>
  <c r="W17" i="1"/>
  <c r="W10" i="1"/>
  <c r="V17" i="1"/>
  <c r="U17" i="1"/>
  <c r="T17" i="1"/>
  <c r="T16" i="1"/>
  <c r="S10" i="1"/>
  <c r="S17" i="1"/>
  <c r="S16" i="1"/>
  <c r="R17" i="1"/>
  <c r="R16" i="1"/>
  <c r="Q17" i="1"/>
  <c r="P17" i="1"/>
  <c r="O17" i="1"/>
  <c r="O10" i="1"/>
  <c r="N17" i="1"/>
  <c r="M17" i="1"/>
  <c r="L17" i="1"/>
  <c r="K17" i="1"/>
  <c r="K10" i="1"/>
  <c r="J17" i="1"/>
  <c r="J16" i="1"/>
  <c r="I17" i="1"/>
  <c r="I16" i="1"/>
  <c r="I8" i="1"/>
  <c r="H17" i="1"/>
  <c r="H16" i="1"/>
  <c r="H8" i="1"/>
  <c r="G17" i="1"/>
  <c r="G16" i="1"/>
  <c r="G10" i="1"/>
  <c r="G8" i="1"/>
  <c r="F17" i="1"/>
  <c r="F16" i="1"/>
  <c r="F8" i="1"/>
</calcChain>
</file>

<file path=xl/sharedStrings.xml><?xml version="1.0" encoding="utf-8"?>
<sst xmlns="http://schemas.openxmlformats.org/spreadsheetml/2006/main" count="316" uniqueCount="163">
  <si>
    <t>Timestamp</t>
  </si>
  <si>
    <t>Your Name</t>
  </si>
  <si>
    <t>Your Email</t>
  </si>
  <si>
    <t>Company or Organization name</t>
  </si>
  <si>
    <t>Number of employee (Full-time equivalent)</t>
  </si>
  <si>
    <t>Does your Company or Organization plan to increase or decrease headcount in next 6 to 12 months?</t>
  </si>
  <si>
    <t>Why does your Company or Organization increase the headcount?</t>
  </si>
  <si>
    <t>Please indicate job functions that your Company or Organization plan to hire or increase in next 6 to 12 months</t>
  </si>
  <si>
    <t>Why does your Company or Organization decrease the headcount?</t>
  </si>
  <si>
    <t>Please indicate job functions that your Company or Organization plan to decrease in next 6 to 12 months</t>
  </si>
  <si>
    <t>What kind of skills does your Company or Organization require?</t>
  </si>
  <si>
    <t>K-Link Lao</t>
  </si>
  <si>
    <t>klinklao.info@gmail.com</t>
  </si>
  <si>
    <t>export-import victuals k-link lao sole co. ltd</t>
  </si>
  <si>
    <t>10-50</t>
  </si>
  <si>
    <t>Increase</t>
  </si>
  <si>
    <t>Expansion</t>
  </si>
  <si>
    <t>marketing officer, accountant</t>
  </si>
  <si>
    <t>Chansamone Phanyavong</t>
  </si>
  <si>
    <t>kichansamone@gmail.com</t>
  </si>
  <si>
    <t>Diep Vu Co., Ltd</t>
  </si>
  <si>
    <t>over 500</t>
  </si>
  <si>
    <t>Machine operators</t>
  </si>
  <si>
    <t>souphaphone dangmany</t>
  </si>
  <si>
    <t>lou.dangmany@thestella.org</t>
  </si>
  <si>
    <t>STELLA</t>
  </si>
  <si>
    <t>1-9</t>
  </si>
  <si>
    <t xml:space="preserve">content creator </t>
  </si>
  <si>
    <t>Sittiphone Thapesuphanh</t>
  </si>
  <si>
    <t>sittiphonet@hotmail.com</t>
  </si>
  <si>
    <t>Karuna sole company limited</t>
  </si>
  <si>
    <t>Project management</t>
  </si>
  <si>
    <t>Khouanfa Siriphone</t>
  </si>
  <si>
    <t>jeng.siriphone@thestella.org</t>
  </si>
  <si>
    <t>Project staff, trainers, and adminstrative staff</t>
  </si>
  <si>
    <t>Lattana Chanthavongsa</t>
  </si>
  <si>
    <t>lattana@indochinaresearch.com</t>
  </si>
  <si>
    <t>Indochina Research (Laos) Ltd.</t>
  </si>
  <si>
    <t>51-100</t>
  </si>
  <si>
    <t>No plan yet</t>
  </si>
  <si>
    <t>Caroline de Rham, school director</t>
  </si>
  <si>
    <t>director.santisouk@gmail.com</t>
  </si>
  <si>
    <t xml:space="preserve">Santisouk Montessori Preschool </t>
  </si>
  <si>
    <t>according to our needs</t>
  </si>
  <si>
    <t>admin assistant 100%</t>
  </si>
  <si>
    <t xml:space="preserve">Phengxay </t>
  </si>
  <si>
    <t>phengxay@kmcinc.co.jp</t>
  </si>
  <si>
    <t>KMC Lao Sole</t>
  </si>
  <si>
    <t>Hutsy DOUANGMANIVONG</t>
  </si>
  <si>
    <t>็Hutsyd@hotmail.com</t>
  </si>
  <si>
    <t>BCI</t>
  </si>
  <si>
    <t>Company just completed Business FS and reforming.</t>
  </si>
  <si>
    <t>Admin, Sales, Driver, Marketing</t>
  </si>
  <si>
    <t>Sisouphanh</t>
  </si>
  <si>
    <t>sisouphanh.s@rmagroup.net</t>
  </si>
  <si>
    <t>RMA Laos Co., Ltd</t>
  </si>
  <si>
    <t xml:space="preserve">We have new project </t>
  </si>
  <si>
    <t>Mrs. Touk Cheualuangkhammy</t>
  </si>
  <si>
    <t>touk.clkm@gmail.com; touk@laopremier.com</t>
  </si>
  <si>
    <t>Lao Premier International Law Office Company Limited</t>
  </si>
  <si>
    <t>ປີປອງ</t>
  </si>
  <si>
    <t>pipongp@yahoo.com</t>
  </si>
  <si>
    <t>Innogreen Engineering</t>
  </si>
  <si>
    <t>ທ ອິນທະລິດ ຈຸນລະມະນີ</t>
  </si>
  <si>
    <t>inthalith.bigblueagency@gmail.com</t>
  </si>
  <si>
    <t>BigBlue Agency Laos</t>
  </si>
  <si>
    <t>sale</t>
  </si>
  <si>
    <t>ບົວລຽນ ວົງສີສຸພັນ</t>
  </si>
  <si>
    <t>Boualieneid@gmail.com</t>
  </si>
  <si>
    <t>ບໍລິສັດ ເອັກແຊັກ ຄຣີເອຕີບ ມາເກັດຕິງ ຈຳກັດ</t>
  </si>
  <si>
    <t>ຈັນມາລີປັນຍາພອນ</t>
  </si>
  <si>
    <t>sisanchai.ceo@gmail.com</t>
  </si>
  <si>
    <t>ສີສັນໃຈ</t>
  </si>
  <si>
    <t>ພູມສະຫວັນ ສຸນັນທອງ</t>
  </si>
  <si>
    <t>hr@sitthilogistics.com</t>
  </si>
  <si>
    <t>Sitthi Express Company Limited</t>
  </si>
  <si>
    <t>ບັນຊີ ການເງິນ</t>
  </si>
  <si>
    <t>Project Manager (new graduate)</t>
  </si>
  <si>
    <t>Project Manager (1 - 3 years experience)</t>
  </si>
  <si>
    <t>Project Manager (4 - 6 years experience)</t>
  </si>
  <si>
    <t>Project Manager (7 years experience)</t>
  </si>
  <si>
    <t>Sale Officer (new graduate)</t>
  </si>
  <si>
    <t>Sale Officer (1 - 3 years experience)</t>
  </si>
  <si>
    <t>Sale Officer (4 - 6 years experience)</t>
  </si>
  <si>
    <t>Sale Officer (7 years experience)</t>
  </si>
  <si>
    <t>Marketing Officer (new graduate)</t>
  </si>
  <si>
    <t>Marketing Officer (1 - 3 years experience)</t>
  </si>
  <si>
    <t>Marketing Officer (4 - 6 years experience)</t>
  </si>
  <si>
    <t>Marketing Officer (7 years experience)</t>
  </si>
  <si>
    <t>Human Resources Officer (new graduate)</t>
  </si>
  <si>
    <t>Human Resources Officer (1 - 3 years experience)</t>
  </si>
  <si>
    <t>Human Resources Officer (4 - 6 years experience)</t>
  </si>
  <si>
    <t>Human Resources Officer (7 years experience)</t>
  </si>
  <si>
    <t>Finance Officer (new graduate)</t>
  </si>
  <si>
    <t>Finance Officer (1 - 3 years experience)</t>
  </si>
  <si>
    <t>Finance Officer (4 - 6 years experience)</t>
  </si>
  <si>
    <t>Finance Officer (7 years experience)</t>
  </si>
  <si>
    <t>IT Officer (new graduate)</t>
  </si>
  <si>
    <t>IT Officer (1 - 3 years experience)</t>
  </si>
  <si>
    <t>IT Officer (4 - 6 years experience)</t>
  </si>
  <si>
    <t>IT Officer (7 years experience)</t>
  </si>
  <si>
    <t>Administrative Officer (new graduate)</t>
  </si>
  <si>
    <t>Administrative Officer (1 - 3 years experience)</t>
  </si>
  <si>
    <t>Administrative Officer (4 - 6 years experience)</t>
  </si>
  <si>
    <t>Administrative Officer (7 years experience)</t>
  </si>
  <si>
    <t>Replacement</t>
  </si>
  <si>
    <t>Graphic Designer, Web developer, Event Organizer</t>
  </si>
  <si>
    <t>Communication Skills</t>
  </si>
  <si>
    <t xml:space="preserve"> Teamwork and Collaboration</t>
  </si>
  <si>
    <t xml:space="preserve"> Languages</t>
  </si>
  <si>
    <t xml:space="preserve"> Public Speaking</t>
  </si>
  <si>
    <t xml:space="preserve"> Sales and Marketing Skills</t>
  </si>
  <si>
    <t>Column1</t>
  </si>
  <si>
    <t>Column2</t>
  </si>
  <si>
    <t>Column3</t>
  </si>
  <si>
    <t>Column4</t>
  </si>
  <si>
    <t xml:space="preserve"> Problem Solving</t>
  </si>
  <si>
    <t xml:space="preserve"> Flexibility / Adaptability</t>
  </si>
  <si>
    <t xml:space="preserve"> Technical Knowledge</t>
  </si>
  <si>
    <t xml:space="preserve"> Self-Management and Initiative</t>
  </si>
  <si>
    <t xml:space="preserve"> Critical and Creative Thinking</t>
  </si>
  <si>
    <t xml:space="preserve"> Leadership / Management Skills</t>
  </si>
  <si>
    <t xml:space="preserve"> Self-confidence</t>
  </si>
  <si>
    <t xml:space="preserve"> Time Management</t>
  </si>
  <si>
    <t>Column5</t>
  </si>
  <si>
    <t>Column6</t>
  </si>
  <si>
    <t>Column7</t>
  </si>
  <si>
    <t>Column8</t>
  </si>
  <si>
    <t>Column9</t>
  </si>
  <si>
    <t>Column10</t>
  </si>
  <si>
    <t xml:space="preserve"> Computer / IT Literacy</t>
  </si>
  <si>
    <t xml:space="preserve"> Persuasion</t>
  </si>
  <si>
    <t xml:space="preserve"> Facilitation skills</t>
  </si>
  <si>
    <t xml:space="preserve"> edutainment</t>
  </si>
  <si>
    <t xml:space="preserve"> design thinking</t>
  </si>
  <si>
    <t>l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</si>
  <si>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</si>
  <si>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</si>
  <si>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</si>
  <si>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</si>
  <si>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</si>
  <si>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</si>
  <si>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</si>
  <si>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</si>
  <si>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 xml:space="preserve"> Global Fluency &amp; Perspective</t>
  </si>
  <si>
    <t xml:space="preserve"> Independent (Work without supervision)</t>
  </si>
  <si>
    <t xml:space="preserve"> Ownership</t>
  </si>
  <si>
    <t xml:space="preserve"> ທັກສະດ້ານການເຮັດວຽກເປັນທີມ ແລະການປະສານງານ</t>
  </si>
  <si>
    <t xml:space="preserve"> ທັກສະດ້ານການແກ້ໄຂບັນຫາ</t>
  </si>
  <si>
    <t xml:space="preserve"> ທັກສະດ້ານຄວາມຄິດສັງສັນ ແລະຄິດຢ່າງມີວິຈາລະນາຍານ</t>
  </si>
  <si>
    <t xml:space="preserve"> ທັກສະດ້ານຄວາມໝັ້ນໃຈຕົນເອງ</t>
  </si>
  <si>
    <t xml:space="preserve"> ທັກສະດ້ານພາສາ</t>
  </si>
  <si>
    <t xml:space="preserve"> ທັກສະດ້ານການຂາຍ ແລະການຕະຫຼາດ</t>
  </si>
  <si>
    <t xml:space="preserve"> ທັກສະດ້ານຄອມພິວເຕີ</t>
  </si>
  <si>
    <t xml:space="preserve"> ທັກສະດ້ານການຈັດການເວລາ</t>
  </si>
  <si>
    <t xml:space="preserve"> ທັກສະດ້ານເຕັກນິກ</t>
  </si>
  <si>
    <t xml:space="preserve"> ທັກສະດ້ານການພັດທະນາຕົນເອງ ແລະມີແນວຄິດລິເລີ່ມ</t>
  </si>
  <si>
    <t xml:space="preserve"> ທັກສະດ້ານແນວຄວາມຄິດສາກົນ</t>
  </si>
  <si>
    <t xml:space="preserve"> ທັກສະດ້ານການປັບຕົວ ແລະຄວາມຍືດຫຍຸ່ນ</t>
  </si>
  <si>
    <t xml:space="preserve"> ທັກສະດ້ານຄວາມເປັນຜູ້ນໍາ ແລະການຈັດການຕ່າງໆ</t>
  </si>
  <si>
    <t xml:space="preserve"> ທັກສະດ້ານການເວົ້າຕໍ່ໜ້າມວນຊົນ</t>
  </si>
  <si>
    <t xml:space="preserve"> ທັກສະດ້ານການຈູງໃຈ</t>
  </si>
  <si>
    <t xml:space="preserve"> ຂື້ນກັບໜ້າວຽກ ທັກສະທີ່ສໍາຄັນກໍ່ຈະຕ່າງອອກໄປ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</si>
</sst>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 x14ac:knownFonts="1">
    <font>
      <sz val="10"/>
      <color rgb="FF000000"/>
      <name val="Arial"/>
    </font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quotePrefix="1" applyFont="1" applyAlignment="1"/>
    <xf numFmtId="164" fontId="1" fillId="0" borderId="0" xfId="0" applyNumberFormat="1" applyFont="1"/>
    <xf numFmtId="0" fontId="1" fillId="0" borderId="0" xfId="0" applyFont="1"/>
    <xf numFmtId="0" fontId="0" fillId="0" borderId="0" xfId="0"/>
    <xf numFmtId="0" fontId="1" fillId="0" borderId="0" xfId="0" quotePrefix="1" applyFont="1"/>
    <xf numFmtId="3" fontId="1" fillId="0" borderId="0" xfId="0" applyNumberFormat="1" applyFont="1"/>
    <xf numFmtId="1" fontId="1" fillId="0" borderId="0" xfId="0" applyNumberFormat="1" applyFont="1"/>
    <xf numFmtId="1" fontId="1" fillId="0" borderId="0" xfId="0" applyNumberFormat="1" applyFont="1" applyAlignment="1"/>
    <xf numFmtId="0" fontId="1" fillId="0" borderId="0" xfId="0" applyNumberFormat="1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</cellXfs>
  <cellStyles count="1">
    <cellStyle name="Normal" xfId="0" builtinId="0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m/d/yyyy\ 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e Timberlake" refreshedDate="43664.36090659722" createdVersion="6" refreshedVersion="6" minRefreshableVersion="3" recordCount="16" xr:uid="{1D634DE2-8787-4363-8A57-D01BAF7FD7CE}">
  <cacheSource type="worksheet">
    <worksheetSource name="Table1"/>
  </cacheSource>
  <cacheFields count="57">
    <cacheField name="Timestamp" numFmtId="164">
      <sharedItems containsSemiMixedTypes="0" containsNonDate="0" containsDate="1" containsString="0" minDate="2019-06-12T11:44:54" maxDate="2019-07-02T16:38:02"/>
    </cacheField>
    <cacheField name="Your Name" numFmtId="0">
      <sharedItems/>
    </cacheField>
    <cacheField name="Your Email" numFmtId="0">
      <sharedItems/>
    </cacheField>
    <cacheField name="Company or Organization name" numFmtId="0">
      <sharedItems/>
    </cacheField>
    <cacheField name="Number of employee (Full-time equivalent)" numFmtId="0">
      <sharedItems/>
    </cacheField>
    <cacheField name="Project Manager (new graduate)" numFmtId="0">
      <sharedItems containsString="0" containsBlank="1" containsNumber="1" minValue="139.53488372093022" maxValue="500"/>
    </cacheField>
    <cacheField name="Project Manager (1 - 3 years experience)" numFmtId="0">
      <sharedItems containsString="0" containsBlank="1" containsNumber="1" minValue="186.04651162790697" maxValue="700"/>
    </cacheField>
    <cacheField name="Project Manager (4 - 6 years experience)" numFmtId="0">
      <sharedItems containsString="0" containsBlank="1" containsNumber="1" minValue="290.69767441860466" maxValue="1000"/>
    </cacheField>
    <cacheField name="Project Manager (7 years experience)" numFmtId="0">
      <sharedItems containsString="0" containsBlank="1" containsNumber="1" minValue="465.11627906976742" maxValue="3750"/>
    </cacheField>
    <cacheField name="Sale Officer (new graduate)" numFmtId="0">
      <sharedItems containsString="0" containsBlank="1" containsNumber="1" minValue="116.27906976744185" maxValue="300"/>
    </cacheField>
    <cacheField name="Sale Officer (1 - 3 years experience)" numFmtId="0">
      <sharedItems containsString="0" containsBlank="1" containsNumber="1" minValue="174.41860465116278" maxValue="450"/>
    </cacheField>
    <cacheField name="Sale Officer (4 - 6 years experience)" numFmtId="0">
      <sharedItems containsString="0" containsBlank="1" containsNumber="1" minValue="290.69767441860466" maxValue="600"/>
    </cacheField>
    <cacheField name="Sale Officer (7 years experience)" numFmtId="0">
      <sharedItems containsString="0" containsBlank="1" containsNumber="1" minValue="465.11627906976742" maxValue="1000"/>
    </cacheField>
    <cacheField name="Marketing Officer (new graduate)" numFmtId="0">
      <sharedItems containsString="0" containsBlank="1" containsNumber="1" minValue="180" maxValue="300"/>
    </cacheField>
    <cacheField name="Marketing Officer (1 - 3 years experience)" numFmtId="0">
      <sharedItems containsString="0" containsBlank="1" containsNumber="1" minValue="267.44186046511629" maxValue="523.25581395348843"/>
    </cacheField>
    <cacheField name="Marketing Officer (4 - 6 years experience)" numFmtId="0">
      <sharedItems containsString="0" containsBlank="1" containsNumber="1" minValue="290.69767441860466" maxValue="600"/>
    </cacheField>
    <cacheField name="Marketing Officer (7 years experience)" numFmtId="0">
      <sharedItems containsString="0" containsBlank="1" containsNumber="1" minValue="465.11627906976742" maxValue="800"/>
    </cacheField>
    <cacheField name="Human Resources Officer (new graduate)" numFmtId="0">
      <sharedItems containsString="0" containsBlank="1" containsNumber="1" minValue="139.53488372093022" maxValue="400"/>
    </cacheField>
    <cacheField name="Human Resources Officer (1 - 3 years experience)" numFmtId="0">
      <sharedItems containsString="0" containsBlank="1" containsNumber="1" minValue="267.44186046511629" maxValue="550"/>
    </cacheField>
    <cacheField name="Human Resources Officer (4 - 6 years experience)" numFmtId="0">
      <sharedItems containsString="0" containsBlank="1" containsNumber="1" minValue="290.69767441860466" maxValue="700"/>
    </cacheField>
    <cacheField name="Human Resources Officer (7 years experience)" numFmtId="0">
      <sharedItems containsString="0" containsBlank="1" containsNumber="1" minValue="465.11627906976742" maxValue="1000"/>
    </cacheField>
    <cacheField name="Finance Officer (new graduate)" numFmtId="0">
      <sharedItems containsString="0" containsBlank="1" containsNumber="1" minValue="170" maxValue="500"/>
    </cacheField>
    <cacheField name="Finance Officer (1 - 3 years experience)" numFmtId="0">
      <sharedItems containsString="0" containsBlank="1" containsNumber="1" minValue="200" maxValue="546"/>
    </cacheField>
    <cacheField name="Finance Officer (4 - 6 years experience)" numFmtId="0">
      <sharedItems containsString="0" containsBlank="1" containsNumber="1" minValue="290.69767441860466" maxValue="600"/>
    </cacheField>
    <cacheField name="Finance Officer (7 years experience)" numFmtId="0">
      <sharedItems containsString="0" containsBlank="1" containsNumber="1" minValue="460" maxValue="800"/>
    </cacheField>
    <cacheField name="IT Officer (new graduate)" numFmtId="0">
      <sharedItems containsString="0" containsBlank="1" containsNumber="1" minValue="174.41860465116278" maxValue="300"/>
    </cacheField>
    <cacheField name="IT Officer (1 - 3 years experience)" numFmtId="0">
      <sharedItems containsString="0" containsBlank="1" containsNumber="1" minValue="250" maxValue="400"/>
    </cacheField>
    <cacheField name="IT Officer (4 - 6 years experience)" numFmtId="0">
      <sharedItems containsString="0" containsBlank="1" containsNumber="1" minValue="290.69767441860466" maxValue="650"/>
    </cacheField>
    <cacheField name="IT Officer (7 years experience)" numFmtId="0">
      <sharedItems containsString="0" containsBlank="1" containsNumber="1" minValue="400" maxValue="1000"/>
    </cacheField>
    <cacheField name="Administrative Officer (new graduate)" numFmtId="0">
      <sharedItems containsString="0" containsBlank="1" containsNumber="1" minValue="200" maxValue="300"/>
    </cacheField>
    <cacheField name="Administrative Officer (1 - 3 years experience)" numFmtId="0">
      <sharedItems containsString="0" containsBlank="1" containsNumber="1" minValue="250" maxValue="450"/>
    </cacheField>
    <cacheField name="Administrative Officer (4 - 6 years experience)" numFmtId="0">
      <sharedItems containsString="0" containsBlank="1" containsNumber="1" minValue="290.69767441860466" maxValue="600"/>
    </cacheField>
    <cacheField name="Administrative Officer (7 years experience)" numFmtId="0">
      <sharedItems containsString="0" containsBlank="1" containsNumber="1" minValue="465.11627906976742" maxValue="800"/>
    </cacheField>
    <cacheField name="Does your Company or Organization plan to increase or decrease headcount in next 6 to 12 months?" numFmtId="0">
      <sharedItems/>
    </cacheField>
    <cacheField name="Why does your Company or Organization increase the headcount?" numFmtId="0">
      <sharedItems containsBlank="1"/>
    </cacheField>
    <cacheField name="Please indicate job functions that your Company or Organization plan to hire or increase in next 6 to 12 months" numFmtId="0">
      <sharedItems containsBlank="1"/>
    </cacheField>
    <cacheField name="Why does your Company or Organization decrease the headcount?" numFmtId="0">
      <sharedItems containsNonDate="0" containsString="0" containsBlank="1"/>
    </cacheField>
    <cacheField name="Please indicate job functions that your Company or Organization plan to decrease in next 6 to 12 months" numFmtId="0">
      <sharedItems containsNonDate="0" containsString="0" containsBlank="1"/>
    </cacheField>
    <cacheField name="What kind of skills does your Company or Organization require?" numFmtId="0">
      <sharedItems/>
    </cacheField>
    <cacheField name="Column1" numFmtId="0">
      <sharedItems containsBlank="1"/>
    </cacheField>
    <cacheField name="Column2" numFmtId="0">
      <sharedItems containsBlank="1"/>
    </cacheField>
    <cacheField name="Column3" numFmtId="0">
      <sharedItems containsBlank="1"/>
    </cacheField>
    <cacheField name="Column4" numFmtId="0">
      <sharedItems containsBlank="1"/>
    </cacheField>
    <cacheField name="Column5" numFmtId="0">
      <sharedItems containsBlank="1"/>
    </cacheField>
    <cacheField name="Column6" numFmtId="0">
      <sharedItems containsBlank="1"/>
    </cacheField>
    <cacheField name="Column7" numFmtId="0">
      <sharedItems containsBlank="1"/>
    </cacheField>
    <cacheField name="Column8" numFmtId="0">
      <sharedItems containsBlank="1"/>
    </cacheField>
    <cacheField name="Column9" numFmtId="0">
      <sharedItems containsBlank="1"/>
    </cacheField>
    <cacheField name="Column10" numFmtId="0">
      <sharedItems containsBlank="1"/>
    </cacheField>
    <cacheField name="Column11" numFmtId="0">
      <sharedItems containsBlank="1"/>
    </cacheField>
    <cacheField name="Column12" numFmtId="0">
      <sharedItems containsBlank="1"/>
    </cacheField>
    <cacheField name="Column13" numFmtId="0">
      <sharedItems containsBlank="1"/>
    </cacheField>
    <cacheField name="Column14" numFmtId="0">
      <sharedItems containsBlank="1"/>
    </cacheField>
    <cacheField name="Column15" numFmtId="0">
      <sharedItems containsBlank="1"/>
    </cacheField>
    <cacheField name="Column16" numFmtId="0">
      <sharedItems containsBlank="1"/>
    </cacheField>
    <cacheField name="Column17" numFmtId="0">
      <sharedItems containsBlank="1"/>
    </cacheField>
    <cacheField name="Column18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d v="2019-06-12T11:44:54"/>
    <s v="K-Link Lao"/>
    <s v="klinklao.info@gmail.com"/>
    <s v="export-import victuals k-link lao sole co. ltd"/>
    <s v="10-50"/>
    <n v="500"/>
    <n v="700"/>
    <n v="1000"/>
    <n v="1200"/>
    <n v="300"/>
    <n v="450"/>
    <n v="600"/>
    <n v="700"/>
    <n v="300"/>
    <n v="450"/>
    <n v="600"/>
    <n v="750"/>
    <n v="250"/>
    <n v="300"/>
    <n v="400"/>
    <n v="500"/>
    <n v="300"/>
    <n v="450"/>
    <n v="600"/>
    <n v="700"/>
    <n v="300"/>
    <n v="400"/>
    <n v="550"/>
    <n v="700"/>
    <n v="300"/>
    <n v="450"/>
    <n v="600"/>
    <n v="800"/>
    <s v="Increase"/>
    <s v="Expansion"/>
    <s v="marketing officer, accountant"/>
    <m/>
    <m/>
    <s v="Communication Skills"/>
    <s v=" Teamwork and Collaboration"/>
    <s v=" Languages"/>
    <s v=" Public Speaking"/>
    <s v=" Sales and Marketing Skills"/>
    <m/>
    <m/>
    <m/>
    <m/>
    <m/>
    <m/>
    <m/>
    <m/>
    <m/>
    <m/>
    <m/>
    <m/>
    <m/>
    <m/>
  </r>
  <r>
    <d v="2019-06-12T15:10:55"/>
    <s v="Chansamone Phanyavong"/>
    <s v="kichansamone@gmail.com"/>
    <s v="Diep Vu Co., Ltd"/>
    <s v="over 500"/>
    <m/>
    <m/>
    <m/>
    <m/>
    <m/>
    <m/>
    <m/>
    <m/>
    <n v="180"/>
    <n v="290"/>
    <n v="500"/>
    <n v="690"/>
    <n v="200"/>
    <n v="290"/>
    <n v="350"/>
    <n v="580"/>
    <n v="170"/>
    <n v="260"/>
    <n v="350"/>
    <n v="460"/>
    <n v="200"/>
    <n v="250"/>
    <n v="300"/>
    <n v="400"/>
    <n v="200"/>
    <n v="250"/>
    <n v="350"/>
    <n v="500"/>
    <s v="Increase"/>
    <s v="Expansion"/>
    <s v="Machine operators"/>
    <m/>
    <m/>
    <s v="Communication Skills"/>
    <s v=" Problem Solving"/>
    <s v=" Flexibility / Adaptability"/>
    <m/>
    <m/>
    <m/>
    <m/>
    <m/>
    <m/>
    <m/>
    <m/>
    <m/>
    <m/>
    <m/>
    <m/>
    <m/>
    <m/>
    <m/>
    <m/>
  </r>
  <r>
    <d v="2019-06-17T17:34:01"/>
    <s v="souphaphone dangmany"/>
    <s v="lou.dangmany@thestella.org"/>
    <s v="STELLA"/>
    <s v="1-9"/>
    <n v="350"/>
    <n v="500"/>
    <m/>
    <n v="1400"/>
    <m/>
    <m/>
    <m/>
    <m/>
    <m/>
    <m/>
    <m/>
    <m/>
    <m/>
    <m/>
    <m/>
    <m/>
    <n v="200"/>
    <n v="350"/>
    <m/>
    <m/>
    <n v="250"/>
    <n v="400"/>
    <m/>
    <m/>
    <n v="200"/>
    <n v="350"/>
    <m/>
    <m/>
    <s v="Increase"/>
    <s v="Expansion"/>
    <s v="content creator "/>
    <m/>
    <m/>
    <s v="Communication Skills"/>
    <s v=" Technical Knowledge"/>
    <s v=" Teamwork and Collaboration"/>
    <s v=" Problem Solving"/>
    <s v=" Self-Management and Initiative"/>
    <s v=" Critical and Creative Thinking"/>
    <s v=" Flexibility / Adaptability"/>
    <s v=" Leadership / Management Skills"/>
    <s v=" Self-confidence"/>
    <s v=" Sales and Marketing Skills"/>
    <s v=" Time Management"/>
    <m/>
    <m/>
    <m/>
    <m/>
    <m/>
    <m/>
    <m/>
    <m/>
  </r>
  <r>
    <d v="2019-06-17T19:02:07"/>
    <s v="Sittiphone Thapesuphanh"/>
    <s v="sittiphonet@hotmail.com"/>
    <s v="Karuna sole company limited"/>
    <s v="1-9"/>
    <n v="200"/>
    <n v="300"/>
    <n v="500"/>
    <m/>
    <n v="200"/>
    <n v="300"/>
    <n v="500"/>
    <m/>
    <n v="200"/>
    <n v="300"/>
    <n v="500"/>
    <m/>
    <n v="200"/>
    <n v="300"/>
    <n v="500"/>
    <m/>
    <n v="200"/>
    <n v="300"/>
    <n v="500"/>
    <m/>
    <n v="200"/>
    <n v="300"/>
    <n v="500"/>
    <m/>
    <n v="200"/>
    <n v="300"/>
    <n v="500"/>
    <m/>
    <s v="Increase"/>
    <s v="Expansion"/>
    <s v="Project management"/>
    <m/>
    <m/>
    <s v="Communication Skills"/>
    <s v=" Problem Solving"/>
    <s v=" Self-Management and Initiative"/>
    <s v=" Critical and Creative Thinking"/>
    <s v=" Flexibility / Adaptability"/>
    <s v=" Self-confidence"/>
    <s v=" Time Management"/>
    <m/>
    <m/>
    <m/>
    <m/>
    <m/>
    <m/>
    <m/>
    <m/>
    <m/>
    <m/>
    <m/>
    <m/>
  </r>
  <r>
    <d v="2019-06-17T19:08:40"/>
    <s v="Khouanfa Siriphone"/>
    <s v="jeng.siriphone@thestella.org"/>
    <s v="STELLA"/>
    <s v="1-9"/>
    <n v="200"/>
    <n v="400"/>
    <m/>
    <n v="1500"/>
    <m/>
    <m/>
    <m/>
    <m/>
    <m/>
    <m/>
    <m/>
    <m/>
    <m/>
    <m/>
    <m/>
    <m/>
    <m/>
    <n v="200"/>
    <m/>
    <m/>
    <m/>
    <n v="400"/>
    <m/>
    <m/>
    <m/>
    <n v="400"/>
    <m/>
    <m/>
    <s v="Increase"/>
    <s v="Expansion"/>
    <s v="Project staff, trainers, and adminstrative staff"/>
    <m/>
    <m/>
    <s v="Communication Skills"/>
    <s v=" Technical Knowledge"/>
    <s v=" Teamwork and Collaboration"/>
    <s v=" Problem Solving"/>
    <s v=" Self-Management and Initiative"/>
    <s v=" Critical and Creative Thinking"/>
    <s v=" Flexibility / Adaptability"/>
    <s v=" Leadership / Management Skills"/>
    <s v=" Self-confidence"/>
    <s v=" Languages"/>
    <s v=" Public Speaking"/>
    <s v=" Sales and Marketing Skills"/>
    <s v=" Computer / IT Literacy"/>
    <s v=" Time Management"/>
    <s v=" Persuasion"/>
    <s v=" Facilitation skills"/>
    <s v=" edutainment"/>
    <s v=" design thinking"/>
    <s v="l"/>
  </r>
  <r>
    <d v="2019-06-20T11:59:11"/>
    <s v="Lattana Chanthavongsa"/>
    <s v="lattana@indochinaresearch.com"/>
    <s v="Indochina Research (Laos) Ltd."/>
    <s v="51-100"/>
    <m/>
    <n v="500"/>
    <n v="800"/>
    <n v="1000"/>
    <m/>
    <m/>
    <m/>
    <m/>
    <m/>
    <m/>
    <m/>
    <m/>
    <n v="300"/>
    <n v="400"/>
    <n v="600"/>
    <n v="800"/>
    <n v="300"/>
    <n v="400"/>
    <n v="600"/>
    <n v="800"/>
    <n v="300"/>
    <n v="400"/>
    <n v="600"/>
    <n v="800"/>
    <n v="300"/>
    <n v="400"/>
    <n v="600"/>
    <n v="800"/>
    <s v="No plan yet"/>
    <m/>
    <m/>
    <m/>
    <m/>
    <s v="Communication Skills"/>
    <s v=" Teamwork and Collaboration"/>
    <s v=" Problem Solving"/>
    <s v=" Self-Management and Initiative"/>
    <s v=" Critical and Creative Thinking"/>
    <s v=" Flexibility / Adaptability"/>
    <s v=" Leadership / Management Skills"/>
    <s v=" Self-confidence"/>
    <s v=" Languages"/>
    <s v=" Computer / IT Literacy"/>
    <s v=" Time Management"/>
    <s v=" Persuasion"/>
    <m/>
    <m/>
    <m/>
    <m/>
    <m/>
    <m/>
    <m/>
  </r>
  <r>
    <d v="2019-06-24T10:19:22"/>
    <s v="Caroline de Rham, school director"/>
    <s v="director.santisouk@gmail.com"/>
    <s v="Santisouk Montessori Preschool "/>
    <s v="10-50"/>
    <n v="400"/>
    <n v="437"/>
    <n v="477"/>
    <n v="521"/>
    <m/>
    <m/>
    <m/>
    <m/>
    <m/>
    <m/>
    <m/>
    <m/>
    <m/>
    <m/>
    <m/>
    <m/>
    <n v="500"/>
    <n v="546"/>
    <n v="596"/>
    <n v="651"/>
    <m/>
    <m/>
    <m/>
    <m/>
    <m/>
    <m/>
    <m/>
    <m/>
    <s v="Increase"/>
    <s v="according to our needs"/>
    <s v="admin assistant 100%"/>
    <m/>
    <m/>
    <s v="Communication Skills"/>
    <s v=" Technical Knowledge"/>
    <s v=" Teamwork and Collaboration"/>
    <s v=" Problem Solving"/>
    <s v=" Self-Management and Initiative"/>
    <s v=" Critical and Creative Thinking"/>
    <s v=" Flexibility / Adaptability"/>
    <s v=" Leadership / Management Skills"/>
    <s v=" Self-confidence"/>
    <s v=" Languages"/>
    <s v=" Public Speaking"/>
    <s v=" Computer / IT Literacy"/>
    <s v=" Time Management"/>
    <m/>
    <m/>
    <m/>
    <m/>
    <m/>
    <m/>
  </r>
  <r>
    <d v="2019-06-26T08:52:10"/>
    <s v="Phengxay "/>
    <s v="phengxay@kmcinc.co.jp"/>
    <s v="KMC Lao Sole"/>
    <s v="1-9"/>
    <m/>
    <m/>
    <m/>
    <n v="1300"/>
    <m/>
    <m/>
    <m/>
    <m/>
    <m/>
    <m/>
    <m/>
    <m/>
    <m/>
    <m/>
    <m/>
    <m/>
    <m/>
    <m/>
    <m/>
    <m/>
    <m/>
    <m/>
    <m/>
    <m/>
    <m/>
    <m/>
    <n v="550"/>
    <m/>
    <s v="No plan yet"/>
    <m/>
    <m/>
    <m/>
    <m/>
    <s v="Communication Skills"/>
    <s v=" Teamwork and Collaboration"/>
    <s v=" Problem Solving"/>
    <s v=" Self-Management and Initiative"/>
    <s v=" Critical and Creative Thinking"/>
    <s v=" Languages"/>
    <s v=" Computer / IT Literacy"/>
    <s v=" Time Management"/>
    <m/>
    <m/>
    <m/>
    <m/>
    <m/>
    <m/>
    <m/>
    <m/>
    <m/>
    <m/>
    <m/>
  </r>
  <r>
    <d v="2019-06-27T10:32:40"/>
    <s v="Hutsy DOUANGMANIVONG"/>
    <s v="็Hutsyd@hotmail.com"/>
    <s v="BCI"/>
    <s v="1-9"/>
    <m/>
    <n v="581.39534883720933"/>
    <m/>
    <m/>
    <m/>
    <n v="174.41860465116278"/>
    <m/>
    <m/>
    <m/>
    <n v="523.25581395348843"/>
    <m/>
    <m/>
    <m/>
    <n v="348.83720930232556"/>
    <m/>
    <m/>
    <m/>
    <n v="348.83720930232556"/>
    <m/>
    <m/>
    <n v="174.41860465116278"/>
    <m/>
    <m/>
    <m/>
    <m/>
    <m/>
    <m/>
    <m/>
    <s v="Increase"/>
    <s v="Company just completed Business FS and reforming."/>
    <s v="Admin, Sales, Driver, Marketing"/>
    <m/>
    <m/>
    <s v="Communication Skills"/>
    <s v=" Technical Knowledge"/>
    <s v=" Teamwork and Collaboration"/>
    <s v=" Problem Solving"/>
    <s v=" Self-Management and Initiative"/>
    <s v=" Critical and Creative Thinking"/>
    <s v=" Global Fluency &amp; Perspective"/>
    <s v=" Flexibility / Adaptability"/>
    <s v=" Leadership / Management Skills"/>
    <s v=" Self-confidence"/>
    <s v=" Languages"/>
    <s v=" Public Speaking"/>
    <s v=" Sales and Marketing Skills"/>
    <s v=" Computer / IT Literacy"/>
    <s v=" Time Management"/>
    <s v=" Persuasion"/>
    <s v=" Independent (Work without supervision)"/>
    <s v=" Ownership"/>
    <m/>
  </r>
  <r>
    <d v="2019-07-02T16:38:02"/>
    <s v="Sisouphanh"/>
    <s v="sisouphanh.s@rmagroup.net"/>
    <s v="RMA Laos Co., Ltd"/>
    <s v="over 500"/>
    <m/>
    <n v="600"/>
    <m/>
    <n v="1000"/>
    <m/>
    <n v="300"/>
    <n v="500"/>
    <m/>
    <m/>
    <n v="300"/>
    <n v="600"/>
    <m/>
    <m/>
    <n v="350"/>
    <n v="600"/>
    <m/>
    <m/>
    <n v="350"/>
    <n v="600"/>
    <m/>
    <m/>
    <n v="350"/>
    <n v="650"/>
    <m/>
    <m/>
    <n v="300"/>
    <n v="500"/>
    <m/>
    <s v="Increase"/>
    <s v="Expansion"/>
    <s v="We have new project "/>
    <m/>
    <m/>
    <s v="Communication Skills"/>
    <s v=" Teamwork and Collaboration"/>
    <s v=" Problem Solving"/>
    <s v=" Global Fluency &amp; Perspective"/>
    <s v=" Flexibility / Adaptability"/>
    <s v=" Leadership / Management Skills"/>
    <s v=" Time Management"/>
    <m/>
    <m/>
    <m/>
    <m/>
    <m/>
    <m/>
    <m/>
    <m/>
    <m/>
    <m/>
    <m/>
    <m/>
  </r>
  <r>
    <d v="2019-06-12T15:37:54"/>
    <s v="Mrs. Touk Cheualuangkhammy"/>
    <s v="touk.clkm@gmail.com; touk@laopremier.com"/>
    <s v="Lao Premier International Law Office Company Limited"/>
    <s v="10-50"/>
    <m/>
    <m/>
    <m/>
    <m/>
    <m/>
    <m/>
    <m/>
    <m/>
    <m/>
    <m/>
    <m/>
    <m/>
    <n v="400"/>
    <n v="550"/>
    <n v="700"/>
    <n v="1000"/>
    <m/>
    <m/>
    <m/>
    <m/>
    <n v="300"/>
    <n v="400"/>
    <n v="600"/>
    <n v="1000"/>
    <n v="300"/>
    <n v="400"/>
    <n v="600"/>
    <n v="800"/>
    <s v="No plan yet"/>
    <m/>
    <m/>
    <m/>
    <m/>
    <s v="Communication Skills"/>
    <s v=" ທັກສະດ້ານການເຮັດວຽກເປັນທີມ ແລະການປະສານງານ"/>
    <s v=" ທັກສະດ້ານການແກ້ໄຂບັນຫາ"/>
    <s v=" ທັກສະດ້ານຄວາມຄິດສັງສັນ ແລະຄິດຢ່າງມີວິຈາລະນາຍານ"/>
    <s v=" ທັກສະດ້ານຄວາມໝັ້ນໃຈຕົນເອງ"/>
    <s v=" ທັກສະດ້ານພາສາ"/>
    <s v=" ທັກສະດ້ານການຂາຍ ແລະການຕະຫຼາດ"/>
    <s v=" ທັກສະດ້ານຄອມພິວເຕີ"/>
    <s v=" ທັກສະດ້ານການຈັດການເວລາ"/>
    <m/>
    <m/>
    <m/>
    <m/>
    <m/>
    <m/>
    <m/>
    <m/>
    <m/>
    <m/>
  </r>
  <r>
    <d v="2019-06-18T02:53:17"/>
    <s v="ປີປອງ"/>
    <s v="pipongp@yahoo.com"/>
    <s v="Innogreen Engineering"/>
    <s v="10-50"/>
    <n v="200"/>
    <n v="300"/>
    <n v="400"/>
    <n v="500"/>
    <n v="200"/>
    <n v="300"/>
    <n v="500"/>
    <n v="800"/>
    <n v="200"/>
    <n v="300"/>
    <n v="400"/>
    <n v="500"/>
    <n v="250"/>
    <n v="350"/>
    <n v="500"/>
    <n v="700"/>
    <n v="250"/>
    <n v="300"/>
    <n v="500"/>
    <n v="600"/>
    <n v="200"/>
    <n v="300"/>
    <n v="400"/>
    <n v="500"/>
    <n v="200"/>
    <n v="300"/>
    <n v="400"/>
    <n v="500"/>
    <s v="No plan yet"/>
    <m/>
    <m/>
    <m/>
    <m/>
    <s v="Communication Skills"/>
    <s v=" ທັກສະດ້ານເຕັກນິກ"/>
    <s v=" ທັກສະດ້ານການເຮັດວຽກເປັນທີມ ແລະການປະສານງານ"/>
    <s v=" ທັກສະດ້ານການແກ້ໄຂບັນຫາ"/>
    <s v=" ທັກສະດ້ານການພັດທະນາຕົນເອງ ແລະມີແນວຄິດລິເລີ່ມ"/>
    <s v=" ທັກສະດ້ານຄວາມຄິດສັງສັນ ແລະຄິດຢ່າງມີວິຈາລະນາຍານ"/>
    <s v=" ທັກສະດ້ານແນວຄວາມຄິດສາກົນ"/>
    <s v=" ທັກສະດ້ານການປັບຕົວ ແລະຄວາມຍືດຫຍຸ່ນ"/>
    <s v=" ທັກສະດ້ານຄວາມເປັນຜູ້ນໍາ ແລະການຈັດການຕ່າງໆ"/>
    <s v=" ທັກສະດ້ານຄວາມໝັ້ນໃຈຕົນເອງ"/>
    <s v=" ທັກສະດ້ານພາສາ"/>
    <s v=" ທັກສະດ້ານການຂາຍ ແລະການຕະຫຼາດ"/>
    <s v=" ທັກສະດ້ານການຈັດການເວລາ"/>
    <m/>
    <m/>
    <m/>
    <m/>
    <m/>
    <m/>
  </r>
  <r>
    <d v="2019-06-18T16:14:26"/>
    <s v="ທ ອິນທະລິດ ຈຸນລະມະນີ"/>
    <s v="inthalith.bigblueagency@gmail.com"/>
    <s v="BigBlue Agency Laos"/>
    <s v="10-50"/>
    <n v="170"/>
    <n v="300"/>
    <n v="500"/>
    <n v="1000"/>
    <n v="170"/>
    <n v="300"/>
    <n v="500"/>
    <n v="1000"/>
    <m/>
    <m/>
    <m/>
    <m/>
    <m/>
    <m/>
    <m/>
    <m/>
    <m/>
    <m/>
    <m/>
    <m/>
    <m/>
    <m/>
    <m/>
    <m/>
    <m/>
    <m/>
    <m/>
    <m/>
    <s v="Increase"/>
    <s v="Expansion"/>
    <s v="sale"/>
    <m/>
    <m/>
    <s v="Communication Skills"/>
    <m/>
    <m/>
    <m/>
    <m/>
    <m/>
    <m/>
    <m/>
    <m/>
    <m/>
    <m/>
    <m/>
    <m/>
    <m/>
    <m/>
    <m/>
    <m/>
    <m/>
    <m/>
  </r>
  <r>
    <d v="2019-06-19T09:53:48"/>
    <s v="ບົວລຽນ ວົງສີສຸພັນ"/>
    <s v="Boualieneid@gmail.com"/>
    <s v="ບໍລິສັດ ເອັກແຊັກ ຄຣີເອຕີບ ມາເກັດຕິງ ຈຳກັດ"/>
    <s v="10-50"/>
    <n v="200"/>
    <n v="300"/>
    <n v="400"/>
    <n v="600"/>
    <n v="200"/>
    <n v="250"/>
    <n v="300"/>
    <n v="500"/>
    <n v="200"/>
    <n v="300"/>
    <n v="500"/>
    <n v="800"/>
    <n v="200"/>
    <n v="300"/>
    <n v="400"/>
    <n v="500"/>
    <n v="250"/>
    <n v="300"/>
    <n v="400"/>
    <n v="600"/>
    <n v="200"/>
    <n v="300"/>
    <n v="400"/>
    <n v="500"/>
    <n v="200"/>
    <n v="300"/>
    <n v="400"/>
    <n v="600"/>
    <s v="Increase"/>
    <s v="Replacement"/>
    <s v="Graphic Designer, Web developer, Event Organizer"/>
    <m/>
    <m/>
    <s v="Communication Skills"/>
    <s v=" ທັກສະດ້ານເຕັກນິກ"/>
    <s v=" ທັກສະດ້ານການເຮັດວຽກເປັນທີມ ແລະການປະສານງານ"/>
    <s v=" ທັກສະດ້ານການແກ້ໄຂບັນຫາ"/>
    <s v=" ທັກສະດ້ານການພັດທະນາຕົນເອງ ແລະມີແນວຄິດລິເລີ່ມ"/>
    <s v=" ທັກສະດ້ານຄວາມຄິດສັງສັນ ແລະຄິດຢ່າງມີວິຈາລະນາຍານ"/>
    <s v=" ທັກສະດ້ານແນວຄວາມຄິດສາກົນ"/>
    <s v=" ທັກສະດ້ານການປັບຕົວ ແລະຄວາມຍືດຫຍຸ່ນ"/>
    <s v=" ທັກສະດ້ານຄວາມເປັນຜູ້ນໍາ ແລະການຈັດການຕ່າງໆ"/>
    <s v=" ທັກສະດ້ານຄວາມໝັ້ນໃຈຕົນເອງ"/>
    <s v=" ທັກສະດ້ານພາສາ"/>
    <s v=" ທັກສະດ້ານການເວົ້າຕໍ່ໜ້າມວນຊົນ"/>
    <s v=" ທັກສະດ້ານຄອມພິວເຕີ"/>
    <s v=" ທັກສະດ້ານການຈັດການເວລາ"/>
    <s v=" ທັກສະດ້ານການຈູງໃຈ"/>
    <m/>
    <m/>
    <m/>
    <m/>
  </r>
  <r>
    <d v="2019-06-20T13:05:16"/>
    <s v="ຈັນມາລີປັນຍາພອນ"/>
    <s v="sisanchai.ceo@gmail.com"/>
    <s v="ສີສັນໃຈ"/>
    <s v="1-9"/>
    <n v="139.53488372093022"/>
    <n v="186.04651162790697"/>
    <n v="465.11627906976742"/>
    <n v="3750"/>
    <n v="116.27906976744185"/>
    <m/>
    <m/>
    <m/>
    <m/>
    <m/>
    <m/>
    <m/>
    <n v="139.53488372093022"/>
    <n v="290.69767441860466"/>
    <n v="465.11627906976742"/>
    <m/>
    <m/>
    <m/>
    <m/>
    <m/>
    <m/>
    <m/>
    <m/>
    <m/>
    <m/>
    <m/>
    <m/>
    <m/>
    <s v="No plan yet"/>
    <m/>
    <m/>
    <m/>
    <m/>
    <s v="Communication Skills"/>
    <s v=" ທັກສະດ້ານເຕັກນິກ"/>
    <s v=" ທັກສະດ້ານການເຮັດວຽກເປັນທີມ ແລະການປະສານງານ"/>
    <s v=" ທັກສະດ້ານການແກ້ໄຂບັນຫາ"/>
    <s v=" ທັກສະດ້ານການພັດທະນາຕົນເອງ ແລະມີແນວຄິດລິເລີ່ມ"/>
    <s v=" ທັກສະດ້ານແນວຄວາມຄິດສາກົນ"/>
    <s v=" ທັກສະດ້ານການປັບຕົວ ແລະຄວາມຍືດຫຍຸ່ນ"/>
    <s v=" ທັກສະດ້ານຄວາມເປັນຜູ້ນໍາ ແລະການຈັດການຕ່າງໆ"/>
    <s v=" ທັກສະດ້ານຄວາມໝັ້ນໃຈຕົນເອງ"/>
    <s v=" ທັກສະດ້ານການຈັດການເວລາ"/>
    <s v=" ຂື້ນກັບໜ້າວຽກ ທັກສະທີ່ສໍາຄັນກໍ່ຈະຕ່າງອອກໄປ"/>
    <m/>
    <m/>
    <m/>
    <m/>
    <m/>
    <m/>
    <m/>
    <m/>
  </r>
  <r>
    <d v="2019-06-20T16:13:01"/>
    <s v="ພູມສະຫວັນ ສຸນັນທອງ"/>
    <s v="hr@sitthilogistics.com"/>
    <s v="Sitthi Express Company Limited"/>
    <s v="10-50"/>
    <n v="232.55813953488371"/>
    <n v="267.44186046511629"/>
    <n v="290.69767441860466"/>
    <n v="465.11627906976742"/>
    <n v="232.55813953488371"/>
    <n v="267.44186046511629"/>
    <n v="290.69767441860466"/>
    <n v="465.11627906976742"/>
    <n v="232.55813953488371"/>
    <n v="267.44186046511629"/>
    <n v="290.69767441860466"/>
    <n v="465.11627906976742"/>
    <n v="232.55813953488371"/>
    <n v="267.44186046511629"/>
    <n v="290.69767441860466"/>
    <n v="465.11627906976742"/>
    <n v="232.55813953488371"/>
    <n v="267.44186046511629"/>
    <n v="290.69767441860466"/>
    <n v="465.11627906976742"/>
    <n v="232.55813953488371"/>
    <n v="267.44186046511629"/>
    <n v="290.69767441860466"/>
    <n v="465.11627906976742"/>
    <n v="232.55813953488371"/>
    <n v="267.44186046511629"/>
    <n v="290.69767441860466"/>
    <n v="465.11627906976742"/>
    <s v="Increase"/>
    <s v="Expansion"/>
    <s v="ບັນຊີ ການເງິນ"/>
    <m/>
    <m/>
    <s v="Communication Skills"/>
    <s v=" ທັກສະດ້ານເຕັກນິກ"/>
    <s v=" ທັກສະດ້ານຄວາມເປັນຜູ້ນໍາ ແລະການຈັດການຕ່າງໆ"/>
    <s v=" ທັກສະດ້ານພາສາ"/>
    <s v=" ທັກສະດ້ານຄອມພິວເຕີ"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7224BB-AF8F-475B-BAC6-BFF39804056B}" name="RawData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57"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77AE05-D6E6-48D8-9B28-3A58B2169D3E}" name="Table1" displayName="Table1" ref="A1:BE17" totalsRowShown="0">
  <autoFilter ref="A1:BE17" xr:uid="{AFC83716-627F-41AF-980C-0E403E50F5AC}"/>
  <tableColumns count="57">
    <tableColumn id="1" xr3:uid="{210610CE-E3A0-44BA-9F2C-EE0E33430606}" name="Timestamp" dataDxfId="32"/>
    <tableColumn id="2" xr3:uid="{CBB4BDAD-7E50-43B7-9BDA-F61EE5DB5E0F}" name="Your Name" dataDxfId="31"/>
    <tableColumn id="3" xr3:uid="{DDA16D1A-674C-4E09-A363-27A99256F015}" name="Your Email" dataDxfId="30"/>
    <tableColumn id="4" xr3:uid="{7CE6CAF3-CB06-4756-9ECA-C73434B63974}" name="Company or Organization name" dataDxfId="29"/>
    <tableColumn id="5" xr3:uid="{5D00A915-D5DA-4077-A49C-12515A7298DF}" name="Number of employee (Full-time equivalent)" dataDxfId="28"/>
    <tableColumn id="6" xr3:uid="{D9764780-091C-4201-9D3D-A6B8541AFBE9}" name="Project Manager (new graduate)" dataDxfId="27"/>
    <tableColumn id="7" xr3:uid="{2AC18670-A98A-412F-9A03-12805868ACD3}" name="Project Manager (1 - 3 years experience)" dataDxfId="26"/>
    <tableColumn id="8" xr3:uid="{3E1784E7-F384-4BFE-8B82-A160E428376B}" name="Project Manager (4 - 6 years experience)" dataDxfId="25"/>
    <tableColumn id="9" xr3:uid="{F83D12EF-A711-47A5-8C94-F098089A439D}" name="Project Manager (7 years experience)" dataDxfId="24"/>
    <tableColumn id="10" xr3:uid="{43384AA7-D41B-41C4-B13E-20998BE3A104}" name="Sale Officer (new graduate)" dataDxfId="23"/>
    <tableColumn id="11" xr3:uid="{DA911D10-A2E8-46BE-8399-CA964A12F894}" name="Sale Officer (1 - 3 years experience)" dataDxfId="22"/>
    <tableColumn id="12" xr3:uid="{739564D9-4D8E-411D-BA4F-6E3F08517A34}" name="Sale Officer (4 - 6 years experience)" dataDxfId="21"/>
    <tableColumn id="13" xr3:uid="{F30AEF67-EF1B-497A-A0D5-0DF92E339F0A}" name="Sale Officer (7 years experience)" dataDxfId="20"/>
    <tableColumn id="14" xr3:uid="{BAA18F7A-FC5B-4857-AE81-8195670C3CA3}" name="Marketing Officer (new graduate)" dataDxfId="19"/>
    <tableColumn id="15" xr3:uid="{A04E8DCA-4798-4FFE-A491-1FBCD66D114E}" name="Marketing Officer (1 - 3 years experience)" dataDxfId="18"/>
    <tableColumn id="16" xr3:uid="{9A5A173F-5792-4614-8D36-891CA22BD660}" name="Marketing Officer (4 - 6 years experience)" dataDxfId="17"/>
    <tableColumn id="17" xr3:uid="{4046B791-161D-45C1-8E71-1F3F0DFF0562}" name="Marketing Officer (7 years experience)" dataDxfId="16"/>
    <tableColumn id="18" xr3:uid="{8E4D2F51-30B9-45CF-A45D-C4B0A51D9715}" name="Human Resources Officer (new graduate)"/>
    <tableColumn id="19" xr3:uid="{8218F6D0-543E-4A15-8A07-568F19F46128}" name="Human Resources Officer (1 - 3 years experience)"/>
    <tableColumn id="20" xr3:uid="{523F4BAB-4412-486F-93CD-D9B7AACE08FB}" name="Human Resources Officer (4 - 6 years experience)"/>
    <tableColumn id="21" xr3:uid="{C1323ADD-A826-4D47-BE1E-97E9A5E57F0E}" name="Human Resources Officer (7 years experience)" dataDxfId="15"/>
    <tableColumn id="22" xr3:uid="{8BB25763-B268-4FD3-817E-530DFE175CDC}" name="Finance Officer (new graduate)" dataDxfId="14"/>
    <tableColumn id="23" xr3:uid="{FBC05435-8410-43E8-BAAA-445BE0DBC1C3}" name="Finance Officer (1 - 3 years experience)" dataDxfId="13"/>
    <tableColumn id="24" xr3:uid="{FBBB08DB-1AC3-4062-BCF4-8D645AD761B9}" name="Finance Officer (4 - 6 years experience)" dataDxfId="12"/>
    <tableColumn id="25" xr3:uid="{8FFB7CC3-AD58-4286-AE7E-AABCD9BEC40E}" name="Finance Officer (7 years experience)" dataDxfId="11"/>
    <tableColumn id="26" xr3:uid="{3212F022-244A-4423-B9D3-DA65A5DE40F1}" name="IT Officer (new graduate)" dataDxfId="10"/>
    <tableColumn id="27" xr3:uid="{90BAE705-A8C2-4FAF-8111-C48206895AC1}" name="IT Officer (1 - 3 years experience)" dataDxfId="9"/>
    <tableColumn id="28" xr3:uid="{AD145100-0C24-43B5-AB39-4C9AFBE730DD}" name="IT Officer (4 - 6 years experience)" dataDxfId="8"/>
    <tableColumn id="29" xr3:uid="{AD74059E-4F2B-404C-9C76-7407897579A9}" name="IT Officer (7 years experience)" dataDxfId="7"/>
    <tableColumn id="30" xr3:uid="{5714956A-CE42-4D0E-9F1C-39243B0384F2}" name="Administrative Officer (new graduate)" dataDxfId="6"/>
    <tableColumn id="31" xr3:uid="{D6DF3ECF-00BF-4BE3-ADAB-12FACA05217A}" name="Administrative Officer (1 - 3 years experience)" dataDxfId="5"/>
    <tableColumn id="32" xr3:uid="{BF23A704-551C-40CA-BEB0-7D4DD3FC4031}" name="Administrative Officer (4 - 6 years experience)" dataDxfId="4"/>
    <tableColumn id="33" xr3:uid="{A60479DE-5B48-4C90-8AE6-B2C91E6ADF3F}" name="Administrative Officer (7 years experience)" dataDxfId="3"/>
    <tableColumn id="34" xr3:uid="{586C2246-0991-45A4-B788-3BF6307C1D18}" name="Does your Company or Organization plan to increase or decrease headcount in next 6 to 12 months?" dataDxfId="2"/>
    <tableColumn id="35" xr3:uid="{A6F13CF1-25D3-43FA-A482-3253B5364F50}" name="Why does your Company or Organization increase the headcount?"/>
    <tableColumn id="36" xr3:uid="{BF9206F8-1B6B-440E-9C73-3A9B485E56A6}" name="Please indicate job functions that your Company or Organization plan to hire or increase in next 6 to 12 months" dataDxfId="1"/>
    <tableColumn id="37" xr3:uid="{88A7EF45-06CC-438F-A4F8-93F9D8E86090}" name="Why does your Company or Organization decrease the headcount?"/>
    <tableColumn id="38" xr3:uid="{AB6AB91D-7E5F-4C45-BCB1-992A16707CF7}" name="Please indicate job functions that your Company or Organization plan to decrease in next 6 to 12 months"/>
    <tableColumn id="39" xr3:uid="{1BF56B68-5387-4AA9-B0D3-89ADA89984EC}" name="What kind of skills does your Company or Organization require?" dataDxfId="0"/>
    <tableColumn id="40" xr3:uid="{8DD6579B-653F-432A-9E42-E65F7A9CC4D9}" name="Column1"/>
    <tableColumn id="41" xr3:uid="{9BC63D00-9860-4678-A06A-F65E504338DB}" name="Column2"/>
    <tableColumn id="42" xr3:uid="{B37C051A-821A-4E6C-A9D8-9DF4A431C32D}" name="Column3"/>
    <tableColumn id="43" xr3:uid="{D905016A-A826-4988-B72F-8E6D4D986E3E}" name="Column4"/>
    <tableColumn id="44" xr3:uid="{5919AAA9-D38A-4E9C-BE66-4F420B3F35C2}" name="Column5"/>
    <tableColumn id="45" xr3:uid="{DF9C8433-A536-4803-ACC2-C0C4B2BB3D07}" name="Column6"/>
    <tableColumn id="46" xr3:uid="{F484EB24-7C5F-425C-B74B-8B542A81A407}" name="Column7"/>
    <tableColumn id="47" xr3:uid="{4B75C1E7-6493-4E4A-9561-AA534AB1E3A4}" name="Column8"/>
    <tableColumn id="48" xr3:uid="{095894EA-A46B-4E73-8FE6-26A7D0C83F53}" name="Column9"/>
    <tableColumn id="49" xr3:uid="{199A5ECD-72DF-4EBD-84F5-5AA23F8FDEB2}" name="Column10"/>
    <tableColumn id="50" xr3:uid="{6C451BCA-1A9C-4215-8B06-F7CBFC594180}" name="Column11"/>
    <tableColumn id="51" xr3:uid="{03C6E2C3-DEE2-421A-9CEF-C0CAFA968C93}" name="Column12"/>
    <tableColumn id="52" xr3:uid="{28CB4B1A-129F-4FBB-85E4-E71E459AFE48}" name="Column13"/>
    <tableColumn id="53" xr3:uid="{4EB09FC5-4565-499D-82F9-9B3C50AC2000}" name="Column14"/>
    <tableColumn id="54" xr3:uid="{FB39AAC7-C4CD-492F-A68B-4390F1E85DA6}" name="Column15"/>
    <tableColumn id="55" xr3:uid="{23C49EEA-0BED-4751-BFBA-C51BDC89ED7D}" name="Column16"/>
    <tableColumn id="56" xr3:uid="{AB7ED826-36D0-4099-A529-6145D8CB560D}" name="Column17"/>
    <tableColumn id="57" xr3:uid="{0CA34036-4601-4DE0-9D36-CB3EB7ACF04C}" name="Column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31532-76C6-4E07-82EB-4513E407D992}">
  <dimension ref="A3:C20"/>
  <sheetViews>
    <sheetView tabSelected="1" topLeftCell="C1" workbookViewId="0">
      <selection activeCell="A4" sqref="A4:D4"/>
    </sheetView>
  </sheetViews>
  <sheetFormatPr defaultRowHeight="12.75" x14ac:dyDescent="0.2"/>
  <cols>
    <col min="1" max="1" width="46.5703125" bestFit="1" customWidth="1"/>
    <col min="2" max="3" width="54.140625" bestFit="1" customWidth="1"/>
    <col min="4" max="4" width="51.42578125" bestFit="1" customWidth="1"/>
  </cols>
  <sheetData>
    <row r="3" spans="1:3" x14ac:dyDescent="0.2">
      <c r="A3" s="12"/>
      <c r="B3" s="13"/>
      <c r="C3" s="14"/>
    </row>
    <row r="4" spans="1:3" x14ac:dyDescent="0.2">
      <c r="A4" s="15"/>
      <c r="B4" s="16"/>
      <c r="C4" s="17"/>
    </row>
    <row r="5" spans="1:3" x14ac:dyDescent="0.2">
      <c r="A5" s="15"/>
      <c r="B5" s="16"/>
      <c r="C5" s="17"/>
    </row>
    <row r="6" spans="1:3" x14ac:dyDescent="0.2">
      <c r="A6" s="15"/>
      <c r="B6" s="16"/>
      <c r="C6" s="17"/>
    </row>
    <row r="7" spans="1:3" x14ac:dyDescent="0.2">
      <c r="A7" s="15"/>
      <c r="B7" s="16"/>
      <c r="C7" s="17"/>
    </row>
    <row r="8" spans="1:3" x14ac:dyDescent="0.2">
      <c r="A8" s="15"/>
      <c r="B8" s="16"/>
      <c r="C8" s="17"/>
    </row>
    <row r="9" spans="1:3" x14ac:dyDescent="0.2">
      <c r="A9" s="15"/>
      <c r="B9" s="16"/>
      <c r="C9" s="17"/>
    </row>
    <row r="10" spans="1:3" x14ac:dyDescent="0.2">
      <c r="A10" s="15"/>
      <c r="B10" s="16"/>
      <c r="C10" s="17"/>
    </row>
    <row r="11" spans="1:3" x14ac:dyDescent="0.2">
      <c r="A11" s="15"/>
      <c r="B11" s="16"/>
      <c r="C11" s="17"/>
    </row>
    <row r="12" spans="1:3" x14ac:dyDescent="0.2">
      <c r="A12" s="15"/>
      <c r="B12" s="16"/>
      <c r="C12" s="17"/>
    </row>
    <row r="13" spans="1:3" x14ac:dyDescent="0.2">
      <c r="A13" s="15"/>
      <c r="B13" s="16"/>
      <c r="C13" s="17"/>
    </row>
    <row r="14" spans="1:3" x14ac:dyDescent="0.2">
      <c r="A14" s="15"/>
      <c r="B14" s="16"/>
      <c r="C14" s="17"/>
    </row>
    <row r="15" spans="1:3" x14ac:dyDescent="0.2">
      <c r="A15" s="15"/>
      <c r="B15" s="16"/>
      <c r="C15" s="17"/>
    </row>
    <row r="16" spans="1:3" x14ac:dyDescent="0.2">
      <c r="A16" s="15"/>
      <c r="B16" s="16"/>
      <c r="C16" s="17"/>
    </row>
    <row r="17" spans="1:3" x14ac:dyDescent="0.2">
      <c r="A17" s="15"/>
      <c r="B17" s="16"/>
      <c r="C17" s="17"/>
    </row>
    <row r="18" spans="1:3" x14ac:dyDescent="0.2">
      <c r="A18" s="15"/>
      <c r="B18" s="16"/>
      <c r="C18" s="17"/>
    </row>
    <row r="19" spans="1:3" x14ac:dyDescent="0.2">
      <c r="A19" s="15"/>
      <c r="B19" s="16"/>
      <c r="C19" s="17"/>
    </row>
    <row r="20" spans="1:3" x14ac:dyDescent="0.2">
      <c r="A20" s="18"/>
      <c r="B20" s="19"/>
      <c r="C20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I18"/>
  <sheetViews>
    <sheetView zoomScaleNormal="100" workbookViewId="0">
      <pane ySplit="1" topLeftCell="A2" activePane="bottomLeft" state="frozen"/>
      <selection pane="bottomLeft"/>
    </sheetView>
  </sheetViews>
  <sheetFormatPr defaultColWidth="14.42578125" defaultRowHeight="15.75" customHeight="1" x14ac:dyDescent="0.2"/>
  <cols>
    <col min="1" max="3" width="21.5703125" customWidth="1"/>
    <col min="4" max="4" width="32.140625" customWidth="1"/>
    <col min="5" max="5" width="42" customWidth="1"/>
    <col min="6" max="6" width="55.5703125" bestFit="1" customWidth="1"/>
    <col min="7" max="7" width="44.85546875" bestFit="1" customWidth="1"/>
    <col min="8" max="8" width="48.42578125" bestFit="1" customWidth="1"/>
    <col min="9" max="9" width="51.28515625" bestFit="1" customWidth="1"/>
    <col min="10" max="10" width="66.7109375" bestFit="1" customWidth="1"/>
    <col min="11" max="12" width="44.85546875" bestFit="1" customWidth="1"/>
    <col min="13" max="13" width="51.28515625" bestFit="1" customWidth="1"/>
    <col min="14" max="14" width="37.140625" bestFit="1" customWidth="1"/>
    <col min="15" max="16" width="44.85546875" bestFit="1" customWidth="1"/>
    <col min="17" max="17" width="51.28515625" bestFit="1" customWidth="1"/>
    <col min="18" max="18" width="40.28515625" customWidth="1"/>
    <col min="19" max="19" width="47.7109375" customWidth="1"/>
    <col min="20" max="21" width="51.28515625" bestFit="1" customWidth="1"/>
    <col min="22" max="22" width="37.140625" bestFit="1" customWidth="1"/>
    <col min="23" max="24" width="44.85546875" bestFit="1" customWidth="1"/>
    <col min="25" max="25" width="51.28515625" bestFit="1" customWidth="1"/>
    <col min="26" max="26" width="37.140625" bestFit="1" customWidth="1"/>
    <col min="27" max="28" width="44.85546875" bestFit="1" customWidth="1"/>
    <col min="29" max="29" width="51.28515625" bestFit="1" customWidth="1"/>
    <col min="30" max="30" width="37.140625" bestFit="1" customWidth="1"/>
    <col min="31" max="32" width="44.85546875" bestFit="1" customWidth="1"/>
    <col min="33" max="33" width="51.28515625" bestFit="1" customWidth="1"/>
    <col min="34" max="34" width="73.42578125" customWidth="1"/>
    <col min="35" max="35" width="63.42578125" customWidth="1"/>
    <col min="36" max="36" width="95.5703125" bestFit="1" customWidth="1"/>
    <col min="37" max="37" width="64" customWidth="1"/>
    <col min="38" max="38" width="73.42578125" customWidth="1"/>
    <col min="39" max="39" width="63" bestFit="1" customWidth="1"/>
    <col min="40" max="45" width="21.5703125" customWidth="1"/>
  </cols>
  <sheetData>
    <row r="1" spans="1:61" ht="15.7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93</v>
      </c>
      <c r="W1" t="s">
        <v>94</v>
      </c>
      <c r="X1" t="s">
        <v>95</v>
      </c>
      <c r="Y1" t="s">
        <v>96</v>
      </c>
      <c r="Z1" t="s">
        <v>97</v>
      </c>
      <c r="AA1" t="s">
        <v>98</v>
      </c>
      <c r="AB1" t="s">
        <v>99</v>
      </c>
      <c r="AC1" t="s">
        <v>100</v>
      </c>
      <c r="AD1" t="s">
        <v>101</v>
      </c>
      <c r="AE1" t="s">
        <v>102</v>
      </c>
      <c r="AF1" t="s">
        <v>103</v>
      </c>
      <c r="AG1" t="s">
        <v>104</v>
      </c>
      <c r="AH1" t="s">
        <v>5</v>
      </c>
      <c r="AI1" t="s">
        <v>6</v>
      </c>
      <c r="AJ1" t="s">
        <v>7</v>
      </c>
      <c r="AK1" t="s">
        <v>8</v>
      </c>
      <c r="AL1" t="s">
        <v>9</v>
      </c>
      <c r="AM1" t="s">
        <v>10</v>
      </c>
      <c r="AN1" t="s">
        <v>112</v>
      </c>
      <c r="AO1" t="s">
        <v>113</v>
      </c>
      <c r="AP1" t="s">
        <v>114</v>
      </c>
      <c r="AQ1" t="s">
        <v>115</v>
      </c>
      <c r="AR1" t="s">
        <v>124</v>
      </c>
      <c r="AS1" t="s">
        <v>125</v>
      </c>
      <c r="AT1" t="s">
        <v>126</v>
      </c>
      <c r="AU1" t="s">
        <v>127</v>
      </c>
      <c r="AV1" t="s">
        <v>128</v>
      </c>
      <c r="AW1" t="s">
        <v>129</v>
      </c>
      <c r="AX1" t="s">
        <v>136</v>
      </c>
      <c r="AY1" t="s">
        <v>137</v>
      </c>
      <c r="AZ1" t="s">
        <v>138</v>
      </c>
      <c r="BA1" t="s">
        <v>139</v>
      </c>
      <c r="BB1" t="s">
        <v>140</v>
      </c>
      <c r="BC1" t="s">
        <v>141</v>
      </c>
      <c r="BD1" t="s">
        <v>142</v>
      </c>
      <c r="BE1" t="s">
        <v>143</v>
      </c>
    </row>
    <row r="2" spans="1:61" ht="15.75" customHeight="1" x14ac:dyDescent="0.2">
      <c r="A2" s="1">
        <v>43628.489512719912</v>
      </c>
      <c r="B2" s="2" t="s">
        <v>11</v>
      </c>
      <c r="C2" s="2" t="s">
        <v>12</v>
      </c>
      <c r="D2" s="2" t="s">
        <v>13</v>
      </c>
      <c r="E2" s="2" t="s">
        <v>14</v>
      </c>
      <c r="F2" s="2">
        <v>500</v>
      </c>
      <c r="G2" s="2">
        <v>700</v>
      </c>
      <c r="H2" s="2">
        <v>1000</v>
      </c>
      <c r="I2" s="2">
        <v>1200</v>
      </c>
      <c r="J2" s="2">
        <v>300</v>
      </c>
      <c r="K2" s="2">
        <v>450</v>
      </c>
      <c r="L2" s="2">
        <v>600</v>
      </c>
      <c r="M2" s="2">
        <v>700</v>
      </c>
      <c r="N2" s="2">
        <v>300</v>
      </c>
      <c r="O2" s="2">
        <v>450</v>
      </c>
      <c r="P2" s="2">
        <v>600</v>
      </c>
      <c r="Q2" s="2">
        <v>750</v>
      </c>
      <c r="R2" s="2">
        <v>250</v>
      </c>
      <c r="S2" s="2">
        <v>300</v>
      </c>
      <c r="T2" s="2">
        <v>400</v>
      </c>
      <c r="U2" s="2">
        <v>500</v>
      </c>
      <c r="V2" s="2">
        <v>300</v>
      </c>
      <c r="W2" s="2">
        <v>450</v>
      </c>
      <c r="X2" s="2">
        <v>600</v>
      </c>
      <c r="Y2" s="2">
        <v>700</v>
      </c>
      <c r="Z2" s="2">
        <v>300</v>
      </c>
      <c r="AA2" s="2">
        <v>400</v>
      </c>
      <c r="AB2" s="2">
        <v>550</v>
      </c>
      <c r="AC2" s="2">
        <v>700</v>
      </c>
      <c r="AD2" s="2">
        <v>300</v>
      </c>
      <c r="AE2" s="2">
        <v>450</v>
      </c>
      <c r="AF2" s="2">
        <v>600</v>
      </c>
      <c r="AG2" s="2">
        <v>800</v>
      </c>
      <c r="AH2" s="2" t="s">
        <v>15</v>
      </c>
      <c r="AI2" s="2" t="s">
        <v>16</v>
      </c>
      <c r="AJ2" s="2" t="s">
        <v>17</v>
      </c>
      <c r="AM2" s="2" t="s">
        <v>107</v>
      </c>
      <c r="AN2" t="s">
        <v>108</v>
      </c>
      <c r="AO2" t="s">
        <v>109</v>
      </c>
      <c r="AP2" t="s">
        <v>110</v>
      </c>
      <c r="AQ2" t="s">
        <v>111</v>
      </c>
    </row>
    <row r="3" spans="1:61" ht="15.75" customHeight="1" x14ac:dyDescent="0.2">
      <c r="A3" s="1">
        <v>43628.632585266205</v>
      </c>
      <c r="B3" s="2" t="s">
        <v>18</v>
      </c>
      <c r="C3" s="2" t="s">
        <v>19</v>
      </c>
      <c r="D3" s="2" t="s">
        <v>20</v>
      </c>
      <c r="E3" s="2" t="s">
        <v>21</v>
      </c>
      <c r="N3" s="2">
        <v>180</v>
      </c>
      <c r="O3" s="2">
        <v>290</v>
      </c>
      <c r="P3" s="2">
        <v>500</v>
      </c>
      <c r="Q3" s="2">
        <v>690</v>
      </c>
      <c r="R3" s="2">
        <v>200</v>
      </c>
      <c r="S3" s="2">
        <v>290</v>
      </c>
      <c r="T3" s="2">
        <v>350</v>
      </c>
      <c r="U3" s="2">
        <v>580</v>
      </c>
      <c r="V3" s="2">
        <v>170</v>
      </c>
      <c r="W3" s="2">
        <v>260</v>
      </c>
      <c r="X3" s="2">
        <v>350</v>
      </c>
      <c r="Y3" s="2">
        <v>460</v>
      </c>
      <c r="Z3" s="2">
        <v>200</v>
      </c>
      <c r="AA3" s="2">
        <v>250</v>
      </c>
      <c r="AB3" s="2">
        <v>300</v>
      </c>
      <c r="AC3" s="2">
        <v>400</v>
      </c>
      <c r="AD3" s="2">
        <v>200</v>
      </c>
      <c r="AE3" s="2">
        <v>250</v>
      </c>
      <c r="AF3" s="2">
        <v>350</v>
      </c>
      <c r="AG3" s="2">
        <v>500</v>
      </c>
      <c r="AH3" s="2" t="s">
        <v>15</v>
      </c>
      <c r="AI3" s="2" t="s">
        <v>16</v>
      </c>
      <c r="AJ3" s="2" t="s">
        <v>22</v>
      </c>
      <c r="AM3" s="2" t="s">
        <v>107</v>
      </c>
      <c r="AN3" t="s">
        <v>116</v>
      </c>
      <c r="AO3" t="s">
        <v>117</v>
      </c>
    </row>
    <row r="4" spans="1:61" ht="15.75" customHeight="1" x14ac:dyDescent="0.2">
      <c r="A4" s="1">
        <v>43633.731957291668</v>
      </c>
      <c r="B4" s="2" t="s">
        <v>23</v>
      </c>
      <c r="C4" s="2" t="s">
        <v>24</v>
      </c>
      <c r="D4" s="2" t="s">
        <v>25</v>
      </c>
      <c r="E4" s="3" t="s">
        <v>26</v>
      </c>
      <c r="F4" s="2">
        <v>350</v>
      </c>
      <c r="G4" s="2">
        <v>500</v>
      </c>
      <c r="I4" s="2">
        <v>1400</v>
      </c>
      <c r="V4" s="2">
        <v>200</v>
      </c>
      <c r="W4" s="2">
        <v>350</v>
      </c>
      <c r="Z4" s="2">
        <v>250</v>
      </c>
      <c r="AA4" s="2">
        <v>400</v>
      </c>
      <c r="AD4" s="2">
        <v>200</v>
      </c>
      <c r="AE4" s="2">
        <v>350</v>
      </c>
      <c r="AH4" s="2" t="s">
        <v>15</v>
      </c>
      <c r="AI4" s="2" t="s">
        <v>16</v>
      </c>
      <c r="AJ4" s="2" t="s">
        <v>27</v>
      </c>
      <c r="AM4" s="2" t="s">
        <v>107</v>
      </c>
      <c r="AN4" t="s">
        <v>118</v>
      </c>
      <c r="AO4" t="s">
        <v>108</v>
      </c>
      <c r="AP4" t="s">
        <v>116</v>
      </c>
      <c r="AQ4" t="s">
        <v>119</v>
      </c>
      <c r="AR4" t="s">
        <v>120</v>
      </c>
      <c r="AS4" t="s">
        <v>117</v>
      </c>
      <c r="AT4" t="s">
        <v>121</v>
      </c>
      <c r="AU4" t="s">
        <v>122</v>
      </c>
      <c r="AV4" t="s">
        <v>111</v>
      </c>
      <c r="AW4" t="s">
        <v>123</v>
      </c>
    </row>
    <row r="5" spans="1:61" ht="15.75" customHeight="1" x14ac:dyDescent="0.2">
      <c r="A5" s="1">
        <v>43633.793136608801</v>
      </c>
      <c r="B5" s="2" t="s">
        <v>28</v>
      </c>
      <c r="C5" s="2" t="s">
        <v>29</v>
      </c>
      <c r="D5" s="2" t="s">
        <v>30</v>
      </c>
      <c r="E5" s="3" t="s">
        <v>26</v>
      </c>
      <c r="F5" s="2">
        <v>200</v>
      </c>
      <c r="G5" s="2">
        <v>300</v>
      </c>
      <c r="H5" s="2">
        <v>500</v>
      </c>
      <c r="I5" s="2"/>
      <c r="J5" s="2">
        <v>200</v>
      </c>
      <c r="K5" s="2">
        <v>300</v>
      </c>
      <c r="L5" s="2">
        <v>500</v>
      </c>
      <c r="M5" s="2"/>
      <c r="N5" s="2">
        <v>200</v>
      </c>
      <c r="O5" s="2">
        <v>300</v>
      </c>
      <c r="P5" s="2">
        <v>500</v>
      </c>
      <c r="Q5" s="2"/>
      <c r="R5" s="2">
        <v>200</v>
      </c>
      <c r="S5" s="2">
        <v>300</v>
      </c>
      <c r="T5" s="2">
        <v>500</v>
      </c>
      <c r="U5" s="2"/>
      <c r="V5" s="2">
        <v>200</v>
      </c>
      <c r="W5" s="2">
        <v>300</v>
      </c>
      <c r="X5" s="2">
        <v>500</v>
      </c>
      <c r="Y5" s="2"/>
      <c r="Z5" s="2">
        <v>200</v>
      </c>
      <c r="AA5" s="2">
        <v>300</v>
      </c>
      <c r="AB5" s="2">
        <v>500</v>
      </c>
      <c r="AC5" s="2"/>
      <c r="AD5" s="2">
        <v>200</v>
      </c>
      <c r="AE5" s="2">
        <v>300</v>
      </c>
      <c r="AF5" s="2">
        <v>500</v>
      </c>
      <c r="AG5" s="2"/>
      <c r="AH5" s="2" t="s">
        <v>15</v>
      </c>
      <c r="AI5" s="2" t="s">
        <v>16</v>
      </c>
      <c r="AJ5" s="2" t="s">
        <v>31</v>
      </c>
      <c r="AM5" s="2" t="s">
        <v>107</v>
      </c>
      <c r="AN5" t="s">
        <v>116</v>
      </c>
      <c r="AO5" t="s">
        <v>119</v>
      </c>
      <c r="AP5" t="s">
        <v>120</v>
      </c>
      <c r="AQ5" t="s">
        <v>117</v>
      </c>
      <c r="AR5" t="s">
        <v>122</v>
      </c>
      <c r="AS5" t="s">
        <v>123</v>
      </c>
    </row>
    <row r="6" spans="1:61" ht="15.75" customHeight="1" x14ac:dyDescent="0.2">
      <c r="A6" s="1">
        <v>43633.797689120373</v>
      </c>
      <c r="B6" s="2" t="s">
        <v>32</v>
      </c>
      <c r="C6" s="2" t="s">
        <v>33</v>
      </c>
      <c r="D6" s="2" t="s">
        <v>25</v>
      </c>
      <c r="E6" s="3" t="s">
        <v>26</v>
      </c>
      <c r="F6" s="2">
        <v>200</v>
      </c>
      <c r="G6" s="2">
        <v>400</v>
      </c>
      <c r="I6" s="2">
        <v>1500</v>
      </c>
      <c r="W6" s="2">
        <v>200</v>
      </c>
      <c r="AA6" s="2">
        <v>400</v>
      </c>
      <c r="AE6" s="2">
        <v>400</v>
      </c>
      <c r="AH6" s="2" t="s">
        <v>15</v>
      </c>
      <c r="AI6" s="2" t="s">
        <v>16</v>
      </c>
      <c r="AJ6" s="2" t="s">
        <v>34</v>
      </c>
      <c r="AM6" s="2" t="s">
        <v>107</v>
      </c>
      <c r="AN6" t="s">
        <v>118</v>
      </c>
      <c r="AO6" t="s">
        <v>108</v>
      </c>
      <c r="AP6" t="s">
        <v>116</v>
      </c>
      <c r="AQ6" t="s">
        <v>119</v>
      </c>
      <c r="AR6" t="s">
        <v>120</v>
      </c>
      <c r="AS6" t="s">
        <v>117</v>
      </c>
      <c r="AT6" t="s">
        <v>121</v>
      </c>
      <c r="AU6" t="s">
        <v>122</v>
      </c>
      <c r="AV6" t="s">
        <v>109</v>
      </c>
      <c r="AW6" t="s">
        <v>110</v>
      </c>
      <c r="AX6" t="s">
        <v>111</v>
      </c>
      <c r="AY6" t="s">
        <v>130</v>
      </c>
      <c r="AZ6" t="s">
        <v>123</v>
      </c>
      <c r="BA6" t="s">
        <v>131</v>
      </c>
      <c r="BB6" t="s">
        <v>132</v>
      </c>
      <c r="BC6" t="s">
        <v>133</v>
      </c>
      <c r="BD6" t="s">
        <v>134</v>
      </c>
      <c r="BE6" t="s">
        <v>135</v>
      </c>
    </row>
    <row r="7" spans="1:61" ht="15.75" customHeight="1" x14ac:dyDescent="0.2">
      <c r="A7" s="1">
        <v>43636.499433402772</v>
      </c>
      <c r="B7" s="2" t="s">
        <v>35</v>
      </c>
      <c r="C7" s="2" t="s">
        <v>36</v>
      </c>
      <c r="D7" s="2" t="s">
        <v>37</v>
      </c>
      <c r="E7" s="2" t="s">
        <v>38</v>
      </c>
      <c r="G7" s="2">
        <v>500</v>
      </c>
      <c r="H7" s="2">
        <v>800</v>
      </c>
      <c r="I7" s="2">
        <v>1000</v>
      </c>
      <c r="R7" s="2">
        <v>300</v>
      </c>
      <c r="S7" s="2">
        <v>400</v>
      </c>
      <c r="T7" s="2">
        <v>600</v>
      </c>
      <c r="U7" s="2">
        <v>800</v>
      </c>
      <c r="V7" s="2">
        <v>300</v>
      </c>
      <c r="W7" s="2">
        <v>400</v>
      </c>
      <c r="X7" s="2">
        <v>600</v>
      </c>
      <c r="Y7" s="2">
        <v>800</v>
      </c>
      <c r="Z7" s="2">
        <v>300</v>
      </c>
      <c r="AA7" s="2">
        <v>400</v>
      </c>
      <c r="AB7" s="2">
        <v>600</v>
      </c>
      <c r="AC7" s="2">
        <v>800</v>
      </c>
      <c r="AD7" s="2">
        <v>300</v>
      </c>
      <c r="AE7" s="2">
        <v>400</v>
      </c>
      <c r="AF7" s="2">
        <v>600</v>
      </c>
      <c r="AG7" s="2">
        <v>800</v>
      </c>
      <c r="AH7" s="2" t="s">
        <v>39</v>
      </c>
      <c r="AM7" s="2" t="s">
        <v>107</v>
      </c>
      <c r="AN7" t="s">
        <v>108</v>
      </c>
      <c r="AO7" t="s">
        <v>116</v>
      </c>
      <c r="AP7" t="s">
        <v>119</v>
      </c>
      <c r="AQ7" t="s">
        <v>120</v>
      </c>
      <c r="AR7" t="s">
        <v>117</v>
      </c>
      <c r="AS7" t="s">
        <v>121</v>
      </c>
      <c r="AT7" t="s">
        <v>122</v>
      </c>
      <c r="AU7" t="s">
        <v>109</v>
      </c>
      <c r="AV7" t="s">
        <v>130</v>
      </c>
      <c r="AW7" t="s">
        <v>123</v>
      </c>
      <c r="AX7" t="s">
        <v>131</v>
      </c>
    </row>
    <row r="8" spans="1:61" ht="15.75" customHeight="1" x14ac:dyDescent="0.2">
      <c r="A8" s="1">
        <v>43640.4301150463</v>
      </c>
      <c r="B8" s="2" t="s">
        <v>40</v>
      </c>
      <c r="C8" s="2" t="s">
        <v>41</v>
      </c>
      <c r="D8" s="2" t="s">
        <v>42</v>
      </c>
      <c r="E8" s="2" t="s">
        <v>14</v>
      </c>
      <c r="F8" s="2">
        <f>(500+300)/2</f>
        <v>400</v>
      </c>
      <c r="G8" s="2">
        <f>(546+328)/2</f>
        <v>437</v>
      </c>
      <c r="H8" s="2">
        <f>(596+358)/2</f>
        <v>477</v>
      </c>
      <c r="I8" s="11">
        <f>(651+391)/2</f>
        <v>521</v>
      </c>
      <c r="V8" s="2">
        <v>500</v>
      </c>
      <c r="W8" s="2">
        <v>546</v>
      </c>
      <c r="X8" s="2">
        <v>596</v>
      </c>
      <c r="Y8" s="2">
        <v>651</v>
      </c>
      <c r="AH8" s="2" t="s">
        <v>15</v>
      </c>
      <c r="AI8" s="2" t="s">
        <v>43</v>
      </c>
      <c r="AJ8" s="2" t="s">
        <v>44</v>
      </c>
      <c r="AM8" s="2" t="s">
        <v>107</v>
      </c>
      <c r="AN8" t="s">
        <v>118</v>
      </c>
      <c r="AO8" t="s">
        <v>108</v>
      </c>
      <c r="AP8" t="s">
        <v>116</v>
      </c>
      <c r="AQ8" t="s">
        <v>119</v>
      </c>
      <c r="AR8" t="s">
        <v>120</v>
      </c>
      <c r="AS8" t="s">
        <v>117</v>
      </c>
      <c r="AT8" t="s">
        <v>121</v>
      </c>
      <c r="AU8" t="s">
        <v>122</v>
      </c>
      <c r="AV8" t="s">
        <v>109</v>
      </c>
      <c r="AW8" t="s">
        <v>110</v>
      </c>
      <c r="AX8" t="s">
        <v>130</v>
      </c>
      <c r="AY8" t="s">
        <v>123</v>
      </c>
    </row>
    <row r="9" spans="1:61" ht="15.75" customHeight="1" x14ac:dyDescent="0.2">
      <c r="A9" s="1">
        <v>43642.369565717592</v>
      </c>
      <c r="B9" s="2" t="s">
        <v>45</v>
      </c>
      <c r="C9" s="2" t="s">
        <v>46</v>
      </c>
      <c r="D9" s="2" t="s">
        <v>47</v>
      </c>
      <c r="E9" s="3" t="s">
        <v>26</v>
      </c>
      <c r="I9" s="2">
        <v>1300</v>
      </c>
      <c r="AF9" s="2">
        <v>550</v>
      </c>
      <c r="AH9" s="2" t="s">
        <v>39</v>
      </c>
      <c r="AM9" s="2" t="s">
        <v>107</v>
      </c>
      <c r="AN9" t="s">
        <v>108</v>
      </c>
      <c r="AO9" t="s">
        <v>116</v>
      </c>
      <c r="AP9" t="s">
        <v>119</v>
      </c>
      <c r="AQ9" t="s">
        <v>120</v>
      </c>
      <c r="AR9" t="s">
        <v>109</v>
      </c>
      <c r="AS9" t="s">
        <v>130</v>
      </c>
      <c r="AT9" t="s">
        <v>123</v>
      </c>
    </row>
    <row r="10" spans="1:61" ht="15.75" customHeight="1" x14ac:dyDescent="0.2">
      <c r="A10" s="1">
        <v>43643.439346967592</v>
      </c>
      <c r="B10" s="2" t="s">
        <v>48</v>
      </c>
      <c r="C10" s="2" t="s">
        <v>49</v>
      </c>
      <c r="D10" s="2" t="s">
        <v>50</v>
      </c>
      <c r="E10" s="3" t="s">
        <v>26</v>
      </c>
      <c r="F10" s="2"/>
      <c r="G10" s="10">
        <f>5000000/8600</f>
        <v>581.39534883720933</v>
      </c>
      <c r="H10" s="2"/>
      <c r="I10" s="2"/>
      <c r="J10" s="2"/>
      <c r="K10" s="10">
        <f>1500000/8600</f>
        <v>174.41860465116278</v>
      </c>
      <c r="L10" s="2"/>
      <c r="M10" s="2"/>
      <c r="N10" s="2"/>
      <c r="O10" s="10">
        <f>4500000/8600</f>
        <v>523.25581395348843</v>
      </c>
      <c r="P10" s="2"/>
      <c r="Q10" s="2"/>
      <c r="R10" s="2"/>
      <c r="S10" s="10">
        <f>3000000/8600</f>
        <v>348.83720930232556</v>
      </c>
      <c r="T10" s="2"/>
      <c r="U10" s="2"/>
      <c r="V10" s="2"/>
      <c r="W10" s="10">
        <f>3000000/8600</f>
        <v>348.83720930232556</v>
      </c>
      <c r="X10" s="2"/>
      <c r="Y10" s="2"/>
      <c r="Z10" s="10">
        <f>1500000/8600</f>
        <v>174.41860465116278</v>
      </c>
      <c r="AA10" s="2"/>
      <c r="AB10" s="2"/>
      <c r="AC10" s="2"/>
      <c r="AD10" s="2"/>
      <c r="AE10" s="2"/>
      <c r="AF10" s="2"/>
      <c r="AG10" s="2"/>
      <c r="AH10" s="2" t="s">
        <v>15</v>
      </c>
      <c r="AI10" s="2" t="s">
        <v>51</v>
      </c>
      <c r="AJ10" s="2" t="s">
        <v>52</v>
      </c>
      <c r="AM10" s="2" t="s">
        <v>107</v>
      </c>
      <c r="AN10" t="s">
        <v>118</v>
      </c>
      <c r="AO10" t="s">
        <v>108</v>
      </c>
      <c r="AP10" t="s">
        <v>116</v>
      </c>
      <c r="AQ10" t="s">
        <v>119</v>
      </c>
      <c r="AR10" t="s">
        <v>120</v>
      </c>
      <c r="AS10" t="s">
        <v>144</v>
      </c>
      <c r="AT10" t="s">
        <v>117</v>
      </c>
      <c r="AU10" t="s">
        <v>121</v>
      </c>
      <c r="AV10" t="s">
        <v>122</v>
      </c>
      <c r="AW10" t="s">
        <v>109</v>
      </c>
      <c r="AX10" t="s">
        <v>110</v>
      </c>
      <c r="AY10" t="s">
        <v>111</v>
      </c>
      <c r="AZ10" t="s">
        <v>130</v>
      </c>
      <c r="BA10" t="s">
        <v>123</v>
      </c>
      <c r="BB10" t="s">
        <v>131</v>
      </c>
      <c r="BC10" t="s">
        <v>145</v>
      </c>
      <c r="BD10" t="s">
        <v>146</v>
      </c>
    </row>
    <row r="11" spans="1:61" ht="15.75" customHeight="1" x14ac:dyDescent="0.2">
      <c r="A11" s="1">
        <v>43648.693078946759</v>
      </c>
      <c r="B11" s="2" t="s">
        <v>53</v>
      </c>
      <c r="C11" s="2" t="s">
        <v>54</v>
      </c>
      <c r="D11" s="2" t="s">
        <v>55</v>
      </c>
      <c r="E11" s="2" t="s">
        <v>21</v>
      </c>
      <c r="G11" s="11">
        <v>600</v>
      </c>
      <c r="I11" s="11">
        <v>1000</v>
      </c>
      <c r="K11" s="11">
        <v>300</v>
      </c>
      <c r="L11" s="2">
        <v>500</v>
      </c>
      <c r="O11" s="2">
        <v>300</v>
      </c>
      <c r="P11" s="2">
        <v>600</v>
      </c>
      <c r="S11" s="2">
        <v>350</v>
      </c>
      <c r="T11" s="2">
        <v>600</v>
      </c>
      <c r="W11" s="2">
        <v>350</v>
      </c>
      <c r="X11" s="2">
        <v>600</v>
      </c>
      <c r="AA11" s="2">
        <v>350</v>
      </c>
      <c r="AB11" s="2">
        <v>650</v>
      </c>
      <c r="AE11" s="2">
        <v>300</v>
      </c>
      <c r="AF11" s="2">
        <v>500</v>
      </c>
      <c r="AH11" s="2" t="s">
        <v>15</v>
      </c>
      <c r="AI11" s="2" t="s">
        <v>16</v>
      </c>
      <c r="AJ11" s="2" t="s">
        <v>56</v>
      </c>
      <c r="AM11" s="2" t="s">
        <v>107</v>
      </c>
      <c r="AN11" t="s">
        <v>108</v>
      </c>
      <c r="AO11" t="s">
        <v>116</v>
      </c>
      <c r="AP11" t="s">
        <v>144</v>
      </c>
      <c r="AQ11" t="s">
        <v>117</v>
      </c>
      <c r="AR11" t="s">
        <v>121</v>
      </c>
      <c r="AS11" t="s">
        <v>123</v>
      </c>
    </row>
    <row r="12" spans="1:61" ht="15.75" customHeight="1" x14ac:dyDescent="0.2">
      <c r="A12" s="4">
        <v>43628.651317673612</v>
      </c>
      <c r="B12" s="5" t="s">
        <v>57</v>
      </c>
      <c r="C12" s="5" t="s">
        <v>58</v>
      </c>
      <c r="D12" s="5" t="s">
        <v>59</v>
      </c>
      <c r="E12" s="5" t="s">
        <v>14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5">
        <v>400</v>
      </c>
      <c r="S12" s="5">
        <v>550</v>
      </c>
      <c r="T12" s="5">
        <v>700</v>
      </c>
      <c r="U12" s="5">
        <v>1000</v>
      </c>
      <c r="V12" s="6"/>
      <c r="W12" s="6"/>
      <c r="X12" s="6"/>
      <c r="Y12" s="6"/>
      <c r="Z12" s="5">
        <v>300</v>
      </c>
      <c r="AA12" s="5">
        <v>400</v>
      </c>
      <c r="AB12" s="5">
        <v>600</v>
      </c>
      <c r="AC12" s="5">
        <v>1000</v>
      </c>
      <c r="AD12" s="5">
        <v>300</v>
      </c>
      <c r="AE12" s="5">
        <v>400</v>
      </c>
      <c r="AF12" s="5">
        <v>600</v>
      </c>
      <c r="AG12" s="5">
        <v>800</v>
      </c>
      <c r="AH12" s="2" t="s">
        <v>39</v>
      </c>
      <c r="AI12" s="6"/>
      <c r="AJ12" s="6"/>
      <c r="AK12" s="6"/>
      <c r="AL12" s="6"/>
      <c r="AM12" s="2" t="s">
        <v>107</v>
      </c>
      <c r="AN12" s="6" t="s">
        <v>147</v>
      </c>
      <c r="AO12" s="6" t="s">
        <v>148</v>
      </c>
      <c r="AP12" s="6" t="s">
        <v>149</v>
      </c>
      <c r="AQ12" s="6" t="s">
        <v>150</v>
      </c>
      <c r="AR12" s="6" t="s">
        <v>151</v>
      </c>
      <c r="AS12" s="6" t="s">
        <v>152</v>
      </c>
      <c r="AT12" s="6" t="s">
        <v>153</v>
      </c>
      <c r="AU12" s="6" t="s">
        <v>154</v>
      </c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</row>
    <row r="13" spans="1:61" ht="15.75" customHeight="1" x14ac:dyDescent="0.2">
      <c r="A13" s="4">
        <v>43634.120333657411</v>
      </c>
      <c r="B13" s="5" t="s">
        <v>60</v>
      </c>
      <c r="C13" s="5" t="s">
        <v>61</v>
      </c>
      <c r="D13" s="5" t="s">
        <v>62</v>
      </c>
      <c r="E13" s="5" t="s">
        <v>14</v>
      </c>
      <c r="F13" s="5">
        <v>200</v>
      </c>
      <c r="G13" s="5">
        <v>300</v>
      </c>
      <c r="H13" s="5">
        <v>400</v>
      </c>
      <c r="I13" s="5">
        <v>500</v>
      </c>
      <c r="J13" s="5">
        <v>200</v>
      </c>
      <c r="K13" s="5">
        <v>300</v>
      </c>
      <c r="L13" s="5">
        <v>500</v>
      </c>
      <c r="M13" s="5">
        <v>800</v>
      </c>
      <c r="N13" s="5">
        <v>200</v>
      </c>
      <c r="O13" s="5">
        <v>300</v>
      </c>
      <c r="P13" s="5">
        <v>400</v>
      </c>
      <c r="Q13" s="5">
        <v>500</v>
      </c>
      <c r="R13" s="5">
        <v>250</v>
      </c>
      <c r="S13" s="5">
        <v>350</v>
      </c>
      <c r="T13" s="5">
        <v>500</v>
      </c>
      <c r="U13" s="5">
        <v>700</v>
      </c>
      <c r="V13" s="5">
        <v>250</v>
      </c>
      <c r="W13" s="5">
        <v>300</v>
      </c>
      <c r="X13" s="5">
        <v>500</v>
      </c>
      <c r="Y13" s="5">
        <v>600</v>
      </c>
      <c r="Z13" s="5">
        <v>200</v>
      </c>
      <c r="AA13" s="5">
        <v>300</v>
      </c>
      <c r="AB13" s="5">
        <v>400</v>
      </c>
      <c r="AC13" s="5">
        <v>500</v>
      </c>
      <c r="AD13" s="5">
        <v>200</v>
      </c>
      <c r="AE13" s="5">
        <v>300</v>
      </c>
      <c r="AF13" s="5">
        <v>400</v>
      </c>
      <c r="AG13" s="5">
        <v>500</v>
      </c>
      <c r="AH13" s="2" t="s">
        <v>39</v>
      </c>
      <c r="AI13" s="6"/>
      <c r="AJ13" s="6"/>
      <c r="AK13" s="6"/>
      <c r="AL13" s="6"/>
      <c r="AM13" s="2" t="s">
        <v>107</v>
      </c>
      <c r="AN13" s="6" t="s">
        <v>155</v>
      </c>
      <c r="AO13" s="6" t="s">
        <v>147</v>
      </c>
      <c r="AP13" s="6" t="s">
        <v>148</v>
      </c>
      <c r="AQ13" s="6" t="s">
        <v>156</v>
      </c>
      <c r="AR13" s="6" t="s">
        <v>149</v>
      </c>
      <c r="AS13" s="6" t="s">
        <v>157</v>
      </c>
      <c r="AT13" s="6" t="s">
        <v>158</v>
      </c>
      <c r="AU13" s="6" t="s">
        <v>159</v>
      </c>
      <c r="AV13" s="6" t="s">
        <v>150</v>
      </c>
      <c r="AW13" s="6" t="s">
        <v>151</v>
      </c>
      <c r="AX13" s="6" t="s">
        <v>152</v>
      </c>
      <c r="AY13" s="6" t="s">
        <v>154</v>
      </c>
      <c r="AZ13" s="6"/>
      <c r="BA13" s="6"/>
      <c r="BB13" s="6"/>
      <c r="BC13" s="6"/>
      <c r="BD13" s="6"/>
      <c r="BE13" s="6"/>
      <c r="BF13" s="6"/>
      <c r="BG13" s="6"/>
      <c r="BH13" s="6"/>
      <c r="BI13" s="6"/>
    </row>
    <row r="14" spans="1:61" ht="15.75" customHeight="1" x14ac:dyDescent="0.2">
      <c r="A14" s="4">
        <v>43634.676687280094</v>
      </c>
      <c r="B14" s="5" t="s">
        <v>63</v>
      </c>
      <c r="C14" s="5" t="s">
        <v>64</v>
      </c>
      <c r="D14" s="5" t="s">
        <v>65</v>
      </c>
      <c r="E14" s="5" t="s">
        <v>14</v>
      </c>
      <c r="F14" s="5">
        <v>170</v>
      </c>
      <c r="G14" s="5">
        <v>300</v>
      </c>
      <c r="H14" s="5">
        <v>500</v>
      </c>
      <c r="I14" s="5">
        <v>1000</v>
      </c>
      <c r="J14" s="5">
        <v>170</v>
      </c>
      <c r="K14" s="5">
        <v>300</v>
      </c>
      <c r="L14" s="5">
        <v>500</v>
      </c>
      <c r="M14" s="5">
        <v>1000</v>
      </c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2" t="s">
        <v>15</v>
      </c>
      <c r="AI14" s="2" t="s">
        <v>16</v>
      </c>
      <c r="AJ14" s="5" t="s">
        <v>66</v>
      </c>
      <c r="AK14" s="6"/>
      <c r="AL14" s="6"/>
      <c r="AM14" s="2" t="s">
        <v>107</v>
      </c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</row>
    <row r="15" spans="1:61" ht="15.75" customHeight="1" x14ac:dyDescent="0.2">
      <c r="A15" s="4">
        <v>43635.412364490738</v>
      </c>
      <c r="B15" s="5" t="s">
        <v>67</v>
      </c>
      <c r="C15" s="5" t="s">
        <v>68</v>
      </c>
      <c r="D15" s="5" t="s">
        <v>69</v>
      </c>
      <c r="E15" s="5" t="s">
        <v>14</v>
      </c>
      <c r="F15" s="5">
        <v>200</v>
      </c>
      <c r="G15" s="5">
        <v>300</v>
      </c>
      <c r="H15" s="5">
        <v>400</v>
      </c>
      <c r="I15" s="5">
        <v>600</v>
      </c>
      <c r="J15" s="5">
        <v>200</v>
      </c>
      <c r="K15" s="5">
        <v>250</v>
      </c>
      <c r="L15" s="5">
        <v>300</v>
      </c>
      <c r="M15" s="5">
        <v>500</v>
      </c>
      <c r="N15" s="5">
        <v>200</v>
      </c>
      <c r="O15" s="5">
        <v>300</v>
      </c>
      <c r="P15" s="5">
        <v>500</v>
      </c>
      <c r="Q15" s="5">
        <v>800</v>
      </c>
      <c r="R15" s="5">
        <v>200</v>
      </c>
      <c r="S15" s="5">
        <v>300</v>
      </c>
      <c r="T15" s="5">
        <v>400</v>
      </c>
      <c r="U15" s="5">
        <v>500</v>
      </c>
      <c r="V15" s="5">
        <v>250</v>
      </c>
      <c r="W15" s="5">
        <v>300</v>
      </c>
      <c r="X15" s="5">
        <v>400</v>
      </c>
      <c r="Y15" s="5">
        <v>600</v>
      </c>
      <c r="Z15" s="5">
        <v>200</v>
      </c>
      <c r="AA15" s="5">
        <v>300</v>
      </c>
      <c r="AB15" s="5">
        <v>400</v>
      </c>
      <c r="AC15" s="5">
        <v>500</v>
      </c>
      <c r="AD15" s="5">
        <v>200</v>
      </c>
      <c r="AE15" s="5">
        <v>300</v>
      </c>
      <c r="AF15" s="5">
        <v>400</v>
      </c>
      <c r="AG15" s="5">
        <v>600</v>
      </c>
      <c r="AH15" s="2" t="s">
        <v>15</v>
      </c>
      <c r="AI15" s="5" t="s">
        <v>105</v>
      </c>
      <c r="AJ15" s="5" t="s">
        <v>106</v>
      </c>
      <c r="AK15" s="6"/>
      <c r="AL15" s="6"/>
      <c r="AM15" s="2" t="s">
        <v>107</v>
      </c>
      <c r="AN15" s="6" t="s">
        <v>155</v>
      </c>
      <c r="AO15" s="6" t="s">
        <v>147</v>
      </c>
      <c r="AP15" s="6" t="s">
        <v>148</v>
      </c>
      <c r="AQ15" s="6" t="s">
        <v>156</v>
      </c>
      <c r="AR15" s="6" t="s">
        <v>149</v>
      </c>
      <c r="AS15" s="6" t="s">
        <v>157</v>
      </c>
      <c r="AT15" s="6" t="s">
        <v>158</v>
      </c>
      <c r="AU15" s="6" t="s">
        <v>159</v>
      </c>
      <c r="AV15" s="6" t="s">
        <v>150</v>
      </c>
      <c r="AW15" s="6" t="s">
        <v>151</v>
      </c>
      <c r="AX15" s="6" t="s">
        <v>160</v>
      </c>
      <c r="AY15" s="6" t="s">
        <v>153</v>
      </c>
      <c r="AZ15" s="6" t="s">
        <v>154</v>
      </c>
      <c r="BA15" s="6" t="s">
        <v>161</v>
      </c>
      <c r="BB15" s="6"/>
      <c r="BC15" s="6"/>
      <c r="BD15" s="6"/>
      <c r="BE15" s="6"/>
      <c r="BF15" s="6"/>
      <c r="BG15" s="6"/>
      <c r="BH15" s="6"/>
      <c r="BI15" s="6"/>
    </row>
    <row r="16" spans="1:61" ht="15.75" customHeight="1" x14ac:dyDescent="0.2">
      <c r="A16" s="4">
        <v>43636.545321307873</v>
      </c>
      <c r="B16" s="5" t="s">
        <v>70</v>
      </c>
      <c r="C16" s="5" t="s">
        <v>71</v>
      </c>
      <c r="D16" s="5" t="s">
        <v>72</v>
      </c>
      <c r="E16" s="7" t="s">
        <v>26</v>
      </c>
      <c r="F16" s="9">
        <f>1200000/8600</f>
        <v>139.53488372093022</v>
      </c>
      <c r="G16" s="9">
        <f>((1200000+2000000)/2)/8600</f>
        <v>186.04651162790697</v>
      </c>
      <c r="H16" s="8">
        <f>4000000/8600</f>
        <v>465.11627906976742</v>
      </c>
      <c r="I16" s="5">
        <f>150*25</f>
        <v>3750</v>
      </c>
      <c r="J16" s="9">
        <f>1000000/8600</f>
        <v>116.27906976744185</v>
      </c>
      <c r="K16" s="5"/>
      <c r="L16" s="5"/>
      <c r="M16" s="5"/>
      <c r="N16" s="5"/>
      <c r="O16" s="5"/>
      <c r="P16" s="5"/>
      <c r="Q16" s="5"/>
      <c r="R16" s="9">
        <f>1200000/8600</f>
        <v>139.53488372093022</v>
      </c>
      <c r="S16" s="9">
        <f>2500000/8600</f>
        <v>290.69767441860466</v>
      </c>
      <c r="T16" s="9">
        <f>4000000/8600</f>
        <v>465.11627906976742</v>
      </c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2" t="s">
        <v>39</v>
      </c>
      <c r="AI16" s="6"/>
      <c r="AJ16" s="6"/>
      <c r="AK16" s="6"/>
      <c r="AL16" s="6"/>
      <c r="AM16" s="2" t="s">
        <v>107</v>
      </c>
      <c r="AN16" s="6" t="s">
        <v>155</v>
      </c>
      <c r="AO16" s="6" t="s">
        <v>147</v>
      </c>
      <c r="AP16" s="6" t="s">
        <v>148</v>
      </c>
      <c r="AQ16" s="6" t="s">
        <v>156</v>
      </c>
      <c r="AR16" s="6" t="s">
        <v>157</v>
      </c>
      <c r="AS16" s="6" t="s">
        <v>158</v>
      </c>
      <c r="AT16" s="6" t="s">
        <v>159</v>
      </c>
      <c r="AU16" s="6" t="s">
        <v>150</v>
      </c>
      <c r="AV16" s="6" t="s">
        <v>154</v>
      </c>
      <c r="AW16" s="6" t="s">
        <v>162</v>
      </c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</row>
    <row r="17" spans="1:61" ht="15.75" customHeight="1" x14ac:dyDescent="0.2">
      <c r="A17" s="4">
        <v>43636.675708657407</v>
      </c>
      <c r="B17" s="5" t="s">
        <v>73</v>
      </c>
      <c r="C17" s="5" t="s">
        <v>74</v>
      </c>
      <c r="D17" s="5" t="s">
        <v>75</v>
      </c>
      <c r="E17" s="5" t="s">
        <v>14</v>
      </c>
      <c r="F17" s="8">
        <f>2000000/8600</f>
        <v>232.55813953488371</v>
      </c>
      <c r="G17" s="8">
        <f>2300000/8600</f>
        <v>267.44186046511629</v>
      </c>
      <c r="H17" s="8">
        <f>2500000/8600</f>
        <v>290.69767441860466</v>
      </c>
      <c r="I17" s="8">
        <f>4000000/8600</f>
        <v>465.11627906976742</v>
      </c>
      <c r="J17" s="8">
        <f>2000000/8600</f>
        <v>232.55813953488371</v>
      </c>
      <c r="K17" s="8">
        <f>2300000/8600</f>
        <v>267.44186046511629</v>
      </c>
      <c r="L17" s="8">
        <f>2500000/8600</f>
        <v>290.69767441860466</v>
      </c>
      <c r="M17" s="8">
        <f>4000000/8600</f>
        <v>465.11627906976742</v>
      </c>
      <c r="N17" s="8">
        <f>2000000/8600</f>
        <v>232.55813953488371</v>
      </c>
      <c r="O17" s="8">
        <f>2300000/8600</f>
        <v>267.44186046511629</v>
      </c>
      <c r="P17" s="8">
        <f>2500000/8600</f>
        <v>290.69767441860466</v>
      </c>
      <c r="Q17" s="8">
        <f>4000000/8600</f>
        <v>465.11627906976742</v>
      </c>
      <c r="R17" s="8">
        <f>2000000/8600</f>
        <v>232.55813953488371</v>
      </c>
      <c r="S17" s="8">
        <f>2300000/8600</f>
        <v>267.44186046511629</v>
      </c>
      <c r="T17" s="8">
        <f>2500000/8600</f>
        <v>290.69767441860466</v>
      </c>
      <c r="U17" s="8">
        <f>4000000/8600</f>
        <v>465.11627906976742</v>
      </c>
      <c r="V17" s="8">
        <f>2000000/8600</f>
        <v>232.55813953488371</v>
      </c>
      <c r="W17" s="8">
        <f>2300000/8600</f>
        <v>267.44186046511629</v>
      </c>
      <c r="X17" s="8">
        <f>2500000/8600</f>
        <v>290.69767441860466</v>
      </c>
      <c r="Y17" s="8">
        <f>4000000/8600</f>
        <v>465.11627906976742</v>
      </c>
      <c r="Z17" s="8">
        <f>2000000/8600</f>
        <v>232.55813953488371</v>
      </c>
      <c r="AA17" s="8">
        <f>2300000/8600</f>
        <v>267.44186046511629</v>
      </c>
      <c r="AB17" s="8">
        <f>2500000/8600</f>
        <v>290.69767441860466</v>
      </c>
      <c r="AC17" s="8">
        <f>4000000/8600</f>
        <v>465.11627906976742</v>
      </c>
      <c r="AD17" s="8">
        <f>2000000/8600</f>
        <v>232.55813953488371</v>
      </c>
      <c r="AE17" s="8">
        <f>2300000/8600</f>
        <v>267.44186046511629</v>
      </c>
      <c r="AF17" s="8">
        <f>2500000/8600</f>
        <v>290.69767441860466</v>
      </c>
      <c r="AG17" s="8">
        <f>4000000/8600</f>
        <v>465.11627906976742</v>
      </c>
      <c r="AH17" s="2" t="s">
        <v>15</v>
      </c>
      <c r="AI17" s="2" t="s">
        <v>16</v>
      </c>
      <c r="AJ17" s="5" t="s">
        <v>76</v>
      </c>
      <c r="AK17" s="6"/>
      <c r="AL17" s="6"/>
      <c r="AM17" s="2" t="s">
        <v>107</v>
      </c>
      <c r="AN17" s="6" t="s">
        <v>155</v>
      </c>
      <c r="AO17" s="6" t="s">
        <v>159</v>
      </c>
      <c r="AP17" s="6" t="s">
        <v>151</v>
      </c>
      <c r="AQ17" s="6" t="s">
        <v>153</v>
      </c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</row>
    <row r="18" spans="1:61" ht="15.75" customHeight="1" x14ac:dyDescent="0.2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Bee Timberlake</cp:lastModifiedBy>
  <dcterms:modified xsi:type="dcterms:W3CDTF">2019-07-18T02:00:06Z</dcterms:modified>
</cp:coreProperties>
</file>