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8 Survey Project\Reports\Hotel and Hospitality\"/>
    </mc:Choice>
  </mc:AlternateContent>
  <xr:revisionPtr revIDLastSave="0" documentId="13_ncr:1_{2A045710-7449-408F-BBD5-F19F650CFA3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Form Responses 1" sheetId="1" r:id="rId2"/>
  </sheets>
  <calcPr calcId="18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3" i="1" l="1"/>
  <c r="AN3" i="1"/>
  <c r="AM3" i="1"/>
  <c r="AL3" i="1"/>
  <c r="AK7" i="1"/>
  <c r="AJ7" i="1"/>
  <c r="AI7" i="1"/>
  <c r="AH7" i="1"/>
  <c r="AG7" i="1"/>
  <c r="AF7" i="1"/>
  <c r="AE7" i="1"/>
  <c r="AD7" i="1"/>
  <c r="AC7" i="1"/>
  <c r="AC2" i="1"/>
  <c r="AB7" i="1"/>
  <c r="AA7" i="1"/>
  <c r="Z7" i="1"/>
  <c r="Y7" i="1"/>
  <c r="X7" i="1"/>
  <c r="W7" i="1"/>
  <c r="V7" i="1"/>
  <c r="U7" i="1"/>
  <c r="U2" i="1"/>
  <c r="T7" i="1"/>
  <c r="T2" i="1"/>
  <c r="S7" i="1"/>
  <c r="R7" i="1"/>
  <c r="Q7" i="1"/>
  <c r="P7" i="1"/>
  <c r="O7" i="1"/>
  <c r="N7" i="1"/>
  <c r="M7" i="1"/>
  <c r="M4" i="1"/>
  <c r="M2" i="1"/>
  <c r="L7" i="1"/>
  <c r="L4" i="1"/>
  <c r="K7" i="1"/>
  <c r="K4" i="1"/>
  <c r="J7" i="1"/>
  <c r="J4" i="1"/>
  <c r="I7" i="1"/>
  <c r="I4" i="1"/>
  <c r="I2" i="1"/>
  <c r="H7" i="1"/>
  <c r="H4" i="1"/>
  <c r="G7" i="1"/>
  <c r="G4" i="1"/>
  <c r="F7" i="1"/>
  <c r="F4" i="1"/>
</calcChain>
</file>

<file path=xl/sharedStrings.xml><?xml version="1.0" encoding="utf-8"?>
<sst xmlns="http://schemas.openxmlformats.org/spreadsheetml/2006/main" count="187" uniqueCount="128">
  <si>
    <t>Timestamp</t>
  </si>
  <si>
    <t>Your Name</t>
  </si>
  <si>
    <t>Your Email</t>
  </si>
  <si>
    <t>Company or Organization name</t>
  </si>
  <si>
    <t>Number of employee (Full-time equivalent)</t>
  </si>
  <si>
    <t>Does your Company or Organization plan to increase or decrease headcount in next 6 to 12 months?</t>
  </si>
  <si>
    <t>Why does your Company or Organization increase the headcount?</t>
  </si>
  <si>
    <t>Please indicate job functions that your Company or Organization plan to hire or increase in next 6 to 12 months</t>
  </si>
  <si>
    <t>Why does your Company or Organization decrease the headcount?</t>
  </si>
  <si>
    <t>Please indicate job functions that your Company or Organization plan to decrease in next 6 to 12 months</t>
  </si>
  <si>
    <t>What kind of skills does your Company or Organization require?</t>
  </si>
  <si>
    <t>Nattawut Wetprasit</t>
  </si>
  <si>
    <t>nattawut.wetprasit@ihg.com</t>
  </si>
  <si>
    <t>Crowne Plaza Vientiane</t>
  </si>
  <si>
    <t>201-500</t>
  </si>
  <si>
    <t>Increase</t>
  </si>
  <si>
    <t>Expansion</t>
  </si>
  <si>
    <t>Waiter, IT, HR, Sales, Housekeeping, Receptionist, Engineers</t>
  </si>
  <si>
    <t>Naly Inthavong</t>
  </si>
  <si>
    <t>naly@exotravel.com</t>
  </si>
  <si>
    <t>EXO Travel Laos</t>
  </si>
  <si>
    <t>10-50</t>
  </si>
  <si>
    <t>ເພີ່ມ</t>
  </si>
  <si>
    <t>ຍ້ອນມີການປ່ຽນແທນພະນັກງານ</t>
  </si>
  <si>
    <t>ພ/ງຂາຍ, ພ/ງບັນຊີ</t>
  </si>
  <si>
    <t>ທ້າວ​ ເພັດ​ຈຳ​ພອນ ພອນ​ສະ​ດາ</t>
  </si>
  <si>
    <t>hr@inthira.com</t>
  </si>
  <si>
    <t>Inthira Group</t>
  </si>
  <si>
    <t>51-100</t>
  </si>
  <si>
    <t>ຍັງບໍ່ໄດ້ວາງແຜນ</t>
  </si>
  <si>
    <t>Thanongsak Oudomsin</t>
  </si>
  <si>
    <t>saksirihotel@gmial.com</t>
  </si>
  <si>
    <t>Saksiri Riverside Boutique Hotel</t>
  </si>
  <si>
    <t>1-9</t>
  </si>
  <si>
    <t xml:space="preserve">Reception and KItchen </t>
  </si>
  <si>
    <t>ທ່ານ ນາງ ນິພາພອນ ບັນດາວົງ</t>
  </si>
  <si>
    <t>niphaphone@tkgroup.la</t>
  </si>
  <si>
    <t>ບໍລິສັດ ທີເຄ ແຄັບປີຕໍລ ຈໍາກັດ ຜູ້ດຽວ</t>
  </si>
  <si>
    <t>ຍ້ອນຂະຫຍາຍທຸລະກິດ</t>
  </si>
  <si>
    <t>ຜູ່ຈັດການຝ່າຍຂາຍ ແລະ ການຕະຫຼາດ, ອອກແບບກຣາຟິກ</t>
  </si>
  <si>
    <t>Bounthieng Lattanavong</t>
  </si>
  <si>
    <t>bounthieng@gmail.com</t>
  </si>
  <si>
    <t>Napong Grilled Chicken Restaurant</t>
  </si>
  <si>
    <t>ຍ້ອນມີການຂະຫຍາຍສາຂາເພີ່ມ</t>
  </si>
  <si>
    <t>ພະນັກງານຝ່າຍບຸກຄົນ, ພະນັກງານຝ່າຍບັນຊີ, ພໍ່ຄົວ, ການຕະຫຼາດ, ບໍລິການ, ທຳຄວາມສະອາດ</t>
  </si>
  <si>
    <t>Housekeeper (new graduate)</t>
  </si>
  <si>
    <t>Housekeeper (1 - 3 years experience)</t>
  </si>
  <si>
    <t>Housekeeper (4 - 6 years experience)</t>
  </si>
  <si>
    <t>Housekeeper (7 years experience)</t>
  </si>
  <si>
    <t>Sale Officer (new graduate)</t>
  </si>
  <si>
    <t>Sale Officer (1 - 3 years experience)</t>
  </si>
  <si>
    <t>Sale Officer (4 - 6 years experience)</t>
  </si>
  <si>
    <t>Sale Officer (7 years experience)</t>
  </si>
  <si>
    <t>Marketing Officer (new graduate)</t>
  </si>
  <si>
    <t>Marketing Officer (1 - 3 years experience)</t>
  </si>
  <si>
    <t>Marketing Officer (4 - 6 years experience)</t>
  </si>
  <si>
    <t>Marketing Officer (7 years experience)</t>
  </si>
  <si>
    <t>Human Resources Officer (new graduate)</t>
  </si>
  <si>
    <t>Human Resources Officer (1 - 3 years experience)</t>
  </si>
  <si>
    <t>Human Resources Officer (4 - 6 years experience)</t>
  </si>
  <si>
    <t>Human Resources Officer (7 years experience)</t>
  </si>
  <si>
    <t>Finance Officer (new graduate)</t>
  </si>
  <si>
    <t>Finance Officer (1 - 3 years experience)</t>
  </si>
  <si>
    <t>Finance Officer (4 - 6 years experience)</t>
  </si>
  <si>
    <t>Finance Officer (7 years experience)</t>
  </si>
  <si>
    <t>Chef (new graduate)</t>
  </si>
  <si>
    <t>Chef (1 - 3 years experience)</t>
  </si>
  <si>
    <t>Chef (4 - 6 years experience)</t>
  </si>
  <si>
    <t>Chef (7 years experience)</t>
  </si>
  <si>
    <t>Administrative Officer (new graduate)</t>
  </si>
  <si>
    <t>Administrative Officer (1 - 3 years experience)</t>
  </si>
  <si>
    <t>Administrative Officer (4 - 6 years experience)</t>
  </si>
  <si>
    <t>Administrative Officer (7 years experience)</t>
  </si>
  <si>
    <t>Front Officer / Receptionist (new graduate)</t>
  </si>
  <si>
    <t>Front Officer / Receptionist (1 - 3 years experience)</t>
  </si>
  <si>
    <t>Front Officer / Receptionist (4 - 6 years experience)</t>
  </si>
  <si>
    <t>Front Officer / Receptionist (7 years experience)</t>
  </si>
  <si>
    <t>Tour guide (new graduate)</t>
  </si>
  <si>
    <t>Tour guide (1 - 3 years experience)</t>
  </si>
  <si>
    <t>Tour guide (4 - 6 years experience)</t>
  </si>
  <si>
    <t>Tour guide (7 years experience)</t>
  </si>
  <si>
    <t>Communication Skills</t>
  </si>
  <si>
    <t xml:space="preserve"> Teamwork and Collaboration</t>
  </si>
  <si>
    <t xml:space="preserve"> Problem Solving</t>
  </si>
  <si>
    <t xml:space="preserve"> Self-Management and Initiative</t>
  </si>
  <si>
    <t xml:space="preserve"> Critical and Creative Thinking</t>
  </si>
  <si>
    <t xml:space="preserve"> Flexibility / Adaptability</t>
  </si>
  <si>
    <t xml:space="preserve"> Leadership / Management Skills</t>
  </si>
  <si>
    <t xml:space="preserve"> Self-confidence</t>
  </si>
  <si>
    <t xml:space="preserve"> Languages</t>
  </si>
  <si>
    <t xml:space="preserve"> Sales and Marketing Skills</t>
  </si>
  <si>
    <t xml:space="preserve"> Computer / IT Literacy</t>
  </si>
  <si>
    <t xml:space="preserve"> Time Management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</si>
  <si>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</si>
  <si>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</si>
  <si>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</si>
  <si>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</si>
  <si>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</si>
  <si>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</si>
  <si>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</si>
  <si>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</si>
  <si>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</si>
  <si>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</si>
  <si>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</si>
  <si>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ທັກສະດ້ານການຕິດຕໍ່ສື່ສານ</t>
  </si>
  <si>
    <t xml:space="preserve"> ທັກສະດ້ານເຕັກນິກ</t>
  </si>
  <si>
    <t xml:space="preserve"> ທັກສະດ້ານການເຮັດວຽກເປັນທີມ ແລະການປະສານງານ</t>
  </si>
  <si>
    <t xml:space="preserve"> ທັກສະດ້ານການແກ້ໄຂບັນຫາ</t>
  </si>
  <si>
    <t xml:space="preserve"> ທັກສະດ້ານການພັດທະນາຕົນເອງ ແລະມີແນວຄິດລິເລີ່ມ</t>
  </si>
  <si>
    <t xml:space="preserve"> ທັກສະດ້ານຄວາມຄິດສັງສັນ ແລະຄິດຢ່າງມີວິຈາລະນາຍານ</t>
  </si>
  <si>
    <t xml:space="preserve"> ທັກສະດ້ານແນວຄວາມຄິດສາກົນ</t>
  </si>
  <si>
    <t xml:space="preserve"> ທັກສະດ້ານການປັບຕົວ ແລະຄວາມຍືດຫຍຸ່ນ</t>
  </si>
  <si>
    <t xml:space="preserve"> ທັກສະດ້ານຄວາມເປັນຜູ້ນໍາ ແລະການຈັດການຕ່າງໆ</t>
  </si>
  <si>
    <t xml:space="preserve"> ທັກສະດ້ານຄວາມໝັ້ນໃຈຕົນເອງ</t>
  </si>
  <si>
    <t xml:space="preserve"> ທັກສະດ້ານພາສາ</t>
  </si>
  <si>
    <t xml:space="preserve"> ທັກສະດ້ານການເວົ້າຕໍ່ໜ້າມວນຊົນ</t>
  </si>
  <si>
    <t xml:space="preserve"> ທັກສະດ້ານການຂາຍ ແລະການຕະຫຼາດ</t>
  </si>
  <si>
    <t xml:space="preserve"> ທັກສະດ້ານຄອມພິວເຕີ</t>
  </si>
  <si>
    <t xml:space="preserve"> ທັກສະດ້ານການຈັດການເວລາ</t>
  </si>
  <si>
    <t xml:space="preserve"> ທັກສະດ້ານການຈູງໃຈ</t>
  </si>
  <si>
    <t>Column12</t>
  </si>
  <si>
    <t>Column13</t>
  </si>
  <si>
    <t>Column14</t>
  </si>
  <si>
    <t>Column15</t>
  </si>
  <si>
    <t>Average of Tour guide (new graduate)</t>
  </si>
  <si>
    <t>Average of Tour guide (1 - 3 years experience)</t>
  </si>
  <si>
    <t>Average of Tour guide (4 - 6 years experience)</t>
  </si>
  <si>
    <t>Average of Tour guide (7 years experience)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</si>
</sst>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0" fillId="0" borderId="0" xfId="0"/>
    <xf numFmtId="0" fontId="1" fillId="0" borderId="0" xfId="0" quotePrefix="1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 applyAlignment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57.69916921296" createdVersion="6" refreshedVersion="6" minRefreshableVersion="3" recordCount="6" xr:uid="{5CDC47B0-561F-4748-8734-30C16219BD1E}">
  <cacheSource type="worksheet">
    <worksheetSource name="Table1"/>
  </cacheSource>
  <cacheFields count="62">
    <cacheField name="Timestamp" numFmtId="164">
      <sharedItems containsSemiMixedTypes="0" containsNonDate="0" containsDate="1" containsString="0" minDate="2019-06-12T12:00:19" maxDate="2019-06-25T19:01:13"/>
    </cacheField>
    <cacheField name="Your Name" numFmtId="0">
      <sharedItems/>
    </cacheField>
    <cacheField name="Your Email" numFmtId="0">
      <sharedItems/>
    </cacheField>
    <cacheField name="Company or Organization name" numFmtId="0">
      <sharedItems/>
    </cacheField>
    <cacheField name="Number of employee (Full-time equivalent)" numFmtId="0">
      <sharedItems/>
    </cacheField>
    <cacheField name="Housekeeper (new graduate)" numFmtId="0">
      <sharedItems containsString="0" containsBlank="1" containsNumber="1" minValue="100" maxValue="370"/>
    </cacheField>
    <cacheField name="Housekeeper (1 - 3 years experience)" numFmtId="0">
      <sharedItems containsSemiMixedTypes="0" containsString="0" containsNumber="1" minValue="150" maxValue="370"/>
    </cacheField>
    <cacheField name="Housekeeper (4 - 6 years experience)" numFmtId="0">
      <sharedItems containsString="0" containsBlank="1" containsNumber="1" minValue="300" maxValue="620"/>
    </cacheField>
    <cacheField name="Housekeeper (7 years experience)" numFmtId="0">
      <sharedItems containsString="0" containsBlank="1" containsNumber="1" minValue="475" maxValue="1200"/>
    </cacheField>
    <cacheField name="Sale Officer (new graduate)" numFmtId="0">
      <sharedItems containsString="0" containsBlank="1" containsNumber="1" minValue="120" maxValue="620"/>
    </cacheField>
    <cacheField name="Sale Officer (1 - 3 years experience)" numFmtId="0">
      <sharedItems containsSemiMixedTypes="0" containsString="0" containsNumber="1" minValue="200" maxValue="720"/>
    </cacheField>
    <cacheField name="Sale Officer (4 - 6 years experience)" numFmtId="0">
      <sharedItems containsString="0" containsBlank="1" containsNumber="1" minValue="300" maxValue="950"/>
    </cacheField>
    <cacheField name="Sale Officer (7 years experience)" numFmtId="0">
      <sharedItems containsString="0" containsBlank="1" containsNumber="1" minValue="400" maxValue="2000"/>
    </cacheField>
    <cacheField name="Marketing Officer (new graduate)" numFmtId="0">
      <sharedItems containsSemiMixedTypes="0" containsString="0" containsNumber="1" minValue="100" maxValue="550"/>
    </cacheField>
    <cacheField name="Marketing Officer (1 - 3 years experience)" numFmtId="0">
      <sharedItems containsSemiMixedTypes="0" containsString="0" containsNumber="1" minValue="120" maxValue="650"/>
    </cacheField>
    <cacheField name="Marketing Officer (4 - 6 years experience)" numFmtId="0">
      <sharedItems containsString="0" containsBlank="1" containsNumber="1" minValue="150" maxValue="1100"/>
    </cacheField>
    <cacheField name="Marketing Officer (7 years experience)" numFmtId="0">
      <sharedItems containsString="0" containsBlank="1" containsNumber="1" minValue="200" maxValue="1500"/>
    </cacheField>
    <cacheField name="Human Resources Officer (new graduate)" numFmtId="0">
      <sharedItems containsString="0" containsBlank="1" containsNumber="1" minValue="120" maxValue="420"/>
    </cacheField>
    <cacheField name="Human Resources Officer (1 - 3 years experience)" numFmtId="0">
      <sharedItems containsString="0" containsBlank="1" containsNumber="1" minValue="200" maxValue="520"/>
    </cacheField>
    <cacheField name="Human Resources Officer (4 - 6 years experience)" numFmtId="0">
      <sharedItems containsString="0" containsBlank="1" containsNumber="1" minValue="250" maxValue="750"/>
    </cacheField>
    <cacheField name="Human Resources Officer (7 years experience)" numFmtId="0">
      <sharedItems containsString="0" containsBlank="1" containsNumber="1" minValue="300" maxValue="1200"/>
    </cacheField>
    <cacheField name="Finance Officer (new graduate)" numFmtId="0">
      <sharedItems containsSemiMixedTypes="0" containsString="0" containsNumber="1" minValue="100" maxValue="420"/>
    </cacheField>
    <cacheField name="Finance Officer (1 - 3 years experience)" numFmtId="0">
      <sharedItems containsSemiMixedTypes="0" containsString="0" containsNumber="1" minValue="150" maxValue="620"/>
    </cacheField>
    <cacheField name="Finance Officer (4 - 6 years experience)" numFmtId="0">
      <sharedItems containsSemiMixedTypes="0" containsString="0" containsNumber="1" minValue="300" maxValue="800"/>
    </cacheField>
    <cacheField name="Finance Officer (7 years experience)" numFmtId="0">
      <sharedItems containsSemiMixedTypes="0" containsString="0" containsNumber="1" minValue="500" maxValue="1400"/>
    </cacheField>
    <cacheField name="Chef (new graduate)" numFmtId="0">
      <sharedItems containsSemiMixedTypes="0" containsString="0" containsNumber="1" minValue="120" maxValue="370"/>
    </cacheField>
    <cacheField name="Chef (1 - 3 years experience)" numFmtId="0">
      <sharedItems containsSemiMixedTypes="0" containsString="0" containsNumber="1" minValue="200" maxValue="450"/>
    </cacheField>
    <cacheField name="Chef (4 - 6 years experience)" numFmtId="0">
      <sharedItems containsSemiMixedTypes="0" containsString="0" containsNumber="1" minValue="300" maxValue="650"/>
    </cacheField>
    <cacheField name="Chef (7 years experience)" numFmtId="0">
      <sharedItems containsSemiMixedTypes="0" containsString="0" containsNumber="1" minValue="400" maxValue="1200"/>
    </cacheField>
    <cacheField name="Administrative Officer (new graduate)" numFmtId="0">
      <sharedItems containsSemiMixedTypes="0" containsString="0" containsNumber="1" minValue="162.7906976744186" maxValue="450"/>
    </cacheField>
    <cacheField name="Administrative Officer (1 - 3 years experience)" numFmtId="0">
      <sharedItems containsSemiMixedTypes="0" containsString="0" containsNumber="1" minValue="232.55813953488371" maxValue="600"/>
    </cacheField>
    <cacheField name="Administrative Officer (4 - 6 years experience)" numFmtId="0">
      <sharedItems containsSemiMixedTypes="0" containsString="0" containsNumber="1" minValue="300" maxValue="600"/>
    </cacheField>
    <cacheField name="Administrative Officer (7 years experience)" numFmtId="0">
      <sharedItems containsSemiMixedTypes="0" containsString="0" containsNumber="1" minValue="450" maxValue="1000"/>
    </cacheField>
    <cacheField name="Front Officer / Receptionist (new graduate)" numFmtId="0">
      <sharedItems containsString="0" containsBlank="1" containsNumber="1" minValue="186.04651162790697" maxValue="420"/>
    </cacheField>
    <cacheField name="Front Officer / Receptionist (1 - 3 years experience)" numFmtId="0">
      <sharedItems containsString="0" containsBlank="1" containsNumber="1" minValue="232.55813953488371" maxValue="420"/>
    </cacheField>
    <cacheField name="Front Officer / Receptionist (4 - 6 years experience)" numFmtId="0">
      <sharedItems containsString="0" containsBlank="1" containsNumber="1" minValue="348.83720930232556" maxValue="650"/>
    </cacheField>
    <cacheField name="Front Officer / Receptionist (7 years experience)" numFmtId="0">
      <sharedItems containsString="0" containsBlank="1" containsNumber="1" minValue="500" maxValue="650"/>
    </cacheField>
    <cacheField name="Tour guide (new graduate)" numFmtId="0">
      <sharedItems containsString="0" containsBlank="1" containsNumber="1" containsInteger="1" minValue="200" maxValue="900"/>
    </cacheField>
    <cacheField name="Tour guide (1 - 3 years experience)" numFmtId="0">
      <sharedItems containsString="0" containsBlank="1" containsNumber="1" containsInteger="1" minValue="300" maxValue="1100"/>
    </cacheField>
    <cacheField name="Tour guide (4 - 6 years experience)" numFmtId="0">
      <sharedItems containsString="0" containsBlank="1" containsNumber="1" containsInteger="1" minValue="400" maxValue="1100"/>
    </cacheField>
    <cacheField name="Tour guide (7 years experience)" numFmtId="0">
      <sharedItems containsString="0" containsBlank="1" containsNumber="1" containsInteger="1" minValue="450" maxValue="1100"/>
    </cacheField>
    <cacheField name="Does your Company or Organization plan to increase or decrease headcount in next 6 to 12 months?" numFmtId="0">
      <sharedItems/>
    </cacheField>
    <cacheField name="Why does your Company or Organization increase the headcount?" numFmtId="0">
      <sharedItems containsBlank="1"/>
    </cacheField>
    <cacheField name="Please indicate job functions that your Company or Organization plan to hire or increase in next 6 to 12 months" numFmtId="0">
      <sharedItems containsBlank="1"/>
    </cacheField>
    <cacheField name="Why does your Company or Organization decrease the headcount?" numFmtId="0">
      <sharedItems containsNonDate="0" containsString="0" containsBlank="1"/>
    </cacheField>
    <cacheField name="Please indicate job functions that your Company or Organization plan to decrease in next 6 to 12 months" numFmtId="0">
      <sharedItems containsNonDate="0" containsString="0" containsBlank="1"/>
    </cacheField>
    <cacheField name="What kind of skills does your Company or Organization require?" numFmtId="0">
      <sharedItems/>
    </cacheField>
    <cacheField name="Column1" numFmtId="0">
      <sharedItems/>
    </cacheField>
    <cacheField name="Column2" numFmtId="0">
      <sharedItems/>
    </cacheField>
    <cacheField name="Column3" numFmtId="0">
      <sharedItems/>
    </cacheField>
    <cacheField name="Column4" numFmtId="0">
      <sharedItems/>
    </cacheField>
    <cacheField name="Column5" numFmtId="0">
      <sharedItems/>
    </cacheField>
    <cacheField name="Column6" numFmtId="0">
      <sharedItems/>
    </cacheField>
    <cacheField name="Column7" numFmtId="0">
      <sharedItems/>
    </cacheField>
    <cacheField name="Column8" numFmtId="0">
      <sharedItems/>
    </cacheField>
    <cacheField name="Column9" numFmtId="0">
      <sharedItems/>
    </cacheField>
    <cacheField name="Column10" numFmtId="0">
      <sharedItems/>
    </cacheField>
    <cacheField name="Column11" numFmtId="0">
      <sharedItems containsBlank="1"/>
    </cacheField>
    <cacheField name="Column12" numFmtId="0">
      <sharedItems containsBlank="1"/>
    </cacheField>
    <cacheField name="Column13" numFmtId="0">
      <sharedItems containsBlank="1"/>
    </cacheField>
    <cacheField name="Column14" numFmtId="0">
      <sharedItems containsBlank="1"/>
    </cacheField>
    <cacheField name="Column1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19-06-13T08:13:44"/>
    <s v="Nattawut Wetprasit"/>
    <s v="nattawut.wetprasit@ihg.com"/>
    <s v="Crowne Plaza Vientiane"/>
    <s v="201-500"/>
    <n v="370"/>
    <n v="370"/>
    <n v="620"/>
    <n v="1200"/>
    <n v="620"/>
    <n v="720"/>
    <n v="950"/>
    <n v="2000"/>
    <n v="550"/>
    <n v="650"/>
    <n v="1100"/>
    <n v="1500"/>
    <n v="420"/>
    <n v="520"/>
    <n v="750"/>
    <n v="1200"/>
    <n v="420"/>
    <n v="620"/>
    <n v="800"/>
    <n v="1400"/>
    <n v="370"/>
    <n v="450"/>
    <n v="650"/>
    <n v="1025"/>
    <n v="450"/>
    <n v="600"/>
    <n v="600"/>
    <n v="650"/>
    <n v="420"/>
    <n v="420"/>
    <n v="650"/>
    <n v="650"/>
    <m/>
    <m/>
    <m/>
    <m/>
    <s v="Increase"/>
    <s v="Expansion"/>
    <s v="Waiter, IT, HR, Sales, Housekeeping, Receptionist, Engineers"/>
    <m/>
    <m/>
    <s v="Communication Skills"/>
    <s v=" Teamwork and Collaboration"/>
    <s v=" Problem Solving"/>
    <s v=" Self-Management and Initiative"/>
    <s v=" Critical and Creative Thinking"/>
    <s v=" Flexibility / Adaptability"/>
    <s v=" Leadership / Management Skills"/>
    <s v=" Self-confidence"/>
    <s v=" Languages"/>
    <s v=" Sales and Marketing Skills"/>
    <s v=" Computer / IT Literacy"/>
    <s v=" Time Management"/>
    <m/>
    <m/>
    <m/>
    <m/>
  </r>
  <r>
    <d v="2019-06-12T12:00:19"/>
    <s v="Naly Inthavong"/>
    <s v="naly@exotravel.com"/>
    <s v="EXO Travel Laos"/>
    <s v="10-50"/>
    <n v="250"/>
    <n v="300"/>
    <n v="400"/>
    <n v="500"/>
    <n v="200"/>
    <n v="250"/>
    <n v="300"/>
    <n v="400"/>
    <n v="100"/>
    <n v="120"/>
    <n v="150"/>
    <n v="200"/>
    <n v="150"/>
    <n v="200"/>
    <n v="250"/>
    <n v="300"/>
    <n v="300"/>
    <n v="400"/>
    <n v="500"/>
    <n v="600"/>
    <n v="250"/>
    <n v="300"/>
    <n v="400"/>
    <n v="600"/>
    <n v="200"/>
    <n v="250"/>
    <n v="300"/>
    <n v="450"/>
    <m/>
    <m/>
    <m/>
    <m/>
    <n v="900"/>
    <n v="1100"/>
    <n v="1100"/>
    <n v="1100"/>
    <s v="ເພີ່ມ"/>
    <s v="ຍ້ອນມີການປ່ຽນແທນພະນັກງານ"/>
    <s v="ພ/ງຂາຍ, ພ/ງບັນຊີ"/>
    <m/>
    <m/>
    <s v="ທັກສະດ້ານການຕິດຕໍ່ສື່ສານ"/>
    <s v=" ທັກສະດ້ານເຕັກນິກ"/>
    <s v=" ທັກສະດ້ານການເຮັດວຽກເປັນທີມ ແລະການປະສານງານ"/>
    <s v=" ທັກສະດ້ານການແກ້ໄຂບັນຫາ"/>
    <s v=" ທັກສະດ້ານການພັດທະນາຕົນເອງ ແລະມີແນວຄິດລິເລີ່ມ"/>
    <s v=" ທັກສະດ້ານຄວາມຄິດສັງສັນ ແລະຄິດຢ່າງມີວິຈາລະນາຍານ"/>
    <s v=" ທັກສະດ້ານແນວຄວາມຄິດສາກົນ"/>
    <s v=" ທັກສະດ້ານການປັບຕົວ ແລະຄວາມຍືດຫຍຸ່ນ"/>
    <s v=" ທັກສະດ້ານຄວາມເປັນຜູ້ນໍາ ແລະການຈັດການຕ່າງໆ"/>
    <s v=" ທັກສະດ້ານຄວາມໝັ້ນໃຈຕົນເອງ"/>
    <s v=" ທັກສະດ້ານພາສາ"/>
    <s v=" ທັກສະດ້ານການເວົ້າຕໍ່ໜ້າມວນຊົນ"/>
    <s v=" ທັກສະດ້ານການຂາຍ ແລະການຕະຫຼາດ"/>
    <s v=" ທັກສະດ້ານຄອມພິວເຕີ"/>
    <s v=" ທັກສະດ້ານການຈັດການເວລາ"/>
    <s v=" ທັກສະດ້ານການຈູງໃຈ"/>
  </r>
  <r>
    <d v="2019-06-12T12:52:29"/>
    <s v="ທ້າວ​ ເພັດ​ຈຳ​ພອນ ພອນ​ສະ​ດາ"/>
    <s v="hr@inthira.com"/>
    <s v="Inthira Group"/>
    <s v="51-100"/>
    <n v="175"/>
    <n v="275"/>
    <n v="375"/>
    <n v="475"/>
    <n v="175"/>
    <n v="235"/>
    <n v="325"/>
    <n v="450"/>
    <n v="150"/>
    <n v="200"/>
    <n v="220"/>
    <n v="280"/>
    <m/>
    <m/>
    <m/>
    <m/>
    <n v="200"/>
    <n v="300"/>
    <n v="400"/>
    <n v="500"/>
    <n v="200"/>
    <n v="300"/>
    <n v="400"/>
    <n v="500"/>
    <n v="200"/>
    <n v="300"/>
    <n v="400"/>
    <n v="500"/>
    <n v="300"/>
    <n v="400"/>
    <n v="500"/>
    <n v="600"/>
    <n v="200"/>
    <n v="300"/>
    <n v="400"/>
    <n v="450"/>
    <s v="ຍັງບໍ່ໄດ້ວາງແຜນ"/>
    <m/>
    <m/>
    <m/>
    <m/>
    <s v="ທັກສະດ້ານການຕິດຕໍ່ສື່ສານ"/>
    <s v=" ທັກສະດ້ານເຕັກນິກ"/>
    <s v=" ທັກສະດ້ານການເຮັດວຽກເປັນທີມ ແລະການປະສານງານ"/>
    <s v=" ທັກສະດ້ານການແກ້ໄຂບັນຫາ"/>
    <s v=" ທັກສະດ້ານການພັດທະນາຕົນເອງ ແລະມີແນວຄິດລິເລີ່ມ"/>
    <s v=" ທັກສະດ້ານຄວາມຄິດສັງສັນ ແລະຄິດຢ່າງມີວິຈາລະນາຍານ"/>
    <s v=" ທັກສະດ້ານແນວຄວາມຄິດສາກົນ"/>
    <s v=" ທັກສະດ້ານການປັບຕົວ ແລະຄວາມຍືດຫຍຸ່ນ"/>
    <s v=" ທັກສະດ້ານຄວາມເປັນຜູ້ນໍາ ແລະການຈັດການຕ່າງໆ"/>
    <s v=" ທັກສະດ້ານຄວາມໝັ້ນໃຈຕົນເອງ"/>
    <s v=" ທັກສະດ້ານພາສາ"/>
    <s v=" ທັກສະດ້ານການເວົ້າຕໍ່ໜ້າມວນຊົນ"/>
    <s v=" ທັກສະດ້ານການຂາຍ ແລະການຕະຫຼາດ"/>
    <s v=" ທັກສະດ້ານຄອມພິວເຕີ"/>
    <s v=" ທັກສະດ້ານການຈັດການເວລາ"/>
    <s v=" ທັກສະດ້ານການຈູງໃຈ"/>
  </r>
  <r>
    <d v="2019-06-12T16:50:25"/>
    <s v="Thanongsak Oudomsin"/>
    <s v="saksirihotel@gmial.com"/>
    <s v="Saksiri Riverside Boutique Hotel"/>
    <s v="1-9"/>
    <n v="100"/>
    <n v="150"/>
    <n v="300"/>
    <n v="500"/>
    <n v="120"/>
    <n v="200"/>
    <n v="350"/>
    <n v="500"/>
    <n v="100"/>
    <n v="130"/>
    <n v="150"/>
    <n v="200"/>
    <n v="120"/>
    <n v="200"/>
    <n v="300"/>
    <n v="500"/>
    <n v="100"/>
    <n v="150"/>
    <n v="300"/>
    <n v="500"/>
    <n v="120"/>
    <n v="200"/>
    <n v="300"/>
    <n v="400"/>
    <n v="200"/>
    <n v="300"/>
    <n v="400"/>
    <n v="500"/>
    <n v="200"/>
    <n v="300"/>
    <n v="400"/>
    <n v="500"/>
    <n v="300"/>
    <n v="400"/>
    <n v="500"/>
    <n v="600"/>
    <s v="ເພີ່ມ"/>
    <s v="ຍ້ອນມີການປ່ຽນແທນພະນັກງານ"/>
    <s v="Reception and KItchen "/>
    <m/>
    <m/>
    <s v="ທັກສະດ້ານການຕິດຕໍ່ສື່ສານ"/>
    <s v=" ທັກສະດ້ານເຕັກນິກ"/>
    <s v=" ທັກສະດ້ານການເຮັດວຽກເປັນທີມ ແລະການປະສານງານ"/>
    <s v=" ທັກສະດ້ານການແກ້ໄຂບັນຫາ"/>
    <s v=" ທັກສະດ້ານການພັດທະນາຕົນເອງ ແລະມີແນວຄິດລິເລີ່ມ"/>
    <s v=" ທັກສະດ້ານຄວາມຄິດສັງສັນ ແລະຄິດຢ່າງມີວິຈາລະນາຍານ"/>
    <s v=" ທັກສະດ້ານແນວຄວາມຄິດສາກົນ"/>
    <s v=" ທັກສະດ້ານການປັບຕົວ ແລະຄວາມຍືດຫຍຸ່ນ"/>
    <s v=" ທັກສະດ້ານຄວາມເປັນຜູ້ນໍາ ແລະການຈັດການຕ່າງໆ"/>
    <s v=" ທັກສະດ້ານຄວາມໝັ້ນໃຈຕົນເອງ"/>
    <s v=" ທັກສະດ້ານພາສາ"/>
    <s v=" ທັກສະດ້ານການເວົ້າຕໍ່ໜ້າມວນຊົນ"/>
    <s v=" ທັກສະດ້ານການຂາຍ ແລະການຕະຫຼາດ"/>
    <s v=" ທັກສະດ້ານຄອມພິວເຕີ"/>
    <s v=" ທັກສະດ້ານການຈັດການເວລາ"/>
    <m/>
  </r>
  <r>
    <d v="2019-06-25T14:11:10"/>
    <s v="ທ່ານ ນາງ ນິພາພອນ ບັນດາວົງ"/>
    <s v="niphaphone@tkgroup.la"/>
    <s v="ບໍລິສັດ ທີເຄ ແຄັບປີຕໍລ ຈໍາກັດ ຜູ້ດຽວ"/>
    <s v="1-9"/>
    <m/>
    <n v="350"/>
    <m/>
    <m/>
    <m/>
    <n v="350"/>
    <m/>
    <m/>
    <n v="200"/>
    <n v="200"/>
    <m/>
    <m/>
    <n v="250"/>
    <n v="300"/>
    <m/>
    <m/>
    <n v="200"/>
    <n v="350"/>
    <n v="450"/>
    <n v="1200"/>
    <n v="250"/>
    <n v="350"/>
    <n v="450"/>
    <n v="1200"/>
    <n v="250"/>
    <n v="350"/>
    <n v="450"/>
    <n v="1000"/>
    <m/>
    <m/>
    <m/>
    <m/>
    <m/>
    <m/>
    <m/>
    <m/>
    <s v="ເພີ່ມ"/>
    <s v="ຍ້ອນຂະຫຍາຍທຸລະກິດ"/>
    <s v="ຜູ່ຈັດການຝ່າຍຂາຍ ແລະ ການຕະຫຼາດ, ອອກແບບກຣາຟິກ"/>
    <m/>
    <m/>
    <s v="ທັກສະດ້ານການຕິດຕໍ່ສື່ສານ"/>
    <s v=" ທັກສະດ້ານເຕັກນິກ"/>
    <s v=" ທັກສະດ້ານການເຮັດວຽກເປັນທີມ ແລະການປະສານງານ"/>
    <s v=" ທັກສະດ້ານການພັດທະນາຕົນເອງ ແລະມີແນວຄິດລິເລີ່ມ"/>
    <s v=" ທັກສະດ້ານແນວຄວາມຄິດສາກົນ"/>
    <s v=" ທັກສະດ້ານການປັບຕົວ ແລະຄວາມຍືດຫຍຸ່ນ"/>
    <s v=" ທັກສະດ້ານຄວາມໝັ້ນໃຈຕົນເອງ"/>
    <s v=" ທັກສະດ້ານພາສາ"/>
    <s v=" ທັກສະດ້ານການຂາຍ ແລະການຕະຫຼາດ"/>
    <s v=" ທັກສະດ້ານຄອມພິວເຕີ"/>
    <s v=" ທັກສະດ້ານການຈັດການເວລາ"/>
    <m/>
    <m/>
    <m/>
    <m/>
    <m/>
  </r>
  <r>
    <d v="2019-06-25T19:01:13"/>
    <s v="Bounthieng Lattanavong"/>
    <s v="bounthieng@gmail.com"/>
    <s v="Napong Grilled Chicken Restaurant"/>
    <s v="51-100"/>
    <n v="162.7906976744186"/>
    <n v="232.55813953488371"/>
    <n v="348.83720930232556"/>
    <n v="581.39534883720933"/>
    <n v="162.7906976744186"/>
    <n v="232.55813953488371"/>
    <n v="348.83720930232556"/>
    <n v="581.39534883720933"/>
    <n v="139.53488372093022"/>
    <n v="209.30232558139534"/>
    <n v="232.55813953488371"/>
    <n v="325.58139534883719"/>
    <n v="162.7906976744186"/>
    <n v="232.55813953488371"/>
    <n v="290.69767441860466"/>
    <n v="348.83720930232556"/>
    <n v="186.04651162790697"/>
    <n v="232.55813953488371"/>
    <n v="348.83720930232556"/>
    <n v="697.67441860465112"/>
    <n v="174.41860465116278"/>
    <n v="232.55813953488371"/>
    <n v="348.83720930232556"/>
    <n v="581.39534883720933"/>
    <n v="162.7906976744186"/>
    <n v="232.55813953488371"/>
    <n v="348.83720930232556"/>
    <n v="581.39534883720933"/>
    <n v="186.04651162790697"/>
    <n v="232.55813953488371"/>
    <n v="348.83720930232556"/>
    <n v="581.39534883720933"/>
    <m/>
    <m/>
    <m/>
    <m/>
    <s v="ເພີ່ມ"/>
    <s v="ຍ້ອນມີການຂະຫຍາຍສາຂາເພີ່ມ"/>
    <s v="ພະນັກງານຝ່າຍບຸກຄົນ, ພະນັກງານຝ່າຍບັນຊີ, ພໍ່ຄົວ, ການຕະຫຼາດ, ບໍລິການ, ທຳຄວາມສະອາດ"/>
    <m/>
    <m/>
    <s v="ທັກສະດ້ານການຕິດຕໍ່ສື່ສານ"/>
    <s v=" ທັກສະດ້ານເຕັກນິກ"/>
    <s v=" ທັກສະດ້ານການເຮັດວຽກເປັນທີມ ແລະການປະສານງານ"/>
    <s v=" ທັກສະດ້ານການແກ້ໄຂບັນຫາ"/>
    <s v=" ທັກສະດ້ານການພັດທະນາຕົນເອງ ແລະມີແນວຄິດລິເລີ່ມ"/>
    <s v=" ທັກສະດ້ານການປັບຕົວ ແລະຄວາມຍືດຫຍຸ່ນ"/>
    <s v=" ທັກສະດ້ານຄວາມເປັນຜູ້ນໍາ ແລະການຈັດການຕ່າງໆ"/>
    <s v=" ທັກສະດ້ານຄວາມໝັ້ນໃຈຕົນເອງ"/>
    <s v=" ທັກສະດ້ານການຂາຍ ແລະການຕະຫຼາດ"/>
    <s v=" ທັກສະດ້ານການຈັດການເວລາ"/>
    <s v=" ທັກສະດ້ານການຈູງໃຈ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4A5C6-84C7-449F-BE7B-49424661C605}" name="RawData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" firstHeaderRow="0" firstDataRow="1" firstDataCol="0"/>
  <pivotFields count="62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ur guide (new graduate)" fld="37" subtotal="average" baseField="0" baseItem="1"/>
    <dataField name="Average of Tour guide (1 - 3 years experience)" fld="38" subtotal="average" baseField="0" baseItem="1"/>
    <dataField name="Average of Tour guide (4 - 6 years experience)" fld="39" subtotal="average" baseField="0" baseItem="1"/>
    <dataField name="Average of Tour guide (7 years experience)" fld="40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52FD2A-43D0-4F1B-BFD9-775CAC3158B1}" name="Table1" displayName="Table1" ref="A1:BJ7" totalsRowShown="0" dataDxfId="26">
  <autoFilter ref="A1:BJ7" xr:uid="{6AB4D197-179E-43F6-B616-70FC332E4595}"/>
  <tableColumns count="62">
    <tableColumn id="1" xr3:uid="{B4A06B4B-B8C9-4F08-B4CB-D4BCBC875346}" name="Timestamp" dataDxfId="25"/>
    <tableColumn id="2" xr3:uid="{C52FEF57-AFE6-4048-A56C-9AF06A946AB6}" name="Your Name" dataDxfId="24"/>
    <tableColumn id="3" xr3:uid="{C1107766-033F-4602-BDFF-677A2C561F38}" name="Your Email" dataDxfId="23"/>
    <tableColumn id="4" xr3:uid="{6D45FDBE-AD22-4634-A864-CEBE3718187C}" name="Company or Organization name" dataDxfId="22"/>
    <tableColumn id="5" xr3:uid="{F705D620-C9ED-4A3F-B087-300D6B0C8E0E}" name="Number of employee (Full-time equivalent)" dataDxfId="21"/>
    <tableColumn id="6" xr3:uid="{F330D295-1F65-4123-A472-9BFBF8B753E4}" name="Housekeeper (new graduate)"/>
    <tableColumn id="7" xr3:uid="{362EC23B-9593-491A-8B1A-901FE610667A}" name="Housekeeper (1 - 3 years experience)" dataDxfId="20"/>
    <tableColumn id="8" xr3:uid="{5550AF5D-832E-4001-96B6-ECA99A5D9858}" name="Housekeeper (4 - 6 years experience)"/>
    <tableColumn id="9" xr3:uid="{99B0616D-7642-4660-AA6D-F10F515DC8CB}" name="Housekeeper (7 years experience)"/>
    <tableColumn id="10" xr3:uid="{9E6B6538-5ECF-452E-86C5-15D94D4739BE}" name="Sale Officer (new graduate)"/>
    <tableColumn id="11" xr3:uid="{ED27A09D-6975-44E5-856F-EFBA1F1BB092}" name="Sale Officer (1 - 3 years experience)" dataDxfId="19"/>
    <tableColumn id="12" xr3:uid="{2B18FE21-6D97-426A-B941-2217BDF10C03}" name="Sale Officer (4 - 6 years experience)"/>
    <tableColumn id="13" xr3:uid="{C7E85BE6-AAF9-42BE-BDD5-422922D13AEE}" name="Sale Officer (7 years experience)"/>
    <tableColumn id="14" xr3:uid="{2A9D7F1C-1BB3-4B91-9FBF-32A5BEDA8F03}" name="Marketing Officer (new graduate)"/>
    <tableColumn id="15" xr3:uid="{FB302EA4-606D-4113-BEB6-C811A3FD6D3A}" name="Marketing Officer (1 - 3 years experience)"/>
    <tableColumn id="16" xr3:uid="{B0F343CC-82E5-455D-A045-410EB57A76EF}" name="Marketing Officer (4 - 6 years experience)"/>
    <tableColumn id="17" xr3:uid="{68B72F61-202C-4275-8DDB-036F030DE920}" name="Marketing Officer (7 years experience)"/>
    <tableColumn id="18" xr3:uid="{94349E35-50D7-43E0-B147-D7D24B2995FE}" name="Human Resources Officer (new graduate)"/>
    <tableColumn id="19" xr3:uid="{B61EF343-5A3A-4E00-9563-A5F3C5772B95}" name="Human Resources Officer (1 - 3 years experience)"/>
    <tableColumn id="20" xr3:uid="{AB5345F5-2C58-4FFA-8187-F6BABE5018A7}" name="Human Resources Officer (4 - 6 years experience)"/>
    <tableColumn id="21" xr3:uid="{E2160D56-0CF7-4CF7-8388-D6B6BB2F98F8}" name="Human Resources Officer (7 years experience)"/>
    <tableColumn id="22" xr3:uid="{1AD52472-EB14-4634-A5F5-DA1E092A6029}" name="Finance Officer (new graduate)"/>
    <tableColumn id="23" xr3:uid="{217DF9E0-B6D6-4B55-A599-2D9D23517C5B}" name="Finance Officer (1 - 3 years experience)"/>
    <tableColumn id="24" xr3:uid="{2755D439-17DE-4C1B-96D8-09122FEAAF6A}" name="Finance Officer (4 - 6 years experience)"/>
    <tableColumn id="25" xr3:uid="{346CE7D7-CEEC-4965-B390-0051C115C5A2}" name="Finance Officer (7 years experience)"/>
    <tableColumn id="26" xr3:uid="{03B9808E-9FED-42EB-827B-8B07A3B7E5AE}" name="Chef (new graduate)"/>
    <tableColumn id="27" xr3:uid="{3E5F9D78-DA89-4887-8C84-46BFE000FE37}" name="Chef (1 - 3 years experience)"/>
    <tableColumn id="28" xr3:uid="{BC386882-CC10-43BB-9AC0-03DFE22A3731}" name="Chef (4 - 6 years experience)"/>
    <tableColumn id="29" xr3:uid="{C4352834-3F97-45CD-877B-0CB581849A62}" name="Chef (7 years experience)"/>
    <tableColumn id="30" xr3:uid="{26AA9B62-6519-4815-A474-9D2280FAA152}" name="Administrative Officer (new graduate)"/>
    <tableColumn id="31" xr3:uid="{6ADE6CD6-AE80-44BE-9815-191AD4FC4AD7}" name="Administrative Officer (1 - 3 years experience)"/>
    <tableColumn id="32" xr3:uid="{18605313-1133-4295-9E3B-294DF4932261}" name="Administrative Officer (4 - 6 years experience)"/>
    <tableColumn id="33" xr3:uid="{9EED3E87-D6B3-434A-B25D-F86AC529C6E1}" name="Administrative Officer (7 years experience)"/>
    <tableColumn id="34" xr3:uid="{71CF16B4-BF88-4EF8-BFD1-0C0D289EAA8E}" name="Front Officer / Receptionist (new graduate)"/>
    <tableColumn id="35" xr3:uid="{45C3671F-989B-436B-91A1-69470E292145}" name="Front Officer / Receptionist (1 - 3 years experience)"/>
    <tableColumn id="36" xr3:uid="{F8BC7353-2728-40FE-8E81-7EBB85490ABE}" name="Front Officer / Receptionist (4 - 6 years experience)"/>
    <tableColumn id="37" xr3:uid="{71FB6C83-7773-47E8-9F9E-0BDF1BAA1216}" name="Front Officer / Receptionist (7 years experience)"/>
    <tableColumn id="38" xr3:uid="{233C3B35-BC71-4FEE-8099-F98EF572A193}" name="Tour guide (new graduate)"/>
    <tableColumn id="39" xr3:uid="{73E81BE5-7482-4439-B624-6DD3351ABCBE}" name="Tour guide (1 - 3 years experience)"/>
    <tableColumn id="40" xr3:uid="{287F468B-655F-4356-A2AA-BC9CC0610952}" name="Tour guide (4 - 6 years experience)"/>
    <tableColumn id="41" xr3:uid="{5AE5D77F-CDE3-45D6-A8EC-4410B51CAFA7}" name="Tour guide (7 years experience)"/>
    <tableColumn id="42" xr3:uid="{A3CE039A-DC9B-4D3B-AD5F-5C2F3FA8BA48}" name="Does your Company or Organization plan to increase or decrease headcount in next 6 to 12 months?" dataDxfId="18"/>
    <tableColumn id="43" xr3:uid="{007C42BF-7F21-46AD-8219-3DF6E958A9FF}" name="Why does your Company or Organization increase the headcount?" dataDxfId="17"/>
    <tableColumn id="44" xr3:uid="{A4174A4E-CD4B-4834-9B82-A990334924C3}" name="Please indicate job functions that your Company or Organization plan to hire or increase in next 6 to 12 months" dataDxfId="16"/>
    <tableColumn id="45" xr3:uid="{E00AE824-88DE-464A-A923-78781A99CB52}" name="Why does your Company or Organization decrease the headcount?"/>
    <tableColumn id="46" xr3:uid="{22248D9F-5390-403D-A3ED-E62D84CCB20D}" name="Please indicate job functions that your Company or Organization plan to decrease in next 6 to 12 months"/>
    <tableColumn id="47" xr3:uid="{736BD0CB-C52B-4006-A9CC-158749BD96DA}" name="What kind of skills does your Company or Organization require?" dataDxfId="15"/>
    <tableColumn id="48" xr3:uid="{BD6875FC-AF74-4BE2-ABB0-AD4DA11B3956}" name="Column1" dataDxfId="14"/>
    <tableColumn id="49" xr3:uid="{D769AD74-F0D7-43FF-B786-FF6631B2E7A1}" name="Column2" dataDxfId="13"/>
    <tableColumn id="50" xr3:uid="{5FEAE1EE-E298-4D6C-A1D2-08C6BBC2A75C}" name="Column3" dataDxfId="12"/>
    <tableColumn id="51" xr3:uid="{BCB92CA2-843A-4499-9022-A1B376FA98F7}" name="Column4" dataDxfId="11"/>
    <tableColumn id="52" xr3:uid="{6C1C0E23-79B8-4E2E-9754-0B2B4872B73B}" name="Column5" dataDxfId="10"/>
    <tableColumn id="53" xr3:uid="{BC117F6F-212C-4137-9C5A-DBC07297420D}" name="Column6" dataDxfId="9"/>
    <tableColumn id="54" xr3:uid="{06487DCA-E40E-4D02-B7C8-611999D21CB0}" name="Column7" dataDxfId="8"/>
    <tableColumn id="55" xr3:uid="{DA707C7F-53CA-4564-8B9C-A9E5ED394C8D}" name="Column8" dataDxfId="7"/>
    <tableColumn id="56" xr3:uid="{024549F9-CC4D-4E35-BD4D-A5C72937230E}" name="Column9" dataDxfId="6"/>
    <tableColumn id="57" xr3:uid="{7769D181-260D-4BF7-93AC-A714FA7A32C4}" name="Column10" dataDxfId="5"/>
    <tableColumn id="58" xr3:uid="{5BFA2E76-B25A-4382-A597-059F34E94A81}" name="Column11" dataDxfId="4"/>
    <tableColumn id="59" xr3:uid="{61DC6CF1-FA50-4F69-AD97-29366053CF4C}" name="Column12" dataDxfId="3"/>
    <tableColumn id="60" xr3:uid="{40753CE0-6FB6-4E98-A480-B010C105D6F6}" name="Column13" dataDxfId="2"/>
    <tableColumn id="61" xr3:uid="{39A6A2C6-FA91-4DDD-92A9-76312C87DEEC}" name="Column14" dataDxfId="1"/>
    <tableColumn id="62" xr3:uid="{6E8BD606-A4A1-4053-AEF3-71512E9D80FC}" name="Column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1018-D03C-473C-A0BA-9AF2E3E27D91}">
  <dimension ref="A3:D4"/>
  <sheetViews>
    <sheetView tabSelected="1" topLeftCell="C1" workbookViewId="0">
      <selection activeCell="A4" sqref="A4:D4"/>
    </sheetView>
  </sheetViews>
  <sheetFormatPr defaultRowHeight="12.75" x14ac:dyDescent="0.2"/>
  <cols>
    <col min="1" max="1" width="36.42578125" bestFit="1" customWidth="1"/>
    <col min="2" max="3" width="44.140625" bestFit="1" customWidth="1"/>
    <col min="4" max="4" width="41.28515625" bestFit="1" customWidth="1"/>
  </cols>
  <sheetData>
    <row r="3" spans="1:4" x14ac:dyDescent="0.2">
      <c r="A3" t="s">
        <v>124</v>
      </c>
      <c r="B3" t="s">
        <v>125</v>
      </c>
      <c r="C3" t="s">
        <v>126</v>
      </c>
      <c r="D3" t="s">
        <v>127</v>
      </c>
    </row>
    <row r="4" spans="1:4" x14ac:dyDescent="0.2">
      <c r="A4" s="9">
        <v>466.66666666666669</v>
      </c>
      <c r="B4" s="9">
        <v>600</v>
      </c>
      <c r="C4" s="9">
        <v>666.66666666666663</v>
      </c>
      <c r="D4" s="9">
        <v>716.66666666666663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S8"/>
  <sheetViews>
    <sheetView workbookViewId="0">
      <pane ySplit="1" topLeftCell="A2" activePane="bottomLeft" state="frozen"/>
      <selection pane="bottomLeft" activeCell="AU7" sqref="AU7:BF7"/>
    </sheetView>
  </sheetViews>
  <sheetFormatPr defaultColWidth="14.42578125" defaultRowHeight="15.75" customHeight="1" x14ac:dyDescent="0.2"/>
  <cols>
    <col min="1" max="3" width="21.5703125" customWidth="1"/>
    <col min="4" max="4" width="32.140625" customWidth="1"/>
    <col min="5" max="5" width="42" customWidth="1"/>
    <col min="6" max="6" width="37.140625" bestFit="1" customWidth="1"/>
    <col min="7" max="8" width="44.85546875" bestFit="1" customWidth="1"/>
    <col min="9" max="9" width="51.28515625" bestFit="1" customWidth="1"/>
    <col min="10" max="10" width="37.140625" bestFit="1" customWidth="1"/>
    <col min="11" max="12" width="44.85546875" bestFit="1" customWidth="1"/>
    <col min="13" max="13" width="51.28515625" bestFit="1" customWidth="1"/>
    <col min="14" max="14" width="37.140625" bestFit="1" customWidth="1"/>
    <col min="15" max="16" width="44.85546875" bestFit="1" customWidth="1"/>
    <col min="17" max="17" width="51.28515625" bestFit="1" customWidth="1"/>
    <col min="18" max="18" width="40.28515625" customWidth="1"/>
    <col min="19" max="20" width="47.7109375" customWidth="1"/>
    <col min="21" max="21" width="51.28515625" bestFit="1" customWidth="1"/>
    <col min="22" max="22" width="37.140625" bestFit="1" customWidth="1"/>
    <col min="23" max="24" width="44.85546875" bestFit="1" customWidth="1"/>
    <col min="25" max="25" width="51.28515625" bestFit="1" customWidth="1"/>
    <col min="26" max="26" width="37.140625" bestFit="1" customWidth="1"/>
    <col min="27" max="28" width="44.85546875" bestFit="1" customWidth="1"/>
    <col min="29" max="29" width="51.28515625" bestFit="1" customWidth="1"/>
    <col min="30" max="30" width="37.140625" bestFit="1" customWidth="1"/>
    <col min="31" max="32" width="44.85546875" bestFit="1" customWidth="1"/>
    <col min="33" max="33" width="51.28515625" bestFit="1" customWidth="1"/>
    <col min="34" max="34" width="41.5703125" customWidth="1"/>
    <col min="35" max="36" width="49" customWidth="1"/>
    <col min="37" max="37" width="51.28515625" bestFit="1" customWidth="1"/>
    <col min="38" max="38" width="37.140625" bestFit="1" customWidth="1"/>
    <col min="39" max="40" width="44.85546875" bestFit="1" customWidth="1"/>
    <col min="41" max="41" width="51.28515625" bestFit="1" customWidth="1"/>
    <col min="42" max="42" width="73.42578125" customWidth="1"/>
    <col min="43" max="43" width="63.42578125" customWidth="1"/>
    <col min="44" max="44" width="73.42578125" customWidth="1"/>
    <col min="45" max="45" width="64" customWidth="1"/>
    <col min="46" max="46" width="73.42578125" customWidth="1"/>
    <col min="47" max="47" width="61.140625" customWidth="1"/>
    <col min="48" max="53" width="21.5703125" customWidth="1"/>
  </cols>
  <sheetData>
    <row r="1" spans="1:71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A1" t="s">
        <v>98</v>
      </c>
      <c r="BB1" t="s">
        <v>99</v>
      </c>
      <c r="BC1" t="s">
        <v>100</v>
      </c>
      <c r="BD1" t="s">
        <v>101</v>
      </c>
      <c r="BE1" t="s">
        <v>102</v>
      </c>
      <c r="BF1" t="s">
        <v>103</v>
      </c>
      <c r="BG1" t="s">
        <v>120</v>
      </c>
      <c r="BH1" t="s">
        <v>121</v>
      </c>
      <c r="BI1" t="s">
        <v>122</v>
      </c>
      <c r="BJ1" t="s">
        <v>123</v>
      </c>
    </row>
    <row r="2" spans="1:71" ht="15.75" customHeight="1" x14ac:dyDescent="0.2">
      <c r="A2" s="1">
        <v>43629.342869097221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370</v>
      </c>
      <c r="G2" s="2">
        <v>370</v>
      </c>
      <c r="H2" s="2">
        <v>620</v>
      </c>
      <c r="I2" s="2">
        <f>(1000+1400)/2</f>
        <v>1200</v>
      </c>
      <c r="J2" s="2">
        <v>620</v>
      </c>
      <c r="K2" s="2">
        <v>720</v>
      </c>
      <c r="L2" s="2">
        <v>950</v>
      </c>
      <c r="M2" s="2">
        <f>(1500+2500)/2</f>
        <v>2000</v>
      </c>
      <c r="N2" s="2">
        <v>550</v>
      </c>
      <c r="O2" s="2">
        <v>650</v>
      </c>
      <c r="P2" s="2">
        <v>1100</v>
      </c>
      <c r="Q2" s="2">
        <v>1500</v>
      </c>
      <c r="R2" s="2">
        <v>420</v>
      </c>
      <c r="S2" s="2">
        <v>520</v>
      </c>
      <c r="T2" s="2">
        <f>(650+850)/2</f>
        <v>750</v>
      </c>
      <c r="U2" s="2">
        <f>(1000+1400)/2</f>
        <v>1200</v>
      </c>
      <c r="V2" s="2">
        <v>420</v>
      </c>
      <c r="W2" s="2">
        <v>620</v>
      </c>
      <c r="X2" s="2">
        <v>800</v>
      </c>
      <c r="Y2" s="2">
        <v>1400</v>
      </c>
      <c r="Z2" s="2">
        <v>370</v>
      </c>
      <c r="AA2" s="2">
        <v>450</v>
      </c>
      <c r="AB2" s="2">
        <v>650</v>
      </c>
      <c r="AC2" s="2">
        <f>(850+1200)/2</f>
        <v>1025</v>
      </c>
      <c r="AD2" s="2">
        <v>450</v>
      </c>
      <c r="AE2" s="2">
        <v>600</v>
      </c>
      <c r="AF2" s="2">
        <v>600</v>
      </c>
      <c r="AG2" s="2">
        <v>650</v>
      </c>
      <c r="AH2" s="2">
        <v>420</v>
      </c>
      <c r="AI2" s="2">
        <v>420</v>
      </c>
      <c r="AJ2" s="2">
        <v>650</v>
      </c>
      <c r="AK2" s="2">
        <v>650</v>
      </c>
      <c r="AL2" s="2"/>
      <c r="AM2" s="2"/>
      <c r="AN2" s="2"/>
      <c r="AO2" s="2"/>
      <c r="AP2" s="2" t="s">
        <v>15</v>
      </c>
      <c r="AQ2" s="2" t="s">
        <v>16</v>
      </c>
      <c r="AR2" s="2" t="s">
        <v>17</v>
      </c>
      <c r="AU2" s="2" t="s">
        <v>81</v>
      </c>
      <c r="AV2" s="2" t="s">
        <v>82</v>
      </c>
      <c r="AW2" s="2" t="s">
        <v>83</v>
      </c>
      <c r="AX2" s="2" t="s">
        <v>84</v>
      </c>
      <c r="AY2" s="2" t="s">
        <v>85</v>
      </c>
      <c r="AZ2" s="2" t="s">
        <v>86</v>
      </c>
      <c r="BA2" s="2" t="s">
        <v>87</v>
      </c>
      <c r="BB2" s="2" t="s">
        <v>88</v>
      </c>
      <c r="BC2" s="2" t="s">
        <v>89</v>
      </c>
      <c r="BD2" s="2" t="s">
        <v>90</v>
      </c>
      <c r="BE2" s="2" t="s">
        <v>91</v>
      </c>
      <c r="BF2" s="2" t="s">
        <v>92</v>
      </c>
      <c r="BG2" s="2"/>
      <c r="BH2" s="2"/>
      <c r="BI2" s="2"/>
      <c r="BJ2" s="2"/>
    </row>
    <row r="3" spans="1:71" ht="15.75" customHeight="1" x14ac:dyDescent="0.2">
      <c r="A3" s="3">
        <v>43628.500215</v>
      </c>
      <c r="B3" s="4" t="s">
        <v>18</v>
      </c>
      <c r="C3" s="4" t="s">
        <v>19</v>
      </c>
      <c r="D3" s="4" t="s">
        <v>20</v>
      </c>
      <c r="E3" s="4" t="s">
        <v>21</v>
      </c>
      <c r="F3" s="7">
        <v>250</v>
      </c>
      <c r="G3" s="7">
        <v>300</v>
      </c>
      <c r="H3" s="7">
        <v>400</v>
      </c>
      <c r="I3" s="7">
        <v>500</v>
      </c>
      <c r="J3" s="7">
        <v>200</v>
      </c>
      <c r="K3" s="7">
        <v>250</v>
      </c>
      <c r="L3" s="7">
        <v>300</v>
      </c>
      <c r="M3" s="7">
        <v>400</v>
      </c>
      <c r="N3" s="7">
        <v>100</v>
      </c>
      <c r="O3" s="7">
        <v>120</v>
      </c>
      <c r="P3" s="7">
        <v>150</v>
      </c>
      <c r="Q3" s="7">
        <v>200</v>
      </c>
      <c r="R3" s="7">
        <v>150</v>
      </c>
      <c r="S3" s="7">
        <v>200</v>
      </c>
      <c r="T3" s="7">
        <v>250</v>
      </c>
      <c r="U3" s="7">
        <v>300</v>
      </c>
      <c r="V3" s="7">
        <v>300</v>
      </c>
      <c r="W3" s="7">
        <v>400</v>
      </c>
      <c r="X3" s="7">
        <v>500</v>
      </c>
      <c r="Y3" s="7">
        <v>600</v>
      </c>
      <c r="Z3" s="7">
        <v>250</v>
      </c>
      <c r="AA3" s="7">
        <v>300</v>
      </c>
      <c r="AB3" s="7">
        <v>400</v>
      </c>
      <c r="AC3" s="7">
        <v>600</v>
      </c>
      <c r="AD3" s="7">
        <v>200</v>
      </c>
      <c r="AE3" s="7">
        <v>250</v>
      </c>
      <c r="AF3" s="7">
        <v>300</v>
      </c>
      <c r="AG3" s="7">
        <v>450</v>
      </c>
      <c r="AH3" s="5"/>
      <c r="AI3" s="5"/>
      <c r="AJ3" s="5"/>
      <c r="AK3" s="5"/>
      <c r="AL3" s="4">
        <f>((20 +70)/2)*20</f>
        <v>900</v>
      </c>
      <c r="AM3" s="4">
        <f>(30+80)/2*20</f>
        <v>1100</v>
      </c>
      <c r="AN3" s="4">
        <f>(30+80)/2*20</f>
        <v>1100</v>
      </c>
      <c r="AO3" s="4">
        <f>(30+80)/2*20</f>
        <v>1100</v>
      </c>
      <c r="AP3" s="4" t="s">
        <v>22</v>
      </c>
      <c r="AQ3" s="4" t="s">
        <v>23</v>
      </c>
      <c r="AR3" s="4" t="s">
        <v>24</v>
      </c>
      <c r="AS3" s="5"/>
      <c r="AT3" s="5"/>
      <c r="AU3" s="4" t="s">
        <v>104</v>
      </c>
      <c r="AV3" s="4" t="s">
        <v>105</v>
      </c>
      <c r="AW3" s="4" t="s">
        <v>106</v>
      </c>
      <c r="AX3" s="4" t="s">
        <v>107</v>
      </c>
      <c r="AY3" s="4" t="s">
        <v>108</v>
      </c>
      <c r="AZ3" s="4" t="s">
        <v>109</v>
      </c>
      <c r="BA3" s="4" t="s">
        <v>110</v>
      </c>
      <c r="BB3" s="4" t="s">
        <v>111</v>
      </c>
      <c r="BC3" s="4" t="s">
        <v>112</v>
      </c>
      <c r="BD3" s="4" t="s">
        <v>113</v>
      </c>
      <c r="BE3" s="4" t="s">
        <v>114</v>
      </c>
      <c r="BF3" s="4" t="s">
        <v>115</v>
      </c>
      <c r="BG3" s="4" t="s">
        <v>116</v>
      </c>
      <c r="BH3" s="4" t="s">
        <v>117</v>
      </c>
      <c r="BI3" s="4" t="s">
        <v>118</v>
      </c>
      <c r="BJ3" s="4" t="s">
        <v>119</v>
      </c>
      <c r="BK3" s="5"/>
      <c r="BL3" s="5"/>
      <c r="BM3" s="5"/>
      <c r="BN3" s="5"/>
      <c r="BO3" s="5"/>
      <c r="BP3" s="5"/>
      <c r="BQ3" s="5"/>
      <c r="BR3" s="5"/>
      <c r="BS3" s="5"/>
    </row>
    <row r="4" spans="1:71" ht="15.75" customHeight="1" x14ac:dyDescent="0.2">
      <c r="A4" s="3">
        <v>43628.53645219907</v>
      </c>
      <c r="B4" s="4" t="s">
        <v>25</v>
      </c>
      <c r="C4" s="4" t="s">
        <v>26</v>
      </c>
      <c r="D4" s="4" t="s">
        <v>27</v>
      </c>
      <c r="E4" s="4" t="s">
        <v>28</v>
      </c>
      <c r="F4" s="4">
        <f>(150+200)/2</f>
        <v>175</v>
      </c>
      <c r="G4" s="4">
        <f>(250+300)/2</f>
        <v>275</v>
      </c>
      <c r="H4" s="4">
        <f>(350+400)/2</f>
        <v>375</v>
      </c>
      <c r="I4" s="4">
        <f>(450+500)/2</f>
        <v>475</v>
      </c>
      <c r="J4" s="4">
        <f>(150+200)/2</f>
        <v>175</v>
      </c>
      <c r="K4" s="4">
        <f>(220+250)/2</f>
        <v>235</v>
      </c>
      <c r="L4" s="4">
        <f>(300+350)/2</f>
        <v>325</v>
      </c>
      <c r="M4" s="4">
        <f>(400+500)/2</f>
        <v>450</v>
      </c>
      <c r="N4" s="7">
        <v>150</v>
      </c>
      <c r="O4" s="8">
        <v>200</v>
      </c>
      <c r="P4" s="7">
        <v>220</v>
      </c>
      <c r="Q4" s="7">
        <v>280</v>
      </c>
      <c r="R4" s="5"/>
      <c r="S4" s="5"/>
      <c r="T4" s="5"/>
      <c r="U4" s="5"/>
      <c r="V4" s="7">
        <v>200</v>
      </c>
      <c r="W4" s="7">
        <v>300</v>
      </c>
      <c r="X4" s="7">
        <v>400</v>
      </c>
      <c r="Y4" s="7">
        <v>500</v>
      </c>
      <c r="Z4" s="7">
        <v>200</v>
      </c>
      <c r="AA4" s="7">
        <v>300</v>
      </c>
      <c r="AB4" s="7">
        <v>400</v>
      </c>
      <c r="AC4" s="7">
        <v>500</v>
      </c>
      <c r="AD4" s="7">
        <v>200</v>
      </c>
      <c r="AE4" s="7">
        <v>300</v>
      </c>
      <c r="AF4" s="7">
        <v>400</v>
      </c>
      <c r="AG4" s="7">
        <v>500</v>
      </c>
      <c r="AH4" s="7">
        <v>300</v>
      </c>
      <c r="AI4" s="7">
        <v>400</v>
      </c>
      <c r="AJ4" s="7">
        <v>500</v>
      </c>
      <c r="AK4" s="7">
        <v>600</v>
      </c>
      <c r="AL4" s="7">
        <v>200</v>
      </c>
      <c r="AM4" s="7">
        <v>300</v>
      </c>
      <c r="AN4" s="7">
        <v>400</v>
      </c>
      <c r="AO4" s="7">
        <v>450</v>
      </c>
      <c r="AP4" s="4" t="s">
        <v>29</v>
      </c>
      <c r="AQ4" s="5"/>
      <c r="AR4" s="5"/>
      <c r="AS4" s="5"/>
      <c r="AT4" s="5"/>
      <c r="AU4" s="4" t="s">
        <v>104</v>
      </c>
      <c r="AV4" s="4" t="s">
        <v>105</v>
      </c>
      <c r="AW4" s="4" t="s">
        <v>106</v>
      </c>
      <c r="AX4" s="4" t="s">
        <v>107</v>
      </c>
      <c r="AY4" s="4" t="s">
        <v>108</v>
      </c>
      <c r="AZ4" s="4" t="s">
        <v>109</v>
      </c>
      <c r="BA4" s="4" t="s">
        <v>110</v>
      </c>
      <c r="BB4" s="4" t="s">
        <v>111</v>
      </c>
      <c r="BC4" s="4" t="s">
        <v>112</v>
      </c>
      <c r="BD4" s="4" t="s">
        <v>113</v>
      </c>
      <c r="BE4" s="4" t="s">
        <v>114</v>
      </c>
      <c r="BF4" s="4" t="s">
        <v>115</v>
      </c>
      <c r="BG4" s="4" t="s">
        <v>116</v>
      </c>
      <c r="BH4" s="4" t="s">
        <v>117</v>
      </c>
      <c r="BI4" s="4" t="s">
        <v>118</v>
      </c>
      <c r="BJ4" s="4" t="s">
        <v>119</v>
      </c>
      <c r="BK4" s="5"/>
      <c r="BL4" s="5"/>
      <c r="BM4" s="5"/>
      <c r="BN4" s="5"/>
      <c r="BO4" s="5"/>
      <c r="BP4" s="5"/>
      <c r="BQ4" s="5"/>
      <c r="BR4" s="5"/>
      <c r="BS4" s="5"/>
    </row>
    <row r="5" spans="1:71" ht="15.75" customHeight="1" x14ac:dyDescent="0.2">
      <c r="A5" s="3">
        <v>43628.701673958334</v>
      </c>
      <c r="B5" s="4" t="s">
        <v>30</v>
      </c>
      <c r="C5" s="4" t="s">
        <v>31</v>
      </c>
      <c r="D5" s="4" t="s">
        <v>32</v>
      </c>
      <c r="E5" s="6" t="s">
        <v>33</v>
      </c>
      <c r="F5" s="4">
        <v>100</v>
      </c>
      <c r="G5" s="4">
        <v>150</v>
      </c>
      <c r="H5" s="4">
        <v>300</v>
      </c>
      <c r="I5" s="4">
        <v>500</v>
      </c>
      <c r="J5" s="4">
        <v>120</v>
      </c>
      <c r="K5" s="4">
        <v>200</v>
      </c>
      <c r="L5" s="4">
        <v>350</v>
      </c>
      <c r="M5" s="4">
        <v>500</v>
      </c>
      <c r="N5" s="4">
        <v>100</v>
      </c>
      <c r="O5" s="4">
        <v>130</v>
      </c>
      <c r="P5" s="4">
        <v>150</v>
      </c>
      <c r="Q5" s="4">
        <v>200</v>
      </c>
      <c r="R5" s="4">
        <v>120</v>
      </c>
      <c r="S5" s="4">
        <v>200</v>
      </c>
      <c r="T5" s="4">
        <v>300</v>
      </c>
      <c r="U5" s="4">
        <v>500</v>
      </c>
      <c r="V5" s="4">
        <v>100</v>
      </c>
      <c r="W5" s="4">
        <v>150</v>
      </c>
      <c r="X5" s="4">
        <v>300</v>
      </c>
      <c r="Y5" s="4">
        <v>500</v>
      </c>
      <c r="Z5" s="4">
        <v>120</v>
      </c>
      <c r="AA5" s="4">
        <v>200</v>
      </c>
      <c r="AB5" s="4">
        <v>300</v>
      </c>
      <c r="AC5" s="4">
        <v>400</v>
      </c>
      <c r="AD5" s="4">
        <v>200</v>
      </c>
      <c r="AE5" s="4">
        <v>300</v>
      </c>
      <c r="AF5" s="4">
        <v>400</v>
      </c>
      <c r="AG5" s="4">
        <v>500</v>
      </c>
      <c r="AH5" s="4">
        <v>200</v>
      </c>
      <c r="AI5" s="4">
        <v>300</v>
      </c>
      <c r="AJ5" s="4">
        <v>400</v>
      </c>
      <c r="AK5" s="4">
        <v>500</v>
      </c>
      <c r="AL5" s="4">
        <v>300</v>
      </c>
      <c r="AM5" s="4">
        <v>400</v>
      </c>
      <c r="AN5" s="4">
        <v>500</v>
      </c>
      <c r="AO5" s="4">
        <v>600</v>
      </c>
      <c r="AP5" s="4" t="s">
        <v>22</v>
      </c>
      <c r="AQ5" s="4" t="s">
        <v>23</v>
      </c>
      <c r="AR5" s="4" t="s">
        <v>34</v>
      </c>
      <c r="AS5" s="5"/>
      <c r="AT5" s="5"/>
      <c r="AU5" s="4" t="s">
        <v>104</v>
      </c>
      <c r="AV5" s="4" t="s">
        <v>105</v>
      </c>
      <c r="AW5" s="4" t="s">
        <v>106</v>
      </c>
      <c r="AX5" s="4" t="s">
        <v>107</v>
      </c>
      <c r="AY5" s="4" t="s">
        <v>108</v>
      </c>
      <c r="AZ5" s="4" t="s">
        <v>109</v>
      </c>
      <c r="BA5" s="4" t="s">
        <v>110</v>
      </c>
      <c r="BB5" s="4" t="s">
        <v>111</v>
      </c>
      <c r="BC5" s="4" t="s">
        <v>112</v>
      </c>
      <c r="BD5" s="4" t="s">
        <v>113</v>
      </c>
      <c r="BE5" s="4" t="s">
        <v>114</v>
      </c>
      <c r="BF5" s="4" t="s">
        <v>115</v>
      </c>
      <c r="BG5" s="4" t="s">
        <v>116</v>
      </c>
      <c r="BH5" s="4" t="s">
        <v>117</v>
      </c>
      <c r="BI5" s="4" t="s">
        <v>118</v>
      </c>
      <c r="BJ5" s="4"/>
      <c r="BK5" s="5"/>
      <c r="BL5" s="5"/>
      <c r="BM5" s="5"/>
      <c r="BN5" s="5"/>
      <c r="BO5" s="5"/>
      <c r="BP5" s="5"/>
      <c r="BQ5" s="5"/>
      <c r="BR5" s="5"/>
      <c r="BS5" s="5"/>
    </row>
    <row r="6" spans="1:71" ht="15.75" customHeight="1" x14ac:dyDescent="0.2">
      <c r="A6" s="3">
        <v>43641.591085613429</v>
      </c>
      <c r="B6" s="4" t="s">
        <v>35</v>
      </c>
      <c r="C6" s="4" t="s">
        <v>36</v>
      </c>
      <c r="D6" s="4" t="s">
        <v>37</v>
      </c>
      <c r="E6" s="6" t="s">
        <v>33</v>
      </c>
      <c r="F6" s="5"/>
      <c r="G6" s="4">
        <v>350</v>
      </c>
      <c r="H6" s="5"/>
      <c r="I6" s="5"/>
      <c r="J6" s="5"/>
      <c r="K6" s="4">
        <v>350</v>
      </c>
      <c r="L6" s="5"/>
      <c r="M6" s="5"/>
      <c r="N6" s="4">
        <v>200</v>
      </c>
      <c r="O6" s="4">
        <v>200</v>
      </c>
      <c r="P6" s="5"/>
      <c r="Q6" s="5"/>
      <c r="R6" s="4">
        <v>250</v>
      </c>
      <c r="S6" s="4">
        <v>300</v>
      </c>
      <c r="T6" s="5"/>
      <c r="U6" s="5"/>
      <c r="V6" s="4">
        <v>200</v>
      </c>
      <c r="W6" s="4">
        <v>350</v>
      </c>
      <c r="X6" s="4">
        <v>450</v>
      </c>
      <c r="Y6" s="4">
        <v>1200</v>
      </c>
      <c r="Z6" s="4">
        <v>250</v>
      </c>
      <c r="AA6" s="4">
        <v>350</v>
      </c>
      <c r="AB6" s="4">
        <v>450</v>
      </c>
      <c r="AC6" s="4">
        <v>1200</v>
      </c>
      <c r="AD6" s="4">
        <v>250</v>
      </c>
      <c r="AE6" s="4">
        <v>350</v>
      </c>
      <c r="AF6" s="4">
        <v>450</v>
      </c>
      <c r="AG6" s="4">
        <v>1000</v>
      </c>
      <c r="AH6" s="5"/>
      <c r="AI6" s="5"/>
      <c r="AJ6" s="5"/>
      <c r="AK6" s="5"/>
      <c r="AL6" s="5"/>
      <c r="AM6" s="5"/>
      <c r="AN6" s="5"/>
      <c r="AO6" s="5"/>
      <c r="AP6" s="4" t="s">
        <v>22</v>
      </c>
      <c r="AQ6" s="4" t="s">
        <v>38</v>
      </c>
      <c r="AR6" s="4" t="s">
        <v>39</v>
      </c>
      <c r="AS6" s="5"/>
      <c r="AT6" s="5"/>
      <c r="AU6" s="4" t="s">
        <v>104</v>
      </c>
      <c r="AV6" s="4" t="s">
        <v>105</v>
      </c>
      <c r="AW6" s="4" t="s">
        <v>106</v>
      </c>
      <c r="AX6" s="4" t="s">
        <v>108</v>
      </c>
      <c r="AY6" s="4" t="s">
        <v>110</v>
      </c>
      <c r="AZ6" s="4" t="s">
        <v>111</v>
      </c>
      <c r="BA6" s="4" t="s">
        <v>113</v>
      </c>
      <c r="BB6" s="4" t="s">
        <v>114</v>
      </c>
      <c r="BC6" s="4" t="s">
        <v>116</v>
      </c>
      <c r="BD6" s="4" t="s">
        <v>117</v>
      </c>
      <c r="BE6" s="4" t="s">
        <v>118</v>
      </c>
      <c r="BF6" s="4"/>
      <c r="BG6" s="4"/>
      <c r="BH6" s="4"/>
      <c r="BI6" s="4"/>
      <c r="BJ6" s="4"/>
      <c r="BK6" s="5"/>
      <c r="BL6" s="5"/>
      <c r="BM6" s="5"/>
      <c r="BN6" s="5"/>
      <c r="BO6" s="5"/>
      <c r="BP6" s="5"/>
      <c r="BQ6" s="5"/>
      <c r="BR6" s="5"/>
      <c r="BS6" s="5"/>
    </row>
    <row r="7" spans="1:71" ht="15.75" customHeight="1" x14ac:dyDescent="0.2">
      <c r="A7" s="3">
        <v>43641.792513321758</v>
      </c>
      <c r="B7" s="4" t="s">
        <v>40</v>
      </c>
      <c r="C7" s="4" t="s">
        <v>41</v>
      </c>
      <c r="D7" s="4" t="s">
        <v>42</v>
      </c>
      <c r="E7" s="4" t="s">
        <v>28</v>
      </c>
      <c r="F7" s="8">
        <f>1400000/8600</f>
        <v>162.7906976744186</v>
      </c>
      <c r="G7" s="8">
        <f>2000000/8600</f>
        <v>232.55813953488371</v>
      </c>
      <c r="H7" s="8">
        <f>3000000/8600</f>
        <v>348.83720930232556</v>
      </c>
      <c r="I7" s="8">
        <f>5000000/8600</f>
        <v>581.39534883720933</v>
      </c>
      <c r="J7" s="8">
        <f>1400000/8600</f>
        <v>162.7906976744186</v>
      </c>
      <c r="K7" s="8">
        <f>2000000/8600</f>
        <v>232.55813953488371</v>
      </c>
      <c r="L7" s="8">
        <f>3000000/8600</f>
        <v>348.83720930232556</v>
      </c>
      <c r="M7" s="8">
        <f>5000000/8600</f>
        <v>581.39534883720933</v>
      </c>
      <c r="N7" s="8">
        <f>1200000/8600</f>
        <v>139.53488372093022</v>
      </c>
      <c r="O7" s="8">
        <f>1800000/8600</f>
        <v>209.30232558139534</v>
      </c>
      <c r="P7" s="8">
        <f>2000000/8600</f>
        <v>232.55813953488371</v>
      </c>
      <c r="Q7" s="8">
        <f>2800000/8600</f>
        <v>325.58139534883719</v>
      </c>
      <c r="R7" s="8">
        <f>1400000/8600</f>
        <v>162.7906976744186</v>
      </c>
      <c r="S7" s="8">
        <f>2000000/8600</f>
        <v>232.55813953488371</v>
      </c>
      <c r="T7" s="8">
        <f>2500000/8600</f>
        <v>290.69767441860466</v>
      </c>
      <c r="U7" s="8">
        <f>3000000/8600</f>
        <v>348.83720930232556</v>
      </c>
      <c r="V7" s="8">
        <f>1600000/8600</f>
        <v>186.04651162790697</v>
      </c>
      <c r="W7" s="8">
        <f>2000000/8600</f>
        <v>232.55813953488371</v>
      </c>
      <c r="X7" s="8">
        <f>3000000/8600</f>
        <v>348.83720930232556</v>
      </c>
      <c r="Y7" s="8">
        <f>6000000/8600</f>
        <v>697.67441860465112</v>
      </c>
      <c r="Z7" s="8">
        <f>1500000/8600</f>
        <v>174.41860465116278</v>
      </c>
      <c r="AA7" s="8">
        <f>2000000/8600</f>
        <v>232.55813953488371</v>
      </c>
      <c r="AB7" s="8">
        <f>3000000/8600</f>
        <v>348.83720930232556</v>
      </c>
      <c r="AC7" s="8">
        <f>5000000/8600</f>
        <v>581.39534883720933</v>
      </c>
      <c r="AD7" s="8">
        <f>1400000/8600</f>
        <v>162.7906976744186</v>
      </c>
      <c r="AE7" s="8">
        <f>2000000/8600</f>
        <v>232.55813953488371</v>
      </c>
      <c r="AF7" s="8">
        <f>3000000/8600</f>
        <v>348.83720930232556</v>
      </c>
      <c r="AG7" s="8">
        <f>5000000/8600</f>
        <v>581.39534883720933</v>
      </c>
      <c r="AH7" s="8">
        <f>1600000/8600</f>
        <v>186.04651162790697</v>
      </c>
      <c r="AI7" s="8">
        <f>2000000/8600</f>
        <v>232.55813953488371</v>
      </c>
      <c r="AJ7" s="8">
        <f>3000000/8600</f>
        <v>348.83720930232556</v>
      </c>
      <c r="AK7" s="8">
        <f>5000000/8600</f>
        <v>581.39534883720933</v>
      </c>
      <c r="AL7" s="5"/>
      <c r="AM7" s="5"/>
      <c r="AN7" s="5"/>
      <c r="AO7" s="5"/>
      <c r="AP7" s="4" t="s">
        <v>22</v>
      </c>
      <c r="AQ7" s="4" t="s">
        <v>43</v>
      </c>
      <c r="AR7" s="4" t="s">
        <v>44</v>
      </c>
      <c r="AS7" s="5"/>
      <c r="AT7" s="5"/>
      <c r="AU7" s="4" t="s">
        <v>104</v>
      </c>
      <c r="AV7" s="4" t="s">
        <v>105</v>
      </c>
      <c r="AW7" s="4" t="s">
        <v>106</v>
      </c>
      <c r="AX7" s="4" t="s">
        <v>107</v>
      </c>
      <c r="AY7" s="4" t="s">
        <v>108</v>
      </c>
      <c r="AZ7" s="4" t="s">
        <v>111</v>
      </c>
      <c r="BA7" s="4" t="s">
        <v>112</v>
      </c>
      <c r="BB7" s="4" t="s">
        <v>113</v>
      </c>
      <c r="BC7" s="4" t="s">
        <v>116</v>
      </c>
      <c r="BD7" s="4" t="s">
        <v>118</v>
      </c>
      <c r="BE7" s="4" t="s">
        <v>119</v>
      </c>
      <c r="BF7" s="4"/>
      <c r="BG7" s="4"/>
      <c r="BH7" s="4"/>
      <c r="BI7" s="4"/>
      <c r="BJ7" s="4"/>
      <c r="BK7" s="5"/>
      <c r="BL7" s="5"/>
      <c r="BM7" s="5"/>
      <c r="BN7" s="5"/>
      <c r="BO7" s="5"/>
      <c r="BP7" s="5"/>
      <c r="BQ7" s="5"/>
      <c r="BR7" s="5"/>
      <c r="BS7" s="5"/>
    </row>
    <row r="8" spans="1:71" ht="15.7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 Timberlake</cp:lastModifiedBy>
  <dcterms:modified xsi:type="dcterms:W3CDTF">2019-07-11T11:49:11Z</dcterms:modified>
</cp:coreProperties>
</file>