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dzToBPBp+V0YZNnye0BpvkLsBg=="/>
    </ext>
  </extLst>
</workbook>
</file>

<file path=xl/sharedStrings.xml><?xml version="1.0" encoding="utf-8"?>
<sst xmlns="http://schemas.openxmlformats.org/spreadsheetml/2006/main" count="254" uniqueCount="56">
  <si>
    <t>BÀI TẬP 2</t>
  </si>
  <si>
    <t>Câu 1 :Xác định vector đã chuẩn hóa theo trọng số tf.idf của các tài liệu trong bảng.</t>
  </si>
  <si>
    <t>Ta có bảng như sau</t>
  </si>
  <si>
    <t>Bảng nk</t>
  </si>
  <si>
    <t>DOC</t>
  </si>
  <si>
    <t>truy xuất</t>
  </si>
  <si>
    <t>thông tin</t>
  </si>
  <si>
    <t>Công nghệ</t>
  </si>
  <si>
    <t>Thực phẩm</t>
  </si>
  <si>
    <t>d1</t>
  </si>
  <si>
    <t>d2</t>
  </si>
  <si>
    <t>d3</t>
  </si>
  <si>
    <t>d4</t>
  </si>
  <si>
    <t>d5</t>
  </si>
  <si>
    <t>Trọng số tf.idf</t>
  </si>
  <si>
    <t>Normalize tf.idf</t>
  </si>
  <si>
    <t>Câu 2: Xác định vector truy vấn q như sau: Truy xuất thông tin truy xuất</t>
  </si>
  <si>
    <t>Ta có vector q:</t>
  </si>
  <si>
    <t>Query</t>
  </si>
  <si>
    <t xml:space="preserve">truy xuất </t>
  </si>
  <si>
    <t xml:space="preserve">thông tin </t>
  </si>
  <si>
    <t>q</t>
  </si>
  <si>
    <t>Câu 3: Cho biết danh sách kết quả của truy vấn q</t>
  </si>
  <si>
    <t>Query x Doc</t>
  </si>
  <si>
    <t>Độ dài vecto</t>
  </si>
  <si>
    <t>Độ dài bằng 1 do các term trong truy vấn đã được normalize</t>
  </si>
  <si>
    <t>Tính Cos(doc,query) và ranking</t>
  </si>
  <si>
    <t>Doc</t>
  </si>
  <si>
    <t>Similarity</t>
  </si>
  <si>
    <t>Rank</t>
  </si>
  <si>
    <t>Về mặt tính toán, do truy vấn q được xem như một tài liệu (document), có số chiều bằng với số chiều của một tài liệu, trong khi truy vấn q có độ dài ngắn hơn rất nhiều. Điều này dẫn đến việc mất nhiều thời gian tính toán.</t>
  </si>
  <si>
    <t>BÀI TẬP 3</t>
  </si>
  <si>
    <t>LÂP CHỈ MỤC</t>
  </si>
  <si>
    <t>Từ khóa</t>
  </si>
  <si>
    <t>Chỉ số tài liệu</t>
  </si>
  <si>
    <t>Tần số</t>
  </si>
  <si>
    <t>boat</t>
  </si>
  <si>
    <t>ocean</t>
  </si>
  <si>
    <t>ship</t>
  </si>
  <si>
    <t>tree</t>
  </si>
  <si>
    <t>wood</t>
  </si>
  <si>
    <t>w'</t>
  </si>
  <si>
    <t>w</t>
  </si>
  <si>
    <t>số tài liệu</t>
  </si>
  <si>
    <t>IDF</t>
  </si>
  <si>
    <t>TRUY VẤN</t>
  </si>
  <si>
    <t>Theo đề bài ta có:</t>
  </si>
  <si>
    <t>QUERY</t>
  </si>
  <si>
    <t>l</t>
  </si>
  <si>
    <t>Q1</t>
  </si>
  <si>
    <t>Q2</t>
  </si>
  <si>
    <t>d6</t>
  </si>
  <si>
    <t>Do trọng số [0,1] nên không cần normalize</t>
  </si>
  <si>
    <t>DOC x Q1</t>
  </si>
  <si>
    <t>DOC x Q2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</si>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</sst>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2.0"/>
      <color theme="1"/>
      <name val="Times New Roman"/>
    </font>
    <font>
      <sz val="24.0"/>
      <color rgb="FFFF0000"/>
      <name val="Times New Roman"/>
    </font>
    <font/>
    <font>
      <b/>
      <sz val="12.0"/>
      <color theme="1"/>
      <name val="Times New Roman"/>
    </font>
    <font>
      <sz val="24.0"/>
      <color theme="1"/>
      <name val="Times New Roman"/>
    </font>
    <font>
      <sz val="16.0"/>
      <color theme="1"/>
      <name val="Times New Roman"/>
    </font>
    <font>
      <sz val="12.0"/>
      <color rgb="FFFF0000"/>
      <name val="Times New Roman"/>
    </font>
    <font>
      <b/>
      <sz val="13.0"/>
      <color rgb="FF000000"/>
      <name val="Times New Roman"/>
    </font>
    <font>
      <sz val="13.0"/>
      <color rgb="FF00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A5A5A5"/>
        <bgColor rgb="FFA5A5A5"/>
      </patternFill>
    </fill>
    <fill>
      <patternFill patternType="solid">
        <fgColor rgb="FFD0CECE"/>
        <bgColor rgb="FFD0CECE"/>
      </patternFill>
    </fill>
    <fill>
      <patternFill patternType="solid">
        <fgColor rgb="FFFF5757"/>
        <bgColor rgb="FFFF5757"/>
      </patternFill>
    </fill>
    <fill>
      <patternFill patternType="solid">
        <fgColor rgb="FFFDC0BB"/>
        <bgColor rgb="FFFDC0BB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center"/>
    </xf>
    <xf borderId="2" fillId="2" fontId="4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2" fillId="4" fontId="4" numFmtId="0" xfId="0" applyBorder="1" applyFill="1" applyFont="1"/>
    <xf borderId="2" fillId="5" fontId="1" numFmtId="0" xfId="0" applyBorder="1" applyFill="1" applyFont="1"/>
    <xf borderId="0" fillId="0" fontId="4" numFmtId="0" xfId="0" applyFont="1"/>
    <xf borderId="2" fillId="6" fontId="4" numFmtId="0" xfId="0" applyAlignment="1" applyBorder="1" applyFill="1" applyFont="1">
      <alignment horizontal="center"/>
    </xf>
    <xf borderId="2" fillId="7" fontId="4" numFmtId="0" xfId="0" applyAlignment="1" applyBorder="1" applyFill="1" applyFont="1">
      <alignment horizontal="center"/>
    </xf>
    <xf borderId="2" fillId="8" fontId="1" numFmtId="0" xfId="0" applyAlignment="1" applyBorder="1" applyFill="1" applyFont="1">
      <alignment horizontal="center"/>
    </xf>
    <xf borderId="2" fillId="9" fontId="1" numFmtId="0" xfId="0" applyAlignment="1" applyBorder="1" applyFill="1" applyFont="1">
      <alignment horizontal="center"/>
    </xf>
    <xf borderId="2" fillId="4" fontId="4" numFmtId="0" xfId="0" applyAlignment="1" applyBorder="1" applyFont="1">
      <alignment horizontal="center"/>
    </xf>
    <xf borderId="2" fillId="10" fontId="4" numFmtId="0" xfId="0" applyAlignment="1" applyBorder="1" applyFill="1" applyFont="1">
      <alignment horizontal="center"/>
    </xf>
    <xf borderId="3" fillId="0" fontId="4" numFmtId="0" xfId="0" applyAlignment="1" applyBorder="1" applyFont="1">
      <alignment horizontal="center"/>
    </xf>
    <xf borderId="4" fillId="0" fontId="3" numFmtId="0" xfId="0" applyBorder="1" applyFont="1"/>
    <xf borderId="2" fillId="11" fontId="1" numFmtId="0" xfId="0" applyAlignment="1" applyBorder="1" applyFill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Border="1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shrinkToFit="0" vertical="center" wrapText="1"/>
    </xf>
    <xf borderId="0" fillId="0" fontId="2" numFmtId="0" xfId="0" applyFont="1"/>
    <xf borderId="0" fillId="0" fontId="7" numFmtId="0" xfId="0" applyAlignment="1" applyFont="1">
      <alignment horizontal="center"/>
    </xf>
    <xf borderId="2" fillId="7" fontId="8" numFmtId="0" xfId="0" applyAlignment="1" applyBorder="1" applyFont="1">
      <alignment horizontal="center" readingOrder="1" shrinkToFit="0" vertical="center" wrapText="1"/>
    </xf>
    <xf borderId="2" fillId="7" fontId="8" numFmtId="0" xfId="0" applyAlignment="1" applyBorder="1" applyFont="1">
      <alignment horizontal="center" vertical="center"/>
    </xf>
    <xf borderId="2" fillId="9" fontId="9" numFmtId="0" xfId="0" applyAlignment="1" applyBorder="1" applyFont="1">
      <alignment horizontal="center" readingOrder="1" shrinkToFit="0" vertical="center" wrapText="1"/>
    </xf>
    <xf borderId="2" fillId="9" fontId="9" numFmtId="0" xfId="0" applyAlignment="1" applyBorder="1" applyFont="1">
      <alignment horizontal="center"/>
    </xf>
    <xf borderId="2" fillId="12" fontId="8" numFmtId="0" xfId="0" applyAlignment="1" applyBorder="1" applyFill="1" applyFont="1">
      <alignment horizontal="center" readingOrder="1" shrinkToFit="0" vertical="center" wrapText="1"/>
    </xf>
    <xf borderId="2" fillId="6" fontId="8" numFmtId="0" xfId="0" applyAlignment="1" applyBorder="1" applyFont="1">
      <alignment horizontal="center" readingOrder="1" shrinkToFit="0" vertical="center" wrapText="1"/>
    </xf>
    <xf borderId="2" fillId="13" fontId="1" numFmtId="0" xfId="0" applyAlignment="1" applyBorder="1" applyFill="1" applyFont="1">
      <alignment horizontal="center"/>
    </xf>
    <xf borderId="2" fillId="13" fontId="9" numFmtId="0" xfId="0" applyAlignment="1" applyBorder="1" applyFont="1">
      <alignment horizontal="center" readingOrder="1" shrinkToFit="0" vertical="center" wrapText="1"/>
    </xf>
    <xf borderId="2" fillId="13" fontId="9" numFmtId="0" xfId="0" applyBorder="1" applyFont="1"/>
    <xf borderId="2" fillId="8" fontId="9" numFmtId="0" xfId="0" applyAlignment="1" applyBorder="1" applyFont="1">
      <alignment horizontal="center" readingOrder="1" shrinkToFit="0" vertical="center" wrapText="1"/>
    </xf>
    <xf borderId="2" fillId="8" fontId="9" numFmtId="0" xfId="0" applyBorder="1" applyFont="1"/>
    <xf borderId="6" fillId="13" fontId="1" numFmtId="0" xfId="0" applyAlignment="1" applyBorder="1" applyFont="1">
      <alignment horizontal="center" vertical="center"/>
    </xf>
    <xf borderId="8" fillId="0" fontId="3" numFmtId="0" xfId="0" applyBorder="1" applyFont="1"/>
    <xf borderId="2" fillId="8" fontId="9" numFmtId="0" xfId="0" applyAlignment="1" applyBorder="1" applyFont="1">
      <alignment horizontal="center"/>
    </xf>
    <xf borderId="9" fillId="0" fontId="3" numFmtId="0" xfId="0" applyBorder="1" applyFont="1"/>
    <xf borderId="0" fillId="0" fontId="1" numFmtId="0" xfId="0" applyAlignment="1" applyFont="1">
      <alignment shrinkToFit="0" wrapText="1"/>
    </xf>
    <xf borderId="2" fillId="2" fontId="4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</xdr:colOff>
      <xdr:row>10</xdr:row>
      <xdr:rowOff>114300</xdr:rowOff>
    </xdr:from>
    <xdr:ext cx="1666875" cy="3333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14</xdr:row>
      <xdr:rowOff>9525</xdr:rowOff>
    </xdr:from>
    <xdr:ext cx="1495425" cy="3429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19</xdr:row>
      <xdr:rowOff>0</xdr:rowOff>
    </xdr:from>
    <xdr:ext cx="2476500" cy="7620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68</xdr:row>
      <xdr:rowOff>0</xdr:rowOff>
    </xdr:from>
    <xdr:ext cx="3409950" cy="14097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86"/>
    <col customWidth="1" min="3" max="3" width="14.71"/>
    <col customWidth="1" min="4" max="4" width="14.29"/>
    <col customWidth="1" min="5" max="5" width="15.43"/>
    <col customWidth="1" min="6" max="6" width="14.14"/>
    <col customWidth="1" min="7" max="7" width="13.86"/>
    <col customWidth="1" min="8" max="8" width="10.0"/>
    <col customWidth="1" min="9" max="12" width="14.86"/>
    <col customWidth="1" min="13" max="13" width="10.71"/>
    <col customWidth="1" min="14" max="14" width="14.29"/>
    <col customWidth="1" min="15" max="18" width="9.14"/>
    <col customWidth="1" min="19" max="19" width="14.29"/>
    <col customWidth="1" min="20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2" t="s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 t="s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4" t="s">
        <v>2</v>
      </c>
      <c r="C6" s="5"/>
      <c r="D6" s="1"/>
      <c r="E6" s="1"/>
      <c r="F6" s="1"/>
      <c r="G6" s="1"/>
      <c r="H6" s="6" t="s">
        <v>3</v>
      </c>
      <c r="I6" s="1"/>
      <c r="J6" s="6" t="str">
        <f>CONCAT("N = ")</f>
        <v>#N/A</v>
      </c>
      <c r="K6" s="6">
        <f>COUNTIF(B8:B12,"&lt;&gt;0")</f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1"/>
      <c r="H7" s="8" t="s">
        <v>5</v>
      </c>
      <c r="I7" s="8" t="s">
        <v>6</v>
      </c>
      <c r="J7" s="8" t="s">
        <v>7</v>
      </c>
      <c r="K7" s="8" t="s">
        <v>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9" t="s">
        <v>9</v>
      </c>
      <c r="C8" s="9">
        <v>8.0</v>
      </c>
      <c r="D8" s="9">
        <v>20.0</v>
      </c>
      <c r="E8" s="9">
        <v>2.0</v>
      </c>
      <c r="F8" s="9">
        <v>0.0</v>
      </c>
      <c r="G8" s="1"/>
      <c r="H8" s="10">
        <f t="shared" ref="H8:K8" si="1">COUNTIF(C8:C12,"&lt;&gt;0")</f>
        <v>3</v>
      </c>
      <c r="I8" s="10">
        <f t="shared" si="1"/>
        <v>3</v>
      </c>
      <c r="J8" s="10">
        <f t="shared" si="1"/>
        <v>4</v>
      </c>
      <c r="K8" s="10">
        <f t="shared" si="1"/>
        <v>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9" t="s">
        <v>10</v>
      </c>
      <c r="C9" s="9">
        <v>10.0</v>
      </c>
      <c r="D9" s="9">
        <v>0.0</v>
      </c>
      <c r="E9" s="9">
        <v>31.0</v>
      </c>
      <c r="F9" s="9">
        <v>0.0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9" t="s">
        <v>11</v>
      </c>
      <c r="C10" s="9">
        <v>1.0</v>
      </c>
      <c r="D10" s="9">
        <v>0.0</v>
      </c>
      <c r="E10" s="9">
        <v>42.0</v>
      </c>
      <c r="F10" s="9">
        <v>14.0</v>
      </c>
      <c r="G10" s="1"/>
      <c r="H10" s="11" t="s">
        <v>9</v>
      </c>
      <c r="I10" s="12">
        <f t="shared" ref="I10:I14" si="2">SQRT(POWER(C8,2)*POWER(LOG10($K$6/$H$8),2)+POWER(D8,2)*POWER(LOG10($K$6/$I$8),2)+POWER(E8,2)*POWER(LOG10($K$6/$J$8),2)+POWER(F8,2)*POWER(LOG10($K$6/$K$8),2))</f>
        <v>4.782697233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9" t="s">
        <v>12</v>
      </c>
      <c r="C11" s="9">
        <v>0.0</v>
      </c>
      <c r="D11" s="9">
        <v>3.0</v>
      </c>
      <c r="E11" s="9">
        <v>0.0</v>
      </c>
      <c r="F11" s="9">
        <v>3.0</v>
      </c>
      <c r="G11" s="1"/>
      <c r="H11" s="11" t="s">
        <v>10</v>
      </c>
      <c r="I11" s="12">
        <f t="shared" si="2"/>
        <v>3.734563819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9" t="s">
        <v>13</v>
      </c>
      <c r="C12" s="9">
        <v>0.0</v>
      </c>
      <c r="D12" s="9">
        <v>21.0</v>
      </c>
      <c r="E12" s="9">
        <v>9.0</v>
      </c>
      <c r="F12" s="9">
        <v>1.0</v>
      </c>
      <c r="G12" s="1"/>
      <c r="H12" s="11" t="s">
        <v>11</v>
      </c>
      <c r="I12" s="12">
        <f t="shared" si="2"/>
        <v>5.124687135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1" t="s">
        <v>12</v>
      </c>
      <c r="I13" s="12">
        <f t="shared" si="2"/>
        <v>0.9412245315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1" t="s">
        <v>13</v>
      </c>
      <c r="I14" s="12">
        <f t="shared" si="2"/>
        <v>4.744952173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6" t="s">
        <v>14</v>
      </c>
      <c r="D16" s="1"/>
      <c r="E16" s="1"/>
      <c r="F16" s="1"/>
      <c r="G16" s="1"/>
      <c r="H16" s="6" t="s">
        <v>15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4" t="s">
        <v>4</v>
      </c>
      <c r="C18" s="14" t="s">
        <v>5</v>
      </c>
      <c r="D18" s="14" t="s">
        <v>6</v>
      </c>
      <c r="E18" s="14" t="s">
        <v>7</v>
      </c>
      <c r="F18" s="14" t="s">
        <v>8</v>
      </c>
      <c r="G18" s="1"/>
      <c r="H18" s="15" t="s">
        <v>4</v>
      </c>
      <c r="I18" s="15" t="s">
        <v>5</v>
      </c>
      <c r="J18" s="15" t="s">
        <v>6</v>
      </c>
      <c r="K18" s="15" t="s">
        <v>7</v>
      </c>
      <c r="L18" s="15" t="s">
        <v>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6" t="s">
        <v>9</v>
      </c>
      <c r="C19" s="16">
        <f t="shared" ref="C19:C23" si="4">C8*LOG10($K$6/$H$8)</f>
        <v>1.774789997</v>
      </c>
      <c r="D19" s="16">
        <f t="shared" ref="D19:D23" si="5">D8*LOG10($K$6/$I$8)</f>
        <v>4.436974992</v>
      </c>
      <c r="E19" s="16">
        <f t="shared" ref="E19:E23" si="6">E8*LOG10($K$6/$J$8)</f>
        <v>0.193820026</v>
      </c>
      <c r="F19" s="16">
        <f t="shared" ref="F19:F23" si="7">F8*LOG10($K$6/$K$8)</f>
        <v>0</v>
      </c>
      <c r="G19" s="1"/>
      <c r="H19" s="17" t="s">
        <v>9</v>
      </c>
      <c r="I19" s="17">
        <f t="shared" ref="I19:L19" si="3">C19/$I$10</f>
        <v>0.3710855843</v>
      </c>
      <c r="J19" s="17">
        <f t="shared" si="3"/>
        <v>0.9277139607</v>
      </c>
      <c r="K19" s="17">
        <f t="shared" si="3"/>
        <v>0.04052525523</v>
      </c>
      <c r="L19" s="17">
        <f t="shared" si="3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6" t="s">
        <v>10</v>
      </c>
      <c r="C20" s="16">
        <f t="shared" si="4"/>
        <v>2.218487496</v>
      </c>
      <c r="D20" s="16">
        <f t="shared" si="5"/>
        <v>0</v>
      </c>
      <c r="E20" s="16">
        <f t="shared" si="6"/>
        <v>3.004210403</v>
      </c>
      <c r="F20" s="16">
        <f t="shared" si="7"/>
        <v>0</v>
      </c>
      <c r="G20" s="1"/>
      <c r="H20" s="17" t="s">
        <v>10</v>
      </c>
      <c r="I20" s="17">
        <f t="shared" ref="I20:L20" si="8">C20/$I$11</f>
        <v>0.5940419293</v>
      </c>
      <c r="J20" s="17">
        <f t="shared" si="8"/>
        <v>0</v>
      </c>
      <c r="K20" s="17">
        <f t="shared" si="8"/>
        <v>0.8044340782</v>
      </c>
      <c r="L20" s="17">
        <f t="shared" si="8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6" t="s">
        <v>11</v>
      </c>
      <c r="C21" s="16">
        <f t="shared" si="4"/>
        <v>0.2218487496</v>
      </c>
      <c r="D21" s="16">
        <f t="shared" si="5"/>
        <v>0</v>
      </c>
      <c r="E21" s="16">
        <f t="shared" si="6"/>
        <v>4.070220546</v>
      </c>
      <c r="F21" s="16">
        <f t="shared" si="7"/>
        <v>3.105882495</v>
      </c>
      <c r="G21" s="1"/>
      <c r="H21" s="17" t="s">
        <v>11</v>
      </c>
      <c r="I21" s="17">
        <f t="shared" ref="I21:L21" si="9">C21/$I$12</f>
        <v>0.04329020363</v>
      </c>
      <c r="J21" s="17">
        <f t="shared" si="9"/>
        <v>0</v>
      </c>
      <c r="K21" s="17">
        <f t="shared" si="9"/>
        <v>0.7942378606</v>
      </c>
      <c r="L21" s="17">
        <f t="shared" si="9"/>
        <v>0.6060628508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6" t="s">
        <v>12</v>
      </c>
      <c r="C22" s="16">
        <f t="shared" si="4"/>
        <v>0</v>
      </c>
      <c r="D22" s="16">
        <f t="shared" si="5"/>
        <v>0.6655462488</v>
      </c>
      <c r="E22" s="16">
        <f t="shared" si="6"/>
        <v>0</v>
      </c>
      <c r="F22" s="16">
        <f t="shared" si="7"/>
        <v>0.6655462488</v>
      </c>
      <c r="G22" s="1"/>
      <c r="H22" s="17" t="s">
        <v>12</v>
      </c>
      <c r="I22" s="17">
        <f t="shared" ref="I22:L22" si="10">C22/$I$13</f>
        <v>0</v>
      </c>
      <c r="J22" s="17">
        <f t="shared" si="10"/>
        <v>0.7071067812</v>
      </c>
      <c r="K22" s="17">
        <f t="shared" si="10"/>
        <v>0</v>
      </c>
      <c r="L22" s="17">
        <f t="shared" si="10"/>
        <v>0.7071067812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6" t="s">
        <v>13</v>
      </c>
      <c r="C23" s="16">
        <f t="shared" si="4"/>
        <v>0</v>
      </c>
      <c r="D23" s="16">
        <f t="shared" si="5"/>
        <v>4.658823742</v>
      </c>
      <c r="E23" s="16">
        <f t="shared" si="6"/>
        <v>0.8721901171</v>
      </c>
      <c r="F23" s="16">
        <f t="shared" si="7"/>
        <v>0.2218487496</v>
      </c>
      <c r="G23" s="1"/>
      <c r="H23" s="17" t="s">
        <v>13</v>
      </c>
      <c r="I23" s="17">
        <f t="shared" ref="I23:L23" si="11">C23/$I$14</f>
        <v>0</v>
      </c>
      <c r="J23" s="17">
        <f t="shared" si="11"/>
        <v>0.981848409</v>
      </c>
      <c r="K23" s="17">
        <f t="shared" si="11"/>
        <v>0.1838143116</v>
      </c>
      <c r="L23" s="17">
        <f t="shared" si="11"/>
        <v>0.04675468614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 t="s">
        <v>16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6" t="s">
        <v>17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7" t="s">
        <v>18</v>
      </c>
      <c r="C30" s="7" t="s">
        <v>19</v>
      </c>
      <c r="D30" s="7" t="s">
        <v>20</v>
      </c>
      <c r="E30" s="7" t="s">
        <v>7</v>
      </c>
      <c r="F30" s="7" t="s">
        <v>8</v>
      </c>
      <c r="G30" s="1"/>
      <c r="H30" s="18" t="s">
        <v>21</v>
      </c>
      <c r="I30" s="12">
        <f>SQRT(POWER(C31,2)*POWER(LOG10($K$6/$H$8),2)+POWER(D31,2)*POWER(LOG10($K$6/$I$8),2)+POWER(E31,2)*POWER(LOG10($K$6/$J$8),2)+POWER(F31,2)*POWER(LOG10($K$6/$K$8),2))</f>
        <v>0.4960688849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9" t="s">
        <v>21</v>
      </c>
      <c r="C31" s="9">
        <v>2.0</v>
      </c>
      <c r="D31" s="9">
        <v>1.0</v>
      </c>
      <c r="E31" s="9">
        <v>0.0</v>
      </c>
      <c r="F31" s="9">
        <v>0.0</v>
      </c>
      <c r="G31" s="1"/>
      <c r="H31" s="1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6" t="s">
        <v>14</v>
      </c>
      <c r="D33" s="1"/>
      <c r="E33" s="1"/>
      <c r="F33" s="1"/>
      <c r="G33" s="1"/>
      <c r="H33" s="6" t="s">
        <v>15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4" t="s">
        <v>18</v>
      </c>
      <c r="C34" s="14" t="s">
        <v>19</v>
      </c>
      <c r="D34" s="14" t="s">
        <v>20</v>
      </c>
      <c r="E34" s="14" t="s">
        <v>7</v>
      </c>
      <c r="F34" s="14" t="s">
        <v>8</v>
      </c>
      <c r="G34" s="1"/>
      <c r="H34" s="15" t="s">
        <v>18</v>
      </c>
      <c r="I34" s="15" t="s">
        <v>19</v>
      </c>
      <c r="J34" s="15" t="s">
        <v>20</v>
      </c>
      <c r="K34" s="15" t="s">
        <v>7</v>
      </c>
      <c r="L34" s="15" t="s">
        <v>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6" t="s">
        <v>21</v>
      </c>
      <c r="C35" s="16">
        <f t="shared" ref="C35:F35" si="12">C31*LOG10($K$6/H8)</f>
        <v>0.4436974992</v>
      </c>
      <c r="D35" s="16">
        <f t="shared" si="12"/>
        <v>0.2218487496</v>
      </c>
      <c r="E35" s="16">
        <f t="shared" si="12"/>
        <v>0</v>
      </c>
      <c r="F35" s="16">
        <f t="shared" si="12"/>
        <v>0</v>
      </c>
      <c r="G35" s="1"/>
      <c r="H35" s="17" t="s">
        <v>21</v>
      </c>
      <c r="I35" s="17">
        <f t="shared" ref="I35:L35" si="13">C35/$I$30</f>
        <v>0.894427191</v>
      </c>
      <c r="J35" s="17">
        <f t="shared" si="13"/>
        <v>0.4472135955</v>
      </c>
      <c r="K35" s="17">
        <f t="shared" si="13"/>
        <v>0</v>
      </c>
      <c r="L35" s="17">
        <f t="shared" si="13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 t="s">
        <v>22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9" t="s">
        <v>23</v>
      </c>
      <c r="C43" s="19" t="s">
        <v>19</v>
      </c>
      <c r="D43" s="19" t="s">
        <v>20</v>
      </c>
      <c r="E43" s="19" t="s">
        <v>7</v>
      </c>
      <c r="F43" s="19" t="s">
        <v>8</v>
      </c>
      <c r="G43" s="1"/>
      <c r="H43" s="20" t="s">
        <v>24</v>
      </c>
      <c r="I43" s="21"/>
      <c r="J43" s="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2" t="s">
        <v>9</v>
      </c>
      <c r="C44" s="22">
        <f t="shared" ref="C44:C48" si="14">$I$35*I19</f>
        <v>0.3319090368</v>
      </c>
      <c r="D44" s="22">
        <f t="shared" ref="D44:D48" si="15">$J$35*J19</f>
        <v>0.4148862959</v>
      </c>
      <c r="E44" s="22">
        <f t="shared" ref="E44:E48" si="16">$K$35*K19</f>
        <v>0</v>
      </c>
      <c r="F44" s="22">
        <f t="shared" ref="F44:F48" si="17">$L$35*L19</f>
        <v>0</v>
      </c>
      <c r="G44" s="1"/>
      <c r="H44" s="10" t="s">
        <v>9</v>
      </c>
      <c r="I44" s="10">
        <f t="shared" ref="I44:I48" si="18">SQRT(POWER(I19,2)+POWER(J19,2)+POWER(K19,2)+POWER(L19,2))</f>
        <v>1</v>
      </c>
      <c r="J44" s="6"/>
      <c r="K44" s="6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2" t="s">
        <v>10</v>
      </c>
      <c r="C45" s="22">
        <f t="shared" si="14"/>
        <v>0.5313272542</v>
      </c>
      <c r="D45" s="22">
        <f t="shared" si="15"/>
        <v>0</v>
      </c>
      <c r="E45" s="22">
        <f t="shared" si="16"/>
        <v>0</v>
      </c>
      <c r="F45" s="22">
        <f t="shared" si="17"/>
        <v>0</v>
      </c>
      <c r="G45" s="1"/>
      <c r="H45" s="10" t="s">
        <v>10</v>
      </c>
      <c r="I45" s="10">
        <f t="shared" si="18"/>
        <v>1</v>
      </c>
      <c r="J45" s="6"/>
      <c r="K45" s="6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2" t="s">
        <v>11</v>
      </c>
      <c r="C46" s="22">
        <f t="shared" si="14"/>
        <v>0.03871993523</v>
      </c>
      <c r="D46" s="22">
        <f t="shared" si="15"/>
        <v>0</v>
      </c>
      <c r="E46" s="22">
        <f t="shared" si="16"/>
        <v>0</v>
      </c>
      <c r="F46" s="22">
        <f t="shared" si="17"/>
        <v>0</v>
      </c>
      <c r="G46" s="1"/>
      <c r="H46" s="10" t="s">
        <v>11</v>
      </c>
      <c r="I46" s="10">
        <f t="shared" si="18"/>
        <v>1</v>
      </c>
      <c r="J46" s="6"/>
      <c r="K46" s="6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2" t="s">
        <v>12</v>
      </c>
      <c r="C47" s="22">
        <f t="shared" si="14"/>
        <v>0</v>
      </c>
      <c r="D47" s="22">
        <f t="shared" si="15"/>
        <v>0.316227766</v>
      </c>
      <c r="E47" s="22">
        <f t="shared" si="16"/>
        <v>0</v>
      </c>
      <c r="F47" s="22">
        <f t="shared" si="17"/>
        <v>0</v>
      </c>
      <c r="G47" s="1"/>
      <c r="H47" s="10" t="s">
        <v>12</v>
      </c>
      <c r="I47" s="10">
        <f t="shared" si="18"/>
        <v>1</v>
      </c>
      <c r="J47" s="6"/>
      <c r="K47" s="6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2" t="s">
        <v>13</v>
      </c>
      <c r="C48" s="22">
        <f t="shared" si="14"/>
        <v>0</v>
      </c>
      <c r="D48" s="22">
        <f t="shared" si="15"/>
        <v>0.4390959572</v>
      </c>
      <c r="E48" s="22">
        <f t="shared" si="16"/>
        <v>0</v>
      </c>
      <c r="F48" s="22">
        <f t="shared" si="17"/>
        <v>0</v>
      </c>
      <c r="G48" s="1"/>
      <c r="H48" s="10" t="s">
        <v>13</v>
      </c>
      <c r="I48" s="10">
        <f t="shared" si="18"/>
        <v>1</v>
      </c>
      <c r="J48" s="6"/>
      <c r="K48" s="6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6"/>
      <c r="C49" s="1"/>
      <c r="D49" s="1"/>
      <c r="E49" s="1"/>
      <c r="F49" s="1"/>
      <c r="G49" s="1"/>
      <c r="H49" s="10" t="s">
        <v>21</v>
      </c>
      <c r="I49" s="10">
        <f>SQRT(POWER(I35,2)+POWER(J35,2)+POWER(K35,2)+POWER(L35,2))</f>
        <v>1</v>
      </c>
      <c r="J49" s="23" t="s">
        <v>25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6" t="s">
        <v>26</v>
      </c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8" t="s">
        <v>27</v>
      </c>
      <c r="D53" s="8" t="s">
        <v>28</v>
      </c>
      <c r="E53" s="1"/>
      <c r="F53" s="1"/>
      <c r="G53" s="8" t="s">
        <v>29</v>
      </c>
      <c r="H53" s="8" t="s">
        <v>27</v>
      </c>
      <c r="I53" s="8" t="s">
        <v>28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0" t="s">
        <v>9</v>
      </c>
      <c r="D54" s="10">
        <f t="shared" ref="D54:D58" si="19">SUM(C44:F44)</f>
        <v>0.7467953327</v>
      </c>
      <c r="E54" s="1"/>
      <c r="F54" s="1"/>
      <c r="G54" s="10">
        <v>1.0</v>
      </c>
      <c r="H54" s="10" t="s">
        <v>9</v>
      </c>
      <c r="I54" s="10">
        <f t="shared" ref="I54:I55" si="20">D54</f>
        <v>0.7467953327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0" t="s">
        <v>10</v>
      </c>
      <c r="D55" s="10">
        <f t="shared" si="19"/>
        <v>0.5313272542</v>
      </c>
      <c r="E55" s="1"/>
      <c r="F55" s="1"/>
      <c r="G55" s="10">
        <v>2.0</v>
      </c>
      <c r="H55" s="10" t="s">
        <v>10</v>
      </c>
      <c r="I55" s="10">
        <f t="shared" si="20"/>
        <v>0.5313272542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0" t="s">
        <v>11</v>
      </c>
      <c r="D56" s="10">
        <f t="shared" si="19"/>
        <v>0.03871993523</v>
      </c>
      <c r="E56" s="1"/>
      <c r="F56" s="1"/>
      <c r="G56" s="10">
        <v>3.0</v>
      </c>
      <c r="H56" s="10" t="s">
        <v>13</v>
      </c>
      <c r="I56" s="10">
        <f>D58</f>
        <v>0.4390959572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0" t="s">
        <v>12</v>
      </c>
      <c r="D57" s="10">
        <f t="shared" si="19"/>
        <v>0.316227766</v>
      </c>
      <c r="E57" s="1"/>
      <c r="F57" s="1"/>
      <c r="G57" s="10">
        <v>4.0</v>
      </c>
      <c r="H57" s="10" t="s">
        <v>12</v>
      </c>
      <c r="I57" s="10">
        <f>D57</f>
        <v>0.316227766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4" t="s">
        <v>13</v>
      </c>
      <c r="D58" s="10">
        <f t="shared" si="19"/>
        <v>0.4390959572</v>
      </c>
      <c r="E58" s="1"/>
      <c r="F58" s="1"/>
      <c r="G58" s="10">
        <v>5.0</v>
      </c>
      <c r="H58" s="10" t="s">
        <v>11</v>
      </c>
      <c r="I58" s="10">
        <f>D56</f>
        <v>0.03871993523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5"/>
      <c r="D59" s="2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2" t="s">
        <v>0</v>
      </c>
      <c r="L62" s="2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7" t="s">
        <v>30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2" t="s">
        <v>31</v>
      </c>
      <c r="L69" s="28"/>
      <c r="M69" s="28"/>
      <c r="N69" s="2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9" t="s">
        <v>32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30" t="s">
        <v>33</v>
      </c>
      <c r="C73" s="30" t="s">
        <v>34</v>
      </c>
      <c r="D73" s="31" t="s">
        <v>35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32" t="s">
        <v>36</v>
      </c>
      <c r="C74" s="32">
        <v>2.0</v>
      </c>
      <c r="D74" s="33">
        <v>1.0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32" t="s">
        <v>37</v>
      </c>
      <c r="C75" s="32">
        <v>1.0</v>
      </c>
      <c r="D75" s="33">
        <v>1.0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32" t="s">
        <v>37</v>
      </c>
      <c r="C76" s="32">
        <v>2.0</v>
      </c>
      <c r="D76" s="33">
        <v>1.0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32" t="s">
        <v>38</v>
      </c>
      <c r="C77" s="32">
        <v>1.0</v>
      </c>
      <c r="D77" s="33">
        <v>1.0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32" t="s">
        <v>38</v>
      </c>
      <c r="C78" s="32">
        <v>3.0</v>
      </c>
      <c r="D78" s="33">
        <v>1.0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32" t="s">
        <v>39</v>
      </c>
      <c r="C79" s="32">
        <v>4.0</v>
      </c>
      <c r="D79" s="33">
        <v>1.0</v>
      </c>
      <c r="E79" s="1"/>
      <c r="F79" s="13"/>
      <c r="G79" s="13"/>
      <c r="H79" s="1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32" t="s">
        <v>39</v>
      </c>
      <c r="C80" s="32">
        <v>6.0</v>
      </c>
      <c r="D80" s="33">
        <v>1.0</v>
      </c>
      <c r="E80" s="1"/>
      <c r="F80" s="13"/>
      <c r="G80" s="13"/>
      <c r="H80" s="1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32" t="s">
        <v>40</v>
      </c>
      <c r="C81" s="32">
        <v>1.0</v>
      </c>
      <c r="D81" s="33">
        <v>1.0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32" t="s">
        <v>40</v>
      </c>
      <c r="C82" s="32">
        <v>4.0</v>
      </c>
      <c r="D82" s="33">
        <v>1.0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32" t="s">
        <v>40</v>
      </c>
      <c r="C83" s="32">
        <v>5.0</v>
      </c>
      <c r="D83" s="33">
        <v>1.0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34" t="s">
        <v>33</v>
      </c>
      <c r="H86" s="34" t="s">
        <v>34</v>
      </c>
      <c r="I86" s="34" t="s">
        <v>35</v>
      </c>
      <c r="J86" s="34" t="s">
        <v>41</v>
      </c>
      <c r="K86" s="34" t="s">
        <v>42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35" t="s">
        <v>33</v>
      </c>
      <c r="C87" s="35" t="s">
        <v>43</v>
      </c>
      <c r="D87" s="35" t="s">
        <v>35</v>
      </c>
      <c r="E87" s="35" t="s">
        <v>44</v>
      </c>
      <c r="F87" s="1"/>
      <c r="G87" s="36" t="s">
        <v>36</v>
      </c>
      <c r="H87" s="37">
        <v>2.0</v>
      </c>
      <c r="I87" s="37">
        <v>1.0</v>
      </c>
      <c r="J87" s="38">
        <v>0.77815125</v>
      </c>
      <c r="K87" s="38">
        <v>0.519548021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39" t="s">
        <v>36</v>
      </c>
      <c r="C88" s="39">
        <v>1.0</v>
      </c>
      <c r="D88" s="39">
        <v>1.0</v>
      </c>
      <c r="E88" s="40">
        <v>0.77815125</v>
      </c>
      <c r="F88" s="1"/>
      <c r="G88" s="41" t="s">
        <v>37</v>
      </c>
      <c r="H88" s="37">
        <v>1.0</v>
      </c>
      <c r="I88" s="37">
        <v>1.0</v>
      </c>
      <c r="J88" s="38">
        <v>0.477121255</v>
      </c>
      <c r="K88" s="38">
        <v>0.318559411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39" t="s">
        <v>37</v>
      </c>
      <c r="C89" s="39">
        <v>2.0</v>
      </c>
      <c r="D89" s="39">
        <v>2.0</v>
      </c>
      <c r="E89" s="40">
        <v>0.477121255</v>
      </c>
      <c r="F89" s="1"/>
      <c r="G89" s="42"/>
      <c r="H89" s="37">
        <v>2.0</v>
      </c>
      <c r="I89" s="37">
        <v>1.0</v>
      </c>
      <c r="J89" s="38">
        <v>0.477121255</v>
      </c>
      <c r="K89" s="38">
        <v>0.318559411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39" t="s">
        <v>38</v>
      </c>
      <c r="C90" s="39">
        <v>2.0</v>
      </c>
      <c r="D90" s="39">
        <v>2.0</v>
      </c>
      <c r="E90" s="40">
        <v>0.477121255</v>
      </c>
      <c r="F90" s="1"/>
      <c r="G90" s="41" t="s">
        <v>38</v>
      </c>
      <c r="H90" s="37">
        <v>1.0</v>
      </c>
      <c r="I90" s="37">
        <v>1.0</v>
      </c>
      <c r="J90" s="38">
        <v>0.477121255</v>
      </c>
      <c r="K90" s="38">
        <v>0.318559411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39" t="s">
        <v>39</v>
      </c>
      <c r="C91" s="39">
        <v>2.0</v>
      </c>
      <c r="D91" s="39">
        <v>2.0</v>
      </c>
      <c r="E91" s="40">
        <v>0.477121255</v>
      </c>
      <c r="F91" s="1"/>
      <c r="G91" s="42"/>
      <c r="H91" s="37">
        <v>3.0</v>
      </c>
      <c r="I91" s="37">
        <v>1.0</v>
      </c>
      <c r="J91" s="38">
        <v>0.477121255</v>
      </c>
      <c r="K91" s="38">
        <v>0.318559411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39" t="s">
        <v>40</v>
      </c>
      <c r="C92" s="43">
        <v>3.0</v>
      </c>
      <c r="D92" s="39">
        <v>3.0</v>
      </c>
      <c r="E92" s="40">
        <v>0.301029996</v>
      </c>
      <c r="F92" s="1"/>
      <c r="G92" s="41" t="s">
        <v>39</v>
      </c>
      <c r="H92" s="37">
        <v>4.0</v>
      </c>
      <c r="I92" s="37">
        <v>1.0</v>
      </c>
      <c r="J92" s="38">
        <v>0.477121255</v>
      </c>
      <c r="K92" s="38">
        <v>0.318559411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42"/>
      <c r="H93" s="37">
        <v>6.0</v>
      </c>
      <c r="I93" s="37">
        <v>1.0</v>
      </c>
      <c r="J93" s="38">
        <v>0.477121255</v>
      </c>
      <c r="K93" s="38">
        <v>0.318559411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41" t="s">
        <v>40</v>
      </c>
      <c r="H94" s="37">
        <v>1.0</v>
      </c>
      <c r="I94" s="37">
        <v>1.0</v>
      </c>
      <c r="J94" s="38">
        <v>0.301029996</v>
      </c>
      <c r="K94" s="38">
        <v>0.200988611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44"/>
      <c r="H95" s="37">
        <v>4.0</v>
      </c>
      <c r="I95" s="37">
        <v>1.0</v>
      </c>
      <c r="J95" s="38">
        <v>0.301029996</v>
      </c>
      <c r="K95" s="38">
        <v>0.200988611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42"/>
      <c r="H96" s="37">
        <v>5.0</v>
      </c>
      <c r="I96" s="37">
        <v>1.0</v>
      </c>
      <c r="J96" s="38">
        <v>0.301029996</v>
      </c>
      <c r="K96" s="38">
        <v>0.200988611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2.25" customHeight="1">
      <c r="A97" s="1"/>
      <c r="B97" s="1"/>
      <c r="C97" s="4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9" t="s">
        <v>45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4" t="s">
        <v>46</v>
      </c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4" t="s">
        <v>18</v>
      </c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46" t="s">
        <v>4</v>
      </c>
      <c r="C102" s="46" t="s">
        <v>38</v>
      </c>
      <c r="D102" s="46" t="s">
        <v>37</v>
      </c>
      <c r="E102" s="46" t="s">
        <v>40</v>
      </c>
      <c r="F102" s="46" t="s">
        <v>36</v>
      </c>
      <c r="G102" s="46" t="s">
        <v>39</v>
      </c>
      <c r="H102" s="1"/>
      <c r="I102" s="1"/>
      <c r="J102" s="1"/>
      <c r="K102" s="1"/>
      <c r="L102" s="1"/>
      <c r="M102" s="46" t="s">
        <v>47</v>
      </c>
      <c r="N102" s="46" t="s">
        <v>38</v>
      </c>
      <c r="O102" s="46" t="s">
        <v>37</v>
      </c>
      <c r="P102" s="46" t="s">
        <v>40</v>
      </c>
      <c r="Q102" s="46" t="s">
        <v>36</v>
      </c>
      <c r="R102" s="46" t="s">
        <v>39</v>
      </c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9" t="s">
        <v>9</v>
      </c>
      <c r="C103" s="9">
        <v>1.0</v>
      </c>
      <c r="D103" s="9">
        <v>1.0</v>
      </c>
      <c r="E103" s="9">
        <v>1.0</v>
      </c>
      <c r="F103" s="9">
        <v>0.0</v>
      </c>
      <c r="G103" s="9">
        <v>0.0</v>
      </c>
      <c r="H103" s="1"/>
      <c r="I103" s="47" t="s">
        <v>48</v>
      </c>
      <c r="J103" s="1"/>
      <c r="K103" s="1"/>
      <c r="L103" s="1"/>
      <c r="M103" s="9" t="s">
        <v>49</v>
      </c>
      <c r="N103" s="9">
        <v>0.0</v>
      </c>
      <c r="O103" s="9">
        <v>0.0</v>
      </c>
      <c r="P103" s="9">
        <v>1.0</v>
      </c>
      <c r="Q103" s="9">
        <v>0.0</v>
      </c>
      <c r="R103" s="9">
        <v>0.0</v>
      </c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9" t="s">
        <v>10</v>
      </c>
      <c r="C104" s="9">
        <v>0.0</v>
      </c>
      <c r="D104" s="9">
        <v>1.0</v>
      </c>
      <c r="E104" s="9">
        <v>0.0</v>
      </c>
      <c r="F104" s="9">
        <v>1.0</v>
      </c>
      <c r="G104" s="9">
        <v>0.0</v>
      </c>
      <c r="H104" s="1"/>
      <c r="I104" s="1"/>
      <c r="J104" s="1"/>
      <c r="K104" s="1"/>
      <c r="L104" s="1"/>
      <c r="M104" s="9" t="s">
        <v>50</v>
      </c>
      <c r="N104" s="9">
        <v>1.0</v>
      </c>
      <c r="O104" s="9">
        <v>0.0</v>
      </c>
      <c r="P104" s="9">
        <v>1.0</v>
      </c>
      <c r="Q104" s="9">
        <v>0.0</v>
      </c>
      <c r="R104" s="9">
        <v>0.0</v>
      </c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9" t="s">
        <v>11</v>
      </c>
      <c r="C105" s="9">
        <v>1.0</v>
      </c>
      <c r="D105" s="9">
        <v>0.0</v>
      </c>
      <c r="E105" s="9">
        <v>0.0</v>
      </c>
      <c r="F105" s="9">
        <v>0.0</v>
      </c>
      <c r="G105" s="9">
        <v>0.0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9" t="s">
        <v>12</v>
      </c>
      <c r="C106" s="9">
        <v>0.0</v>
      </c>
      <c r="D106" s="9">
        <v>0.0</v>
      </c>
      <c r="E106" s="9">
        <v>1.0</v>
      </c>
      <c r="F106" s="9">
        <v>0.0</v>
      </c>
      <c r="G106" s="9">
        <v>1.0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9" t="s">
        <v>13</v>
      </c>
      <c r="C107" s="9">
        <v>0.0</v>
      </c>
      <c r="D107" s="9">
        <v>0.0</v>
      </c>
      <c r="E107" s="9">
        <v>1.0</v>
      </c>
      <c r="F107" s="9">
        <v>0.0</v>
      </c>
      <c r="G107" s="9">
        <v>0.0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9" t="s">
        <v>51</v>
      </c>
      <c r="C108" s="9">
        <v>0.0</v>
      </c>
      <c r="D108" s="9">
        <v>0.0</v>
      </c>
      <c r="E108" s="9">
        <v>0.0</v>
      </c>
      <c r="F108" s="9">
        <v>0.0</v>
      </c>
      <c r="G108" s="9">
        <v>1.0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6" t="s">
        <v>3</v>
      </c>
      <c r="C110" s="1"/>
      <c r="D110" s="6" t="str">
        <f>CONCAT("N = ")</f>
        <v>#N/A</v>
      </c>
      <c r="E110" s="6">
        <f>COUNTIF(B103:B108,"&lt;&gt;0")</f>
        <v>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0" t="s">
        <v>38</v>
      </c>
      <c r="C111" s="10" t="s">
        <v>37</v>
      </c>
      <c r="D111" s="10" t="s">
        <v>40</v>
      </c>
      <c r="E111" s="10" t="s">
        <v>36</v>
      </c>
      <c r="F111" s="10" t="s">
        <v>39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0">
        <f t="shared" ref="B112:F112" si="21">COUNTIF(C103:C108,"&lt;&gt;0")</f>
        <v>2</v>
      </c>
      <c r="C112" s="10">
        <f t="shared" si="21"/>
        <v>2</v>
      </c>
      <c r="D112" s="10">
        <f t="shared" si="21"/>
        <v>3</v>
      </c>
      <c r="E112" s="10">
        <f t="shared" si="21"/>
        <v>1</v>
      </c>
      <c r="F112" s="10">
        <f t="shared" si="21"/>
        <v>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4" t="s">
        <v>14</v>
      </c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4" t="s">
        <v>14</v>
      </c>
      <c r="N114" s="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46" t="s">
        <v>4</v>
      </c>
      <c r="C115" s="46" t="s">
        <v>38</v>
      </c>
      <c r="D115" s="46" t="s">
        <v>37</v>
      </c>
      <c r="E115" s="46" t="s">
        <v>40</v>
      </c>
      <c r="F115" s="46" t="s">
        <v>36</v>
      </c>
      <c r="G115" s="46" t="s">
        <v>39</v>
      </c>
      <c r="H115" s="1"/>
      <c r="I115" s="1"/>
      <c r="J115" s="1"/>
      <c r="K115" s="1"/>
      <c r="L115" s="1"/>
      <c r="M115" s="46" t="s">
        <v>47</v>
      </c>
      <c r="N115" s="46" t="s">
        <v>38</v>
      </c>
      <c r="O115" s="46" t="s">
        <v>37</v>
      </c>
      <c r="P115" s="46" t="s">
        <v>40</v>
      </c>
      <c r="Q115" s="46" t="s">
        <v>36</v>
      </c>
      <c r="R115" s="46" t="s">
        <v>39</v>
      </c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9" t="s">
        <v>9</v>
      </c>
      <c r="C116" s="9">
        <f t="shared" ref="C116:C121" si="22">C103*LOG10($E$110/$B$112)</f>
        <v>0.4771212547</v>
      </c>
      <c r="D116" s="9">
        <f t="shared" ref="D116:D121" si="23">D103*LOG10($E$110/$C$112)</f>
        <v>0.4771212547</v>
      </c>
      <c r="E116" s="9">
        <f t="shared" ref="E116:E121" si="24">E103*LOG10($E$110/$D$112)</f>
        <v>0.3010299957</v>
      </c>
      <c r="F116" s="9">
        <f t="shared" ref="F116:F121" si="25">F103*LOG10($E$110/$E$112)</f>
        <v>0</v>
      </c>
      <c r="G116" s="9">
        <f t="shared" ref="G116:G121" si="26">G103*LOG10($E$110/$F$112)</f>
        <v>0</v>
      </c>
      <c r="H116" s="1"/>
      <c r="I116" s="48" t="s">
        <v>52</v>
      </c>
      <c r="L116" s="1"/>
      <c r="M116" s="9" t="s">
        <v>49</v>
      </c>
      <c r="N116" s="9">
        <f t="shared" ref="N116:N117" si="27">N103*LOG10(($E$110/$B$112))</f>
        <v>0</v>
      </c>
      <c r="O116" s="9">
        <f t="shared" ref="O116:O117" si="28">O103*LOG10(($E$110/$C$112))</f>
        <v>0</v>
      </c>
      <c r="P116" s="9">
        <f t="shared" ref="P116:P117" si="29">P103*LOG10(($E$110/$D$112))</f>
        <v>0.3010299957</v>
      </c>
      <c r="Q116" s="9">
        <f t="shared" ref="Q116:Q117" si="30">Q103*LOG10(($E$110/$E$112))</f>
        <v>0</v>
      </c>
      <c r="R116" s="9">
        <f t="shared" ref="R116:R117" si="31">R103*LOG10(($E$110/$F$112))</f>
        <v>0</v>
      </c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9" t="s">
        <v>10</v>
      </c>
      <c r="C117" s="9">
        <f t="shared" si="22"/>
        <v>0</v>
      </c>
      <c r="D117" s="9">
        <f t="shared" si="23"/>
        <v>0.4771212547</v>
      </c>
      <c r="E117" s="9">
        <f t="shared" si="24"/>
        <v>0</v>
      </c>
      <c r="F117" s="9">
        <f t="shared" si="25"/>
        <v>0.7781512504</v>
      </c>
      <c r="G117" s="9">
        <f t="shared" si="26"/>
        <v>0</v>
      </c>
      <c r="H117" s="1"/>
      <c r="L117" s="1"/>
      <c r="M117" s="9" t="s">
        <v>50</v>
      </c>
      <c r="N117" s="9">
        <f t="shared" si="27"/>
        <v>0.4771212547</v>
      </c>
      <c r="O117" s="9">
        <f t="shared" si="28"/>
        <v>0</v>
      </c>
      <c r="P117" s="9">
        <f t="shared" si="29"/>
        <v>0.3010299957</v>
      </c>
      <c r="Q117" s="9">
        <f t="shared" si="30"/>
        <v>0</v>
      </c>
      <c r="R117" s="9">
        <f t="shared" si="31"/>
        <v>0</v>
      </c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9" t="s">
        <v>11</v>
      </c>
      <c r="C118" s="9">
        <f t="shared" si="22"/>
        <v>0.4771212547</v>
      </c>
      <c r="D118" s="9">
        <f t="shared" si="23"/>
        <v>0</v>
      </c>
      <c r="E118" s="9">
        <f t="shared" si="24"/>
        <v>0</v>
      </c>
      <c r="F118" s="9">
        <f t="shared" si="25"/>
        <v>0</v>
      </c>
      <c r="G118" s="9">
        <f t="shared" si="26"/>
        <v>0</v>
      </c>
      <c r="H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9" t="s">
        <v>12</v>
      </c>
      <c r="C119" s="9">
        <f t="shared" si="22"/>
        <v>0</v>
      </c>
      <c r="D119" s="9">
        <f t="shared" si="23"/>
        <v>0</v>
      </c>
      <c r="E119" s="9">
        <f t="shared" si="24"/>
        <v>0.3010299957</v>
      </c>
      <c r="F119" s="9">
        <f t="shared" si="25"/>
        <v>0</v>
      </c>
      <c r="G119" s="9">
        <f t="shared" si="26"/>
        <v>0.4771212547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9" t="s">
        <v>13</v>
      </c>
      <c r="C120" s="9">
        <f t="shared" si="22"/>
        <v>0</v>
      </c>
      <c r="D120" s="9">
        <f t="shared" si="23"/>
        <v>0</v>
      </c>
      <c r="E120" s="9">
        <f t="shared" si="24"/>
        <v>0.3010299957</v>
      </c>
      <c r="F120" s="9">
        <f t="shared" si="25"/>
        <v>0</v>
      </c>
      <c r="G120" s="9">
        <f t="shared" si="26"/>
        <v>0</v>
      </c>
      <c r="H120" s="1"/>
      <c r="I120" s="45"/>
      <c r="J120" s="4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9" t="s">
        <v>51</v>
      </c>
      <c r="C121" s="9">
        <f t="shared" si="22"/>
        <v>0</v>
      </c>
      <c r="D121" s="9">
        <f t="shared" si="23"/>
        <v>0</v>
      </c>
      <c r="E121" s="9">
        <f t="shared" si="24"/>
        <v>0</v>
      </c>
      <c r="F121" s="9">
        <f t="shared" si="25"/>
        <v>0</v>
      </c>
      <c r="G121" s="9">
        <f t="shared" si="26"/>
        <v>0.4771212547</v>
      </c>
      <c r="H121" s="1"/>
      <c r="I121" s="45"/>
      <c r="J121" s="4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49" t="s">
        <v>53</v>
      </c>
      <c r="C126" s="46" t="s">
        <v>38</v>
      </c>
      <c r="D126" s="46" t="s">
        <v>37</v>
      </c>
      <c r="E126" s="46" t="s">
        <v>40</v>
      </c>
      <c r="F126" s="46" t="s">
        <v>36</v>
      </c>
      <c r="G126" s="46" t="s">
        <v>39</v>
      </c>
      <c r="H126" s="1"/>
      <c r="I126" s="1"/>
      <c r="J126" s="49" t="s">
        <v>54</v>
      </c>
      <c r="K126" s="46" t="s">
        <v>38</v>
      </c>
      <c r="L126" s="46" t="s">
        <v>37</v>
      </c>
      <c r="M126" s="46" t="s">
        <v>40</v>
      </c>
      <c r="N126" s="46" t="s">
        <v>36</v>
      </c>
      <c r="O126" s="46" t="s">
        <v>39</v>
      </c>
      <c r="P126" s="1"/>
      <c r="Q126" s="1"/>
      <c r="R126" s="50" t="s">
        <v>24</v>
      </c>
      <c r="S126" s="2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51" t="s">
        <v>9</v>
      </c>
      <c r="C127" s="9">
        <f t="shared" ref="C127:C132" si="32">C116*$N$116</f>
        <v>0</v>
      </c>
      <c r="D127" s="9">
        <f t="shared" ref="D127:D132" si="33">D116*$O$116</f>
        <v>0</v>
      </c>
      <c r="E127" s="9">
        <f t="shared" ref="E127:E132" si="34">E116*$P$116</f>
        <v>0.09061905829</v>
      </c>
      <c r="F127" s="9">
        <f t="shared" ref="F127:F132" si="35">F116*$Q$116</f>
        <v>0</v>
      </c>
      <c r="G127" s="9">
        <f t="shared" ref="G127:G132" si="36">G116*$R$116</f>
        <v>0</v>
      </c>
      <c r="H127" s="1"/>
      <c r="I127" s="1"/>
      <c r="J127" s="51" t="s">
        <v>9</v>
      </c>
      <c r="K127" s="9">
        <f t="shared" ref="K127:K132" si="37">C116*$N$117</f>
        <v>0.2276446917</v>
      </c>
      <c r="L127" s="9">
        <f t="shared" ref="L127:L132" si="38">D116*$O$117</f>
        <v>0</v>
      </c>
      <c r="M127" s="9">
        <f t="shared" ref="M127:M132" si="39">E116*$P$117</f>
        <v>0.09061905829</v>
      </c>
      <c r="N127" s="9">
        <f t="shared" ref="N127:N132" si="40">F116*$Q$117</f>
        <v>0</v>
      </c>
      <c r="O127" s="9">
        <f t="shared" ref="O127:O132" si="41">G116*$R$117</f>
        <v>0</v>
      </c>
      <c r="P127" s="1"/>
      <c r="Q127" s="1"/>
      <c r="R127" s="10" t="s">
        <v>9</v>
      </c>
      <c r="S127" s="10">
        <f t="shared" ref="S127:S132" si="42">SQRT(POWER(C116,2)+POWER(D116,2)+POWER(E116,2)+POWER(F116,2)+POWER(G116,2))</f>
        <v>0.7388561712</v>
      </c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9" t="s">
        <v>10</v>
      </c>
      <c r="C128" s="9">
        <f t="shared" si="32"/>
        <v>0</v>
      </c>
      <c r="D128" s="9">
        <f t="shared" si="33"/>
        <v>0</v>
      </c>
      <c r="E128" s="9">
        <f t="shared" si="34"/>
        <v>0</v>
      </c>
      <c r="F128" s="9">
        <f t="shared" si="35"/>
        <v>0</v>
      </c>
      <c r="G128" s="9">
        <f t="shared" si="36"/>
        <v>0</v>
      </c>
      <c r="H128" s="1"/>
      <c r="I128" s="1"/>
      <c r="J128" s="9" t="s">
        <v>10</v>
      </c>
      <c r="K128" s="9">
        <f t="shared" si="37"/>
        <v>0</v>
      </c>
      <c r="L128" s="9">
        <f t="shared" si="38"/>
        <v>0</v>
      </c>
      <c r="M128" s="9">
        <f t="shared" si="39"/>
        <v>0</v>
      </c>
      <c r="N128" s="9">
        <f t="shared" si="40"/>
        <v>0</v>
      </c>
      <c r="O128" s="9">
        <f t="shared" si="41"/>
        <v>0</v>
      </c>
      <c r="P128" s="1"/>
      <c r="Q128" s="1"/>
      <c r="R128" s="10" t="s">
        <v>10</v>
      </c>
      <c r="S128" s="10">
        <f t="shared" si="42"/>
        <v>0.9127782097</v>
      </c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9" t="s">
        <v>11</v>
      </c>
      <c r="C129" s="9">
        <f t="shared" si="32"/>
        <v>0</v>
      </c>
      <c r="D129" s="9">
        <f t="shared" si="33"/>
        <v>0</v>
      </c>
      <c r="E129" s="9">
        <f t="shared" si="34"/>
        <v>0</v>
      </c>
      <c r="F129" s="9">
        <f t="shared" si="35"/>
        <v>0</v>
      </c>
      <c r="G129" s="9">
        <f t="shared" si="36"/>
        <v>0</v>
      </c>
      <c r="H129" s="1"/>
      <c r="I129" s="1"/>
      <c r="J129" s="9" t="s">
        <v>11</v>
      </c>
      <c r="K129" s="9">
        <f t="shared" si="37"/>
        <v>0.2276446917</v>
      </c>
      <c r="L129" s="9">
        <f t="shared" si="38"/>
        <v>0</v>
      </c>
      <c r="M129" s="9">
        <f t="shared" si="39"/>
        <v>0</v>
      </c>
      <c r="N129" s="9">
        <f t="shared" si="40"/>
        <v>0</v>
      </c>
      <c r="O129" s="9">
        <f t="shared" si="41"/>
        <v>0</v>
      </c>
      <c r="P129" s="1"/>
      <c r="Q129" s="1"/>
      <c r="R129" s="10" t="s">
        <v>11</v>
      </c>
      <c r="S129" s="10">
        <f t="shared" si="42"/>
        <v>0.4771212547</v>
      </c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9" t="s">
        <v>12</v>
      </c>
      <c r="C130" s="9">
        <f t="shared" si="32"/>
        <v>0</v>
      </c>
      <c r="D130" s="9">
        <f t="shared" si="33"/>
        <v>0</v>
      </c>
      <c r="E130" s="9">
        <f t="shared" si="34"/>
        <v>0.09061905829</v>
      </c>
      <c r="F130" s="9">
        <f t="shared" si="35"/>
        <v>0</v>
      </c>
      <c r="G130" s="9">
        <f t="shared" si="36"/>
        <v>0</v>
      </c>
      <c r="H130" s="1"/>
      <c r="I130" s="1"/>
      <c r="J130" s="9" t="s">
        <v>12</v>
      </c>
      <c r="K130" s="9">
        <f t="shared" si="37"/>
        <v>0</v>
      </c>
      <c r="L130" s="9">
        <f t="shared" si="38"/>
        <v>0</v>
      </c>
      <c r="M130" s="9">
        <f t="shared" si="39"/>
        <v>0.09061905829</v>
      </c>
      <c r="N130" s="9">
        <f t="shared" si="40"/>
        <v>0</v>
      </c>
      <c r="O130" s="9">
        <f t="shared" si="41"/>
        <v>0</v>
      </c>
      <c r="P130" s="1"/>
      <c r="Q130" s="1"/>
      <c r="R130" s="10" t="s">
        <v>12</v>
      </c>
      <c r="S130" s="10">
        <f t="shared" si="42"/>
        <v>0.5641486949</v>
      </c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9" t="s">
        <v>13</v>
      </c>
      <c r="C131" s="9">
        <f t="shared" si="32"/>
        <v>0</v>
      </c>
      <c r="D131" s="9">
        <f t="shared" si="33"/>
        <v>0</v>
      </c>
      <c r="E131" s="9">
        <f t="shared" si="34"/>
        <v>0.09061905829</v>
      </c>
      <c r="F131" s="9">
        <f t="shared" si="35"/>
        <v>0</v>
      </c>
      <c r="G131" s="9">
        <f t="shared" si="36"/>
        <v>0</v>
      </c>
      <c r="H131" s="1"/>
      <c r="I131" s="1"/>
      <c r="J131" s="9" t="s">
        <v>13</v>
      </c>
      <c r="K131" s="9">
        <f t="shared" si="37"/>
        <v>0</v>
      </c>
      <c r="L131" s="9">
        <f t="shared" si="38"/>
        <v>0</v>
      </c>
      <c r="M131" s="9">
        <f t="shared" si="39"/>
        <v>0.09061905829</v>
      </c>
      <c r="N131" s="9">
        <f t="shared" si="40"/>
        <v>0</v>
      </c>
      <c r="O131" s="9">
        <f t="shared" si="41"/>
        <v>0</v>
      </c>
      <c r="P131" s="1"/>
      <c r="Q131" s="1"/>
      <c r="R131" s="10" t="s">
        <v>13</v>
      </c>
      <c r="S131" s="10">
        <f t="shared" si="42"/>
        <v>0.3010299957</v>
      </c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9" t="s">
        <v>51</v>
      </c>
      <c r="C132" s="9">
        <f t="shared" si="32"/>
        <v>0</v>
      </c>
      <c r="D132" s="9">
        <f t="shared" si="33"/>
        <v>0</v>
      </c>
      <c r="E132" s="9">
        <f t="shared" si="34"/>
        <v>0</v>
      </c>
      <c r="F132" s="9">
        <f t="shared" si="35"/>
        <v>0</v>
      </c>
      <c r="G132" s="9">
        <f t="shared" si="36"/>
        <v>0</v>
      </c>
      <c r="H132" s="1"/>
      <c r="I132" s="1"/>
      <c r="J132" s="9" t="s">
        <v>51</v>
      </c>
      <c r="K132" s="9">
        <f t="shared" si="37"/>
        <v>0</v>
      </c>
      <c r="L132" s="9">
        <f t="shared" si="38"/>
        <v>0</v>
      </c>
      <c r="M132" s="9">
        <f t="shared" si="39"/>
        <v>0</v>
      </c>
      <c r="N132" s="9">
        <f t="shared" si="40"/>
        <v>0</v>
      </c>
      <c r="O132" s="9">
        <f t="shared" si="41"/>
        <v>0</v>
      </c>
      <c r="P132" s="1"/>
      <c r="Q132" s="1"/>
      <c r="R132" s="10" t="s">
        <v>51</v>
      </c>
      <c r="S132" s="10">
        <f t="shared" si="42"/>
        <v>0.4771212547</v>
      </c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0" t="s">
        <v>49</v>
      </c>
      <c r="S133" s="10">
        <f t="shared" ref="S133:S134" si="43">SQRT(POWER(N116,2)+POWER(O116,2)+POWER(P116,2)+POWER(Q116,2)+POWER(R116,2))</f>
        <v>0.3010299957</v>
      </c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0" t="s">
        <v>50</v>
      </c>
      <c r="S134" s="10">
        <f t="shared" si="43"/>
        <v>0.5641486949</v>
      </c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 t="s">
        <v>49</v>
      </c>
      <c r="C136" s="1"/>
      <c r="D136" s="1"/>
      <c r="E136" s="1"/>
      <c r="F136" s="1"/>
      <c r="G136" s="1"/>
      <c r="H136" s="1"/>
      <c r="I136" s="1"/>
      <c r="J136" s="1" t="s">
        <v>50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49" t="s">
        <v>53</v>
      </c>
      <c r="C137" s="46" t="s">
        <v>28</v>
      </c>
      <c r="D137" s="1"/>
      <c r="E137" s="52" t="s">
        <v>55</v>
      </c>
      <c r="F137" s="52" t="s">
        <v>4</v>
      </c>
      <c r="G137" s="1"/>
      <c r="H137" s="1"/>
      <c r="I137" s="1"/>
      <c r="J137" s="49" t="s">
        <v>54</v>
      </c>
      <c r="K137" s="46" t="s">
        <v>28</v>
      </c>
      <c r="L137" s="1"/>
      <c r="M137" s="52" t="s">
        <v>55</v>
      </c>
      <c r="N137" s="52" t="s">
        <v>4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51" t="s">
        <v>9</v>
      </c>
      <c r="C138" s="9">
        <f t="shared" ref="C138:C143" si="44">SUM(C127:G127)/(S127*$S$133)</f>
        <v>0.4074270574</v>
      </c>
      <c r="D138" s="1"/>
      <c r="E138" s="53">
        <v>1.0</v>
      </c>
      <c r="F138" s="53" t="s">
        <v>13</v>
      </c>
      <c r="G138" s="1"/>
      <c r="H138" s="1"/>
      <c r="I138" s="1"/>
      <c r="J138" s="51" t="s">
        <v>9</v>
      </c>
      <c r="K138" s="9">
        <f t="shared" ref="K138:K143" si="45">SUM(K127:O127)/(S127*$S$134)</f>
        <v>0.7635433213</v>
      </c>
      <c r="L138" s="1"/>
      <c r="M138" s="53">
        <v>1.0</v>
      </c>
      <c r="N138" s="53" t="s">
        <v>11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9" t="s">
        <v>10</v>
      </c>
      <c r="C139" s="9">
        <f t="shared" si="44"/>
        <v>0</v>
      </c>
      <c r="D139" s="1"/>
      <c r="E139" s="53">
        <v>2.0</v>
      </c>
      <c r="F139" s="53" t="s">
        <v>12</v>
      </c>
      <c r="G139" s="1"/>
      <c r="H139" s="1"/>
      <c r="I139" s="1"/>
      <c r="J139" s="9" t="s">
        <v>10</v>
      </c>
      <c r="K139" s="9">
        <f t="shared" si="45"/>
        <v>0</v>
      </c>
      <c r="L139" s="1"/>
      <c r="M139" s="53">
        <v>2.0</v>
      </c>
      <c r="N139" s="53" t="s">
        <v>9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9" t="s">
        <v>11</v>
      </c>
      <c r="C140" s="9">
        <f t="shared" si="44"/>
        <v>0</v>
      </c>
      <c r="D140" s="1"/>
      <c r="E140" s="53">
        <v>3.0</v>
      </c>
      <c r="F140" s="53" t="s">
        <v>9</v>
      </c>
      <c r="G140" s="1"/>
      <c r="H140" s="1"/>
      <c r="I140" s="1"/>
      <c r="J140" s="9" t="s">
        <v>11</v>
      </c>
      <c r="K140" s="9">
        <f t="shared" si="45"/>
        <v>0.8457366985</v>
      </c>
      <c r="L140" s="1"/>
      <c r="M140" s="53">
        <v>3.0</v>
      </c>
      <c r="N140" s="53" t="s">
        <v>13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9" t="s">
        <v>12</v>
      </c>
      <c r="C141" s="9">
        <f t="shared" si="44"/>
        <v>0.5336004468</v>
      </c>
      <c r="D141" s="1"/>
      <c r="E141" s="1"/>
      <c r="F141" s="1"/>
      <c r="G141" s="1"/>
      <c r="H141" s="1"/>
      <c r="I141" s="1"/>
      <c r="J141" s="9" t="s">
        <v>12</v>
      </c>
      <c r="K141" s="9">
        <f t="shared" si="45"/>
        <v>0.2847294368</v>
      </c>
      <c r="L141" s="1"/>
      <c r="M141" s="10">
        <v>4.0</v>
      </c>
      <c r="N141" s="10" t="s">
        <v>12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9" t="s">
        <v>13</v>
      </c>
      <c r="C142" s="9">
        <f t="shared" si="44"/>
        <v>1</v>
      </c>
      <c r="D142" s="1"/>
      <c r="E142" s="1"/>
      <c r="F142" s="1"/>
      <c r="G142" s="1"/>
      <c r="H142" s="1"/>
      <c r="I142" s="1"/>
      <c r="J142" s="9" t="s">
        <v>13</v>
      </c>
      <c r="K142" s="9">
        <f t="shared" si="45"/>
        <v>0.5336004468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9" t="s">
        <v>51</v>
      </c>
      <c r="C143" s="9">
        <f t="shared" si="44"/>
        <v>0</v>
      </c>
      <c r="D143" s="1"/>
      <c r="E143" s="1"/>
      <c r="F143" s="1"/>
      <c r="G143" s="1"/>
      <c r="H143" s="1"/>
      <c r="I143" s="1"/>
      <c r="J143" s="9" t="s">
        <v>51</v>
      </c>
      <c r="K143" s="9">
        <f t="shared" si="45"/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7">
    <mergeCell ref="E2:L2"/>
    <mergeCell ref="A4:K4"/>
    <mergeCell ref="B6:C6"/>
    <mergeCell ref="B16:C16"/>
    <mergeCell ref="H16:I16"/>
    <mergeCell ref="A27:K27"/>
    <mergeCell ref="B29:C29"/>
    <mergeCell ref="B33:C33"/>
    <mergeCell ref="H33:I33"/>
    <mergeCell ref="A39:K39"/>
    <mergeCell ref="H43:I43"/>
    <mergeCell ref="J49:P49"/>
    <mergeCell ref="A51:D51"/>
    <mergeCell ref="E62:K62"/>
    <mergeCell ref="B99:D99"/>
    <mergeCell ref="B101:C101"/>
    <mergeCell ref="B114:C114"/>
    <mergeCell ref="M114:N114"/>
    <mergeCell ref="I116:K118"/>
    <mergeCell ref="R126:S126"/>
    <mergeCell ref="B63:L66"/>
    <mergeCell ref="E69:K69"/>
    <mergeCell ref="B71:D71"/>
    <mergeCell ref="G88:G89"/>
    <mergeCell ref="G90:G91"/>
    <mergeCell ref="G92:G93"/>
    <mergeCell ref="G94:G9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2022-10-10T16:08:12Z</dcterms:created>
  <dc:creator>phu bui</dc:creator>
</cp:coreProperties>
</file>