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word" sheetId="1" r:id="rId4"/>
    <sheet state="visible" name="QA＿match" sheetId="2" r:id="rId5"/>
    <sheet state="visible" name="World_choice" sheetId="3" r:id="rId6"/>
    <sheet state="visible" name="World_fill" sheetId="4" r:id="rId7"/>
    <sheet state="visible" name="Help_fill" sheetId="5" r:id="rId8"/>
    <sheet state="visible" name="Translate" sheetId="6" r:id="rId9"/>
  </sheets>
  <definedNames/>
  <calcPr/>
</workbook>
</file>

<file path=xl/sharedStrings.xml><?xml version="1.0" encoding="utf-8"?>
<sst xmlns="http://schemas.openxmlformats.org/spreadsheetml/2006/main" count="546" uniqueCount="497">
  <si>
    <t>JP</t>
  </si>
  <si>
    <t>Hiragana</t>
  </si>
  <si>
    <t>Romaji</t>
  </si>
  <si>
    <t>TH</t>
  </si>
  <si>
    <t>GG_Translate</t>
  </si>
  <si>
    <t>EN</t>
  </si>
  <si>
    <t>起きます</t>
  </si>
  <si>
    <t>おきます</t>
  </si>
  <si>
    <t>ตื่นนอน</t>
  </si>
  <si>
    <t>寝ます</t>
  </si>
  <si>
    <t>ねます</t>
  </si>
  <si>
    <t>นอน, เข้านอน</t>
  </si>
  <si>
    <t>働きます</t>
  </si>
  <si>
    <t>はたらきます</t>
  </si>
  <si>
    <t>ทำงาน</t>
  </si>
  <si>
    <t>休みます</t>
  </si>
  <si>
    <t>やすみます</t>
  </si>
  <si>
    <t>พัก, พักผ่อน, หยุดพัก</t>
  </si>
  <si>
    <t>勉強します</t>
  </si>
  <si>
    <t>べんきょうします</t>
  </si>
  <si>
    <t>เรียน</t>
  </si>
  <si>
    <t>終わります</t>
  </si>
  <si>
    <t>おわります</t>
  </si>
  <si>
    <t>เสร็จ (งาน), (โรงเรียน) เลิก</t>
  </si>
  <si>
    <t>デパート</t>
  </si>
  <si>
    <t>ห้างสรรพสินค้า</t>
  </si>
  <si>
    <t>銀行</t>
  </si>
  <si>
    <t>ぎんこう</t>
  </si>
  <si>
    <t>ธนาคาร</t>
  </si>
  <si>
    <t>郵便局</t>
  </si>
  <si>
    <t>ゆうびんきょく</t>
  </si>
  <si>
    <t>ที่ทำการไปรษณีย์</t>
  </si>
  <si>
    <t>図書かん</t>
  </si>
  <si>
    <t>としょかん</t>
  </si>
  <si>
    <t>หอสมุด, ห้องสมุด</t>
  </si>
  <si>
    <t>美術館</t>
  </si>
  <si>
    <t>びじゅつかん</t>
  </si>
  <si>
    <t>หอศิลป์</t>
  </si>
  <si>
    <t>今</t>
  </si>
  <si>
    <t>いま</t>
  </si>
  <si>
    <t>ตอนนี้, ขณะนี้, เดี๋ยวนี้</t>
  </si>
  <si>
    <t>一時</t>
  </si>
  <si>
    <t>ーじ</t>
  </si>
  <si>
    <t>-โมง, - นาฬิกา</t>
  </si>
  <si>
    <t>一分</t>
  </si>
  <si>
    <t>一ぶん</t>
  </si>
  <si>
    <t>-นาที</t>
  </si>
  <si>
    <t>半</t>
  </si>
  <si>
    <t>はん</t>
  </si>
  <si>
    <t>ครึ่ง</t>
  </si>
  <si>
    <t>何時</t>
  </si>
  <si>
    <t>なんじ</t>
  </si>
  <si>
    <t>กี่โมง</t>
  </si>
  <si>
    <t>何分</t>
  </si>
  <si>
    <t>なんぷん</t>
  </si>
  <si>
    <t>กี่นาที</t>
  </si>
  <si>
    <t>午前</t>
  </si>
  <si>
    <t>ごぜん</t>
  </si>
  <si>
    <t>a.m., ช่วงเช้า</t>
  </si>
  <si>
    <t>午後</t>
  </si>
  <si>
    <t>ごご</t>
  </si>
  <si>
    <t>p.m., ช่วงบ่าย</t>
  </si>
  <si>
    <t>朝</t>
  </si>
  <si>
    <t>あさ</t>
  </si>
  <si>
    <t>เช้า</t>
  </si>
  <si>
    <t>昼</t>
  </si>
  <si>
    <t>ひる</t>
  </si>
  <si>
    <t>กลางวัน, เที่ยง</t>
  </si>
  <si>
    <t>晩（夜）</t>
  </si>
  <si>
    <t>ばん（よる）</t>
  </si>
  <si>
    <t>เย็น, กลางคืน</t>
  </si>
  <si>
    <t>おととい</t>
  </si>
  <si>
    <t>เมื่อวานซีน</t>
  </si>
  <si>
    <t>きのう</t>
  </si>
  <si>
    <t>เมื่อวานนี้</t>
  </si>
  <si>
    <t>きょう</t>
  </si>
  <si>
    <t>วันนี้</t>
  </si>
  <si>
    <t>あした</t>
  </si>
  <si>
    <t>พรุ่งนี้</t>
  </si>
  <si>
    <t>あさって</t>
  </si>
  <si>
    <t>asatte</t>
  </si>
  <si>
    <t>มะรืนนี้</t>
  </si>
  <si>
    <t>けさ</t>
  </si>
  <si>
    <t>เมื่อเช้า</t>
  </si>
  <si>
    <t>今晚</t>
  </si>
  <si>
    <t>こんばん</t>
  </si>
  <si>
    <t>เย็นนี้, คืนนี้</t>
  </si>
  <si>
    <t>休み</t>
  </si>
  <si>
    <t>やすみ</t>
  </si>
  <si>
    <t>วันหยุด</t>
  </si>
  <si>
    <t>昼休み</t>
  </si>
  <si>
    <t>ひるやすみ</t>
  </si>
  <si>
    <t>พักกลางวัน, พักเที่ยง</t>
  </si>
  <si>
    <t>試験</t>
  </si>
  <si>
    <t>しけん</t>
  </si>
  <si>
    <t>การสอบ, ข้อสอบ</t>
  </si>
  <si>
    <t>会議</t>
  </si>
  <si>
    <t>かいぎ</t>
  </si>
  <si>
    <t>การประชุม (~をします: ประชุม)</t>
  </si>
  <si>
    <t>映画</t>
  </si>
  <si>
    <t>えいが</t>
  </si>
  <si>
    <t>ภาพยนตร์, หนัง</t>
  </si>
  <si>
    <t>毎朝</t>
  </si>
  <si>
    <t>まいあさ</t>
  </si>
  <si>
    <t>ทุกเข้า</t>
  </si>
  <si>
    <t>毎晚</t>
  </si>
  <si>
    <t>まいばん</t>
  </si>
  <si>
    <t>ทุกคืน</t>
  </si>
  <si>
    <t>毎日</t>
  </si>
  <si>
    <t>まいにち</t>
  </si>
  <si>
    <t>ทุกวัน</t>
  </si>
  <si>
    <t>月曜日</t>
  </si>
  <si>
    <t>げつようび</t>
  </si>
  <si>
    <t>วันจันทร์</t>
  </si>
  <si>
    <t>火曜日</t>
  </si>
  <si>
    <t>かようび</t>
  </si>
  <si>
    <t>วันอังคาร</t>
  </si>
  <si>
    <t>水曜日</t>
  </si>
  <si>
    <t>すいようび</t>
  </si>
  <si>
    <t>วันพุธ</t>
  </si>
  <si>
    <t>木曜日</t>
  </si>
  <si>
    <t>もくようび</t>
  </si>
  <si>
    <t>วันพฤหัสบดี</t>
  </si>
  <si>
    <t>金曜日</t>
  </si>
  <si>
    <t>きんようび</t>
  </si>
  <si>
    <t>วันศุกร์</t>
  </si>
  <si>
    <t>土曜日</t>
  </si>
  <si>
    <t>どようび</t>
  </si>
  <si>
    <t>วันเสาร์</t>
  </si>
  <si>
    <t>日曜日</t>
  </si>
  <si>
    <t>にちようび</t>
  </si>
  <si>
    <t>วันอาทิตย์</t>
  </si>
  <si>
    <t>何曜日</t>
  </si>
  <si>
    <t>なんようび</t>
  </si>
  <si>
    <t>วันอะไร (ในรอบสัปดาห์)</t>
  </si>
  <si>
    <t>から</t>
  </si>
  <si>
    <t>จาก ~, ตั้งแต่ ~</t>
  </si>
  <si>
    <t>まど</t>
  </si>
  <si>
    <t>ถึง ~, จนถึง ~</t>
  </si>
  <si>
    <t>と</t>
  </si>
  <si>
    <t>~ กับ ~,~ และ ~ (ช้เชื่อมคำนามกับคำนาม)</t>
  </si>
  <si>
    <t>大変ですね</t>
  </si>
  <si>
    <t>たいへんですね</t>
  </si>
  <si>
    <t>ลำบากหน่อยนะ, แย่หน่อยนะ (ใช้แสดงความเห็นใจ)</t>
  </si>
  <si>
    <t>番号</t>
  </si>
  <si>
    <t>ばんごう</t>
  </si>
  <si>
    <t>หมายเลข, เบอร์ (โทรศัพท์)</t>
  </si>
  <si>
    <t>何番</t>
  </si>
  <si>
    <t>なんばん</t>
  </si>
  <si>
    <t>หมายเลขอะไร, เบอร์ (โทรศัพท์) อะไร</t>
  </si>
  <si>
    <t>そちら</t>
  </si>
  <si>
    <t>ทางคุณ (คู่สนทนา สถานที่ ฯลฯ)</t>
  </si>
  <si>
    <t>ニューヨーク</t>
  </si>
  <si>
    <t>nyu-yo-ku</t>
  </si>
  <si>
    <t>นิวยอร์ก</t>
  </si>
  <si>
    <t>ペキン</t>
  </si>
  <si>
    <t xml:space="preserve">ปักกิ่ง </t>
  </si>
  <si>
    <t>ロサンゼルス</t>
  </si>
  <si>
    <t>ลอสแองเจลิส</t>
  </si>
  <si>
    <t>ロンドん</t>
  </si>
  <si>
    <t>ลอนดอน</t>
  </si>
  <si>
    <t>Page_ID</t>
  </si>
  <si>
    <t>Q_ID</t>
  </si>
  <si>
    <t>Qustion_JP</t>
  </si>
  <si>
    <t>Qustion_Kana</t>
  </si>
  <si>
    <t>Qusetion_Romaji</t>
  </si>
  <si>
    <t>Qustion_TH</t>
  </si>
  <si>
    <t>Answer_JP</t>
  </si>
  <si>
    <t>Answer_Kana</t>
  </si>
  <si>
    <t>Answer_Romaji</t>
  </si>
  <si>
    <t>Answer_TH</t>
  </si>
  <si>
    <t>U4_P90_083_1</t>
  </si>
  <si>
    <t>U3_QA_1_1</t>
  </si>
  <si>
    <t>今　何時ですか。</t>
  </si>
  <si>
    <t>いま   なんじですか。</t>
  </si>
  <si>
    <t>ima nanji desu ka.</t>
  </si>
  <si>
    <t>ตอนนี้กี่โมงคะ</t>
  </si>
  <si>
    <t>2時10分です。</t>
  </si>
  <si>
    <t>にじじゅっぷんです。</t>
  </si>
  <si>
    <t>niji juppunn desu.</t>
  </si>
  <si>
    <t>บ่าย 2 โมง 10 นาทีครับ</t>
  </si>
  <si>
    <t>U3_QA_1_2</t>
  </si>
  <si>
    <t>ニューヨークは 今　何時ですか</t>
  </si>
  <si>
    <t>ニューヨークは 　いま　なんじですか</t>
  </si>
  <si>
    <t>nyuーyoーku wa ima nanji desu ka.</t>
  </si>
  <si>
    <t>ที่นิวยอร์กตอนนี้กี่โมงคะ</t>
  </si>
  <si>
    <t>午前　0時10分です。</t>
  </si>
  <si>
    <t>ごぜん  ぜろじじゅっぷんです。</t>
  </si>
  <si>
    <t>gozenn zeroji juppunn desu.</t>
  </si>
  <si>
    <t>เที่ยงคืน 10 นาทีครับ</t>
  </si>
  <si>
    <t>U4_P90_083_2</t>
  </si>
  <si>
    <t>U3_QA_2</t>
  </si>
  <si>
    <t>休みは、何曜日ですか</t>
  </si>
  <si>
    <t>やすみは、 なんようびですか</t>
  </si>
  <si>
    <t>yasumi wa、 nanyoubi desu ka.</t>
  </si>
  <si>
    <t>หยุดวันอะไรคะ</t>
  </si>
  <si>
    <t>土曜日と　日曜日です。</t>
  </si>
  <si>
    <t>どようびと  にちようびです。</t>
  </si>
  <si>
    <t>doyoubi to nichiyoubi desu.</t>
  </si>
  <si>
    <t>วันเสาร์กับวันอาทิตย์ครับ</t>
  </si>
  <si>
    <t>U4_P90_083_3</t>
  </si>
  <si>
    <t>U3_QA_3</t>
  </si>
  <si>
    <t>アップル銀行は　何時から　何時までですか。</t>
  </si>
  <si>
    <t>アップルぎんこうは   なんじから  なんじまでですか。</t>
  </si>
  <si>
    <t>appuru ginkou wa nanji kara nanji made desu ka.</t>
  </si>
  <si>
    <t>ธนาคารแอปเปิลเปิดตั้งแต่ก็โมงถึงกี่โมงคะ</t>
  </si>
  <si>
    <t>９時から　3時までです。</t>
  </si>
  <si>
    <t>きゅうから  さんじまでです。</t>
  </si>
  <si>
    <t>kyuu kara sanji made desu.</t>
  </si>
  <si>
    <t>ตั้งแต่ 9 โมงเช้าถึงบ่าย 3 โมงครับ</t>
  </si>
  <si>
    <t>U4_P90_083_4</t>
  </si>
  <si>
    <t>U3_QA_4</t>
  </si>
  <si>
    <t>毎晩　何時に　寝ますか。</t>
  </si>
  <si>
    <t>まいばん   なんじに   ねますか。</t>
  </si>
  <si>
    <t>maiban nanji ni nemasu ka。</t>
  </si>
  <si>
    <t>ทุกคืนนอนกีโมงคะ</t>
  </si>
  <si>
    <t>11時に　寝ます 。</t>
  </si>
  <si>
    <t>じゅういちじに   ねます 。</t>
  </si>
  <si>
    <t>juuichiji ni ne masu.</t>
  </si>
  <si>
    <t>นอน 5 ทุ่มครับ</t>
  </si>
  <si>
    <t>U4_P90_083_5</t>
  </si>
  <si>
    <t>U3_QA_5</t>
  </si>
  <si>
    <t>毎日　何時から　何時まで　勉強しますか。</t>
  </si>
  <si>
    <t>まいにち  なんじから  なんじまで   べんきょうしますか。</t>
  </si>
  <si>
    <t>mainichi  nanji kara nanji made benkyoushimasu ka.</t>
  </si>
  <si>
    <t>ทุกวันเรียนหนังสือตั้งแต่ก็โมงถึงกี่โมงคะ</t>
  </si>
  <si>
    <t>朝　9時から　午後　3時まで　勉強します。</t>
  </si>
  <si>
    <t>あさ  きゅうから   ごご  さんじまで   べんきょうします。</t>
  </si>
  <si>
    <t>asa kyuukara gogo sanji made benkyoushimasu.</t>
  </si>
  <si>
    <t>เรียนหนังสือตั้งแต่ 9 โมงเช้าถึงบ่าย 3 โมงครับ</t>
  </si>
  <si>
    <t>U4_P90_083_6</t>
  </si>
  <si>
    <t>U3_QA_6</t>
  </si>
  <si>
    <t>土曜日　働きますか。</t>
  </si>
  <si>
    <t>どようび  はたらきますか。</t>
  </si>
  <si>
    <t>doyoubi  hatarakimasuka。</t>
  </si>
  <si>
    <t>วันเสาร์ทำงานหรือเปล่าคะ</t>
  </si>
  <si>
    <t>いいえ、働きません。</t>
  </si>
  <si>
    <t>いいえ、 はたらきません。</t>
  </si>
  <si>
    <t>iie、 hatarakimasen.</t>
  </si>
  <si>
    <t>เปล่าครับ ไม่ทำ</t>
  </si>
  <si>
    <t>U4_P90_083_7</t>
  </si>
  <si>
    <t>U3_QA_7</t>
  </si>
  <si>
    <t>きのう　勉強しましたか。</t>
  </si>
  <si>
    <t>きのう   べんきょうしましたか。</t>
  </si>
  <si>
    <t>kinou   benkyoushimashita ka。</t>
  </si>
  <si>
    <t>เมื่อวานนี้เรียนหนังสือหรือเปล่าคะ</t>
  </si>
  <si>
    <t>いいえ、勉強しませんでした。</t>
  </si>
  <si>
    <t>いいえ、 べんきょうしませんでした。</t>
  </si>
  <si>
    <t>iie、 benkyoushimasen deshita.</t>
  </si>
  <si>
    <t>เปล่าครับ ไม่ได้เรียน</t>
  </si>
  <si>
    <t>U4_slide4_P1</t>
  </si>
  <si>
    <t>U3_QA_8</t>
  </si>
  <si>
    <t>あなたのでんわばんごうはなんばんですか。</t>
  </si>
  <si>
    <t>anata no denwa bangou wa nanban desu ka。</t>
  </si>
  <si>
    <t>เบอร์โทรศัพท์คุณคือเบอร์อะไรคะ</t>
  </si>
  <si>
    <t>086-535-9144 です</t>
  </si>
  <si>
    <t>れいはちろくの ごさんごの きゅういちよんよんで す。</t>
  </si>
  <si>
    <t>rei hachi roku no go san go no kyuu ichi yon yon desu.</t>
  </si>
  <si>
    <t>086-535-9144 ค่ะ</t>
  </si>
  <si>
    <t>slide4_p1</t>
  </si>
  <si>
    <t>U3_QA_9</t>
  </si>
  <si>
    <t>さくらびょういんのでんわばんごうは02-288-4677ですか</t>
  </si>
  <si>
    <t>さくらびょういんのでんわばんごうはれいにのにはちはちのよんろくななななですか。</t>
  </si>
  <si>
    <t>sakurabyouin no denwabangou wa rei ni no ni hachi hachi no yon roku nana nana desu ka.</t>
  </si>
  <si>
    <t>เบอร์โทรศัพท์โรงพยาบาลซากุระคือเบอร์ 02-288-4677ใช่ไหมคะ</t>
  </si>
  <si>
    <t>いいえ、ちがいます。02-288-4667です</t>
  </si>
  <si>
    <t>いいえ、 ちがいます。 れいにのにはちはちのよんろくろくななです。</t>
  </si>
  <si>
    <t>iie、 chigaimasu.  rei ni no ni hachi hachi no yon roku roku nana desu.</t>
  </si>
  <si>
    <t>ไม่ใช่ค่ะ. 02-288-4667ค่ะ</t>
  </si>
  <si>
    <t xml:space="preserve">　</t>
  </si>
  <si>
    <t>ID</t>
  </si>
  <si>
    <t>Sen_JP</t>
  </si>
  <si>
    <t>Sen_Kana</t>
  </si>
  <si>
    <t>Sen_Romaji</t>
  </si>
  <si>
    <t>Sen_TH</t>
  </si>
  <si>
    <t>Sen_Kana_Blank</t>
  </si>
  <si>
    <t>Sen_Romaji_Blank</t>
  </si>
  <si>
    <t>Choice_Kana1</t>
  </si>
  <si>
    <t>Choice_Kana2</t>
  </si>
  <si>
    <t>Choice_Romaji1</t>
  </si>
  <si>
    <t>Choice_Romaji2</t>
  </si>
  <si>
    <t>U4_P103_7_0</t>
  </si>
  <si>
    <t>U4_WC_1</t>
  </si>
  <si>
    <r>
      <rPr>
        <rFont val="Arial"/>
        <color theme="1"/>
      </rPr>
      <t>まいにち　9じから　5じまで</t>
    </r>
    <r>
      <rPr>
        <rFont val="Arial"/>
        <color rgb="FFFF0000"/>
      </rPr>
      <t>（はたりきます）</t>
    </r>
    <r>
      <rPr>
        <rFont val="Arial"/>
        <color theme="1"/>
      </rPr>
      <t>。</t>
    </r>
  </si>
  <si>
    <r>
      <rPr>
        <rFont val="Arial"/>
        <color theme="1"/>
      </rPr>
      <t>mainichi 9jikara 5jimade</t>
    </r>
    <r>
      <rPr>
        <rFont val="Arial"/>
        <color rgb="FFFF0000"/>
      </rPr>
      <t>（hatarikimasu).</t>
    </r>
  </si>
  <si>
    <r>
      <rPr>
        <rFont val="Arial"/>
        <color theme="1"/>
      </rPr>
      <t>まいにち　9じから　5じまで</t>
    </r>
    <r>
      <rPr>
        <rFont val="Arial"/>
        <color rgb="FFFF0000"/>
      </rPr>
      <t>（）</t>
    </r>
    <r>
      <rPr>
        <rFont val="Arial"/>
        <color theme="1"/>
      </rPr>
      <t>。</t>
    </r>
  </si>
  <si>
    <r>
      <rPr>
        <rFont val="Arial"/>
        <color theme="1"/>
      </rPr>
      <t xml:space="preserve">mainichi 9jikara 5jimade </t>
    </r>
    <r>
      <rPr>
        <rFont val="Arial"/>
        <color rgb="FFFF0000"/>
      </rPr>
      <t>().</t>
    </r>
  </si>
  <si>
    <t>はたりきます</t>
  </si>
  <si>
    <t>はたりきました</t>
  </si>
  <si>
    <t>hatarikimasu</t>
  </si>
  <si>
    <t>hatarikimashita</t>
  </si>
  <si>
    <t>U4_P103_7_1</t>
  </si>
  <si>
    <t>U4_WC_2</t>
  </si>
  <si>
    <r>
      <rPr>
        <rFont val="Arial"/>
        <color theme="1"/>
      </rPr>
      <t>きのう 10じに</t>
    </r>
    <r>
      <rPr>
        <rFont val="Arial"/>
        <color rgb="FFFF0000"/>
      </rPr>
      <t>（ねました）</t>
    </r>
    <r>
      <rPr>
        <rFont val="Arial"/>
        <color theme="1"/>
      </rPr>
      <t>。</t>
    </r>
  </si>
  <si>
    <r>
      <rPr>
        <rFont val="Arial"/>
        <color theme="1"/>
      </rPr>
      <t>kinou 10jini</t>
    </r>
    <r>
      <rPr>
        <rFont val="Arial"/>
        <color rgb="FFFF0000"/>
      </rPr>
      <t>（nemashita).</t>
    </r>
  </si>
  <si>
    <r>
      <rPr>
        <rFont val="Arial"/>
        <color theme="1"/>
      </rPr>
      <t>きのう 10じに</t>
    </r>
    <r>
      <rPr>
        <rFont val="Arial"/>
        <color rgb="FFFF0000"/>
      </rPr>
      <t>（）</t>
    </r>
    <r>
      <rPr>
        <rFont val="Arial"/>
        <color theme="1"/>
      </rPr>
      <t>。</t>
    </r>
  </si>
  <si>
    <r>
      <rPr>
        <rFont val="Arial"/>
        <color theme="1"/>
      </rPr>
      <t>kinou 10jini</t>
    </r>
    <r>
      <rPr>
        <rFont val="Arial"/>
        <color rgb="FFFF0000"/>
      </rPr>
      <t xml:space="preserve"> ().</t>
    </r>
  </si>
  <si>
    <t>ねました</t>
  </si>
  <si>
    <t>nemasu</t>
  </si>
  <si>
    <t>nemashita</t>
  </si>
  <si>
    <t>U4_P103_7_2</t>
  </si>
  <si>
    <t>U4_WC_3</t>
  </si>
  <si>
    <r>
      <rPr>
        <rFont val="Arial"/>
        <color theme="1"/>
      </rPr>
      <t xml:space="preserve">まいにち　ひる　12じから　1じまで　</t>
    </r>
    <r>
      <rPr>
        <rFont val="Arial"/>
        <color rgb="FFFF0000"/>
      </rPr>
      <t>（やすみます)</t>
    </r>
    <r>
      <rPr>
        <rFont val="Arial"/>
        <color theme="1"/>
      </rPr>
      <t>。</t>
    </r>
  </si>
  <si>
    <r>
      <rPr>
        <rFont val="Arial"/>
        <color theme="1"/>
      </rPr>
      <t>mainichi hiru 12jikara 1jimade</t>
    </r>
    <r>
      <rPr>
        <rFont val="Arial"/>
        <color rgb="FFFF0000"/>
      </rPr>
      <t>（yasumimasu).</t>
    </r>
  </si>
  <si>
    <r>
      <rPr>
        <rFont val="Arial"/>
        <color theme="1"/>
      </rPr>
      <t xml:space="preserve">まいにち　ひる　12じから　1じまで　</t>
    </r>
    <r>
      <rPr>
        <rFont val="Arial"/>
        <color rgb="FFFF0000"/>
      </rPr>
      <t>()</t>
    </r>
    <r>
      <rPr>
        <rFont val="Arial"/>
        <color theme="1"/>
      </rPr>
      <t>。</t>
    </r>
  </si>
  <si>
    <r>
      <rPr>
        <rFont val="Arial"/>
        <color theme="1"/>
      </rPr>
      <t>mainichi hiru 12jikara 1jimade</t>
    </r>
    <r>
      <rPr>
        <rFont val="Arial"/>
        <color rgb="FFFF0000"/>
      </rPr>
      <t xml:space="preserve"> ().</t>
    </r>
  </si>
  <si>
    <t>やすみました</t>
  </si>
  <si>
    <t>yasumimasu</t>
  </si>
  <si>
    <t>yasumimashita</t>
  </si>
  <si>
    <t>U4_P103_7_3</t>
  </si>
  <si>
    <t>U4_WC_4</t>
  </si>
  <si>
    <r>
      <rPr>
        <rFont val="Arial"/>
        <color theme="1"/>
      </rPr>
      <t>おとといの　ばん　9じから　11じまで</t>
    </r>
    <r>
      <rPr>
        <rFont val="Arial"/>
        <color rgb="FFFF0000"/>
      </rPr>
      <t>（べんきょうしました）</t>
    </r>
    <r>
      <rPr>
        <rFont val="Arial"/>
        <color theme="1"/>
      </rPr>
      <t>。</t>
    </r>
  </si>
  <si>
    <r>
      <rPr>
        <rFont val="Arial"/>
        <color theme="1"/>
      </rPr>
      <t>ototoino ban 9jikara 11jimade</t>
    </r>
    <r>
      <rPr>
        <rFont val="Arial"/>
        <color rgb="FFFF0000"/>
      </rPr>
      <t>（benkyoushimashita).</t>
    </r>
  </si>
  <si>
    <r>
      <rPr>
        <rFont val="Arial"/>
        <color theme="1"/>
      </rPr>
      <t>おとといの　ばん　9じから　11じまで</t>
    </r>
    <r>
      <rPr>
        <rFont val="Arial"/>
        <color rgb="FFFF0000"/>
      </rPr>
      <t>（）</t>
    </r>
    <r>
      <rPr>
        <rFont val="Arial"/>
        <color theme="1"/>
      </rPr>
      <t>。</t>
    </r>
  </si>
  <si>
    <r>
      <rPr>
        <rFont val="Arial"/>
        <color theme="1"/>
      </rPr>
      <t xml:space="preserve">ototoino ban 9jikara 11jimade </t>
    </r>
    <r>
      <rPr>
        <rFont val="Arial"/>
        <color rgb="FFFF0000"/>
      </rPr>
      <t>().</t>
    </r>
  </si>
  <si>
    <t>べんきょうしました</t>
  </si>
  <si>
    <t>benkyoushimasu</t>
  </si>
  <si>
    <t>benkyoushimashita</t>
  </si>
  <si>
    <t>U4_P103_7_4</t>
  </si>
  <si>
    <t>U4_WC_5</t>
  </si>
  <si>
    <r>
      <rPr>
        <rFont val="Arial"/>
        <color theme="1"/>
      </rPr>
      <t>まいあさ　なんじに</t>
    </r>
    <r>
      <rPr>
        <rFont val="Arial"/>
        <color rgb="FFFF0000"/>
      </rPr>
      <t>（おきます）</t>
    </r>
    <r>
      <rPr>
        <rFont val="Arial"/>
        <color theme="1"/>
      </rPr>
      <t>か。</t>
    </r>
  </si>
  <si>
    <r>
      <rPr>
        <rFont val="Arial"/>
        <color theme="1"/>
      </rPr>
      <t xml:space="preserve">maiasa nanjini </t>
    </r>
    <r>
      <rPr>
        <rFont val="Arial"/>
        <color rgb="FFFF0000"/>
      </rPr>
      <t xml:space="preserve">(okimasu) </t>
    </r>
    <r>
      <rPr>
        <rFont val="Arial"/>
        <color theme="1"/>
      </rPr>
      <t>ka.</t>
    </r>
  </si>
  <si>
    <r>
      <rPr>
        <rFont val="Arial"/>
        <color theme="1"/>
      </rPr>
      <t>まいあさ　なんじに</t>
    </r>
    <r>
      <rPr>
        <rFont val="Arial"/>
        <color rgb="FFFF0000"/>
      </rPr>
      <t>（）</t>
    </r>
    <r>
      <rPr>
        <rFont val="Arial"/>
        <color theme="1"/>
      </rPr>
      <t>か。</t>
    </r>
  </si>
  <si>
    <r>
      <rPr>
        <rFont val="Arial"/>
        <color theme="1"/>
      </rPr>
      <t xml:space="preserve">maiasa nanjini </t>
    </r>
    <r>
      <rPr>
        <rFont val="Arial"/>
        <color rgb="FFFF0000"/>
      </rPr>
      <t xml:space="preserve">() </t>
    </r>
    <r>
      <rPr>
        <rFont val="Arial"/>
        <color theme="1"/>
      </rPr>
      <t>ka.</t>
    </r>
  </si>
  <si>
    <t>おきました</t>
  </si>
  <si>
    <t>okimasu</t>
  </si>
  <si>
    <t>okimashita</t>
  </si>
  <si>
    <t>U4_P103_7_5</t>
  </si>
  <si>
    <t>U4_WC_6</t>
  </si>
  <si>
    <r>
      <rPr>
        <rFont val="Arial"/>
        <color theme="1"/>
      </rPr>
      <t>あさっては　にちようびです。</t>
    </r>
    <r>
      <rPr>
        <rFont val="Arial"/>
        <color rgb="FFFF0000"/>
      </rPr>
      <t>（はたらきません）</t>
    </r>
    <r>
      <rPr>
        <rFont val="Arial"/>
        <color theme="1"/>
      </rPr>
      <t>。</t>
    </r>
  </si>
  <si>
    <r>
      <rPr>
        <rFont val="Arial"/>
        <color theme="1"/>
      </rPr>
      <t>asatte wa nichiyoubi desu.</t>
    </r>
    <r>
      <rPr>
        <rFont val="Arial"/>
        <color rgb="FFFF0000"/>
      </rPr>
      <t>（hatarakimasen).</t>
    </r>
  </si>
  <si>
    <r>
      <rPr>
        <rFont val="Arial"/>
        <color theme="1"/>
      </rPr>
      <t>あさっては　にちようびです。</t>
    </r>
    <r>
      <rPr>
        <rFont val="Arial"/>
        <color rgb="FFFF0000"/>
      </rPr>
      <t>（）</t>
    </r>
    <r>
      <rPr>
        <rFont val="Arial"/>
        <color theme="1"/>
      </rPr>
      <t>。</t>
    </r>
  </si>
  <si>
    <r>
      <rPr>
        <rFont val="Arial"/>
        <color theme="1"/>
      </rPr>
      <t xml:space="preserve">asatte wa nichiyoubi desu. </t>
    </r>
    <r>
      <rPr>
        <rFont val="Arial"/>
        <color rgb="FFFF0000"/>
      </rPr>
      <t>().</t>
    </r>
  </si>
  <si>
    <t>はたらきません</t>
  </si>
  <si>
    <t>はたりきませんでした</t>
  </si>
  <si>
    <t>hatarakimasen</t>
  </si>
  <si>
    <t>hatarikimasendeshita</t>
  </si>
  <si>
    <t>Sen_th</t>
  </si>
  <si>
    <t>Sen_kana_blank</t>
  </si>
  <si>
    <t>Sen_Romaji_blank</t>
  </si>
  <si>
    <t>U4_P103_5_0</t>
  </si>
  <si>
    <t>U4_WF_1</t>
  </si>
  <si>
    <r>
      <rPr>
        <rFont val="Arial"/>
        <color theme="1"/>
      </rPr>
      <t>あの ひとは</t>
    </r>
    <r>
      <rPr>
        <rFont val="Arial"/>
        <color rgb="FFFF0000"/>
      </rPr>
      <t>（だれ）</t>
    </r>
    <r>
      <rPr>
        <rFont val="Arial"/>
        <color theme="1"/>
      </rPr>
      <t>ですか。
....ミラーさんです。</t>
    </r>
  </si>
  <si>
    <r>
      <rPr>
        <rFont val="Arial"/>
        <color theme="1"/>
      </rPr>
      <t>ano hito wa</t>
    </r>
    <r>
      <rPr>
        <rFont val="Arial"/>
        <color rgb="FFFF0000"/>
      </rPr>
      <t>（dare）</t>
    </r>
    <r>
      <rPr>
        <rFont val="Arial"/>
        <color theme="1"/>
      </rPr>
      <t>desuka.
....miraー san desu.</t>
    </r>
  </si>
  <si>
    <r>
      <rPr>
        <rFont val="Arial"/>
        <color theme="1"/>
      </rPr>
      <t>あの ひとは</t>
    </r>
    <r>
      <rPr>
        <rFont val="Arial"/>
        <color rgb="FFFF0000"/>
      </rPr>
      <t>（）</t>
    </r>
    <r>
      <rPr>
        <rFont val="Arial"/>
        <color theme="1"/>
      </rPr>
      <t>ですか。
....ミラーさんです。</t>
    </r>
  </si>
  <si>
    <r>
      <rPr>
        <rFont val="Arial"/>
        <color theme="1"/>
      </rPr>
      <t>ano hito wa</t>
    </r>
    <r>
      <rPr>
        <rFont val="Arial"/>
        <color rgb="FFFF0000"/>
      </rPr>
      <t>（dare）</t>
    </r>
    <r>
      <rPr>
        <rFont val="Arial"/>
        <color theme="1"/>
      </rPr>
      <t>desuka.
....miraー san desu.</t>
    </r>
  </si>
  <si>
    <t>U4_P103_5_1</t>
  </si>
  <si>
    <t>U4_WF_2</t>
  </si>
  <si>
    <r>
      <rPr>
        <rFont val="Arial"/>
        <color theme="1"/>
      </rPr>
      <t>いま</t>
    </r>
    <r>
      <rPr>
        <rFont val="Arial"/>
        <color rgb="FFFF0000"/>
      </rPr>
      <t>（なんじ）</t>
    </r>
    <r>
      <rPr>
        <rFont val="Arial"/>
        <color theme="1"/>
      </rPr>
      <t>ですか。
....５じです。</t>
    </r>
  </si>
  <si>
    <r>
      <rPr>
        <rFont val="Arial"/>
        <color theme="1"/>
      </rPr>
      <t>ima</t>
    </r>
    <r>
      <rPr>
        <rFont val="Arial"/>
        <color rgb="FFFF0000"/>
      </rPr>
      <t>（nanji）</t>
    </r>
    <r>
      <rPr>
        <rFont val="Arial"/>
        <color theme="1"/>
      </rPr>
      <t>desu ka,
....５ji desu.</t>
    </r>
  </si>
  <si>
    <r>
      <rPr>
        <rFont val="Arial"/>
        <color theme="1"/>
      </rPr>
      <t>いま</t>
    </r>
    <r>
      <rPr>
        <rFont val="Arial"/>
        <color rgb="FFFF0000"/>
      </rPr>
      <t>（）</t>
    </r>
    <r>
      <rPr>
        <rFont val="Arial"/>
        <color theme="1"/>
      </rPr>
      <t>ですか。
....５じです。</t>
    </r>
  </si>
  <si>
    <r>
      <rPr>
        <rFont val="Arial"/>
        <color theme="1"/>
      </rPr>
      <t>ima</t>
    </r>
    <r>
      <rPr>
        <rFont val="Arial"/>
        <color rgb="FFFF0000"/>
      </rPr>
      <t>（nanji）</t>
    </r>
    <r>
      <rPr>
        <rFont val="Arial"/>
        <color theme="1"/>
      </rPr>
      <t>desu ka,
....５ji desu.</t>
    </r>
  </si>
  <si>
    <t>U4_P103_5_2</t>
  </si>
  <si>
    <t>U4_WF_3</t>
  </si>
  <si>
    <r>
      <rPr>
        <rFont val="Arial"/>
        <color theme="1"/>
      </rPr>
      <t>さとうさんの　でんわばんこうは</t>
    </r>
    <r>
      <rPr>
        <rFont val="Arial"/>
        <color rgb="FFFF0000"/>
      </rPr>
      <t xml:space="preserve">　(なんばん)　</t>
    </r>
    <r>
      <rPr>
        <rFont val="Arial"/>
        <color theme="1"/>
      </rPr>
      <t>ですか。
....020の 3333の　4367です。</t>
    </r>
  </si>
  <si>
    <r>
      <rPr>
        <rFont val="Arial"/>
        <color theme="1"/>
      </rPr>
      <t>satou san no　denwabankou wa</t>
    </r>
    <r>
      <rPr>
        <rFont val="Arial"/>
        <color rgb="FFFF0000"/>
      </rPr>
      <t xml:space="preserve">　(nanban)　</t>
    </r>
    <r>
      <rPr>
        <rFont val="Arial"/>
        <color theme="1"/>
      </rPr>
      <t>desu ka.
....020no 3333no　4367desu.</t>
    </r>
  </si>
  <si>
    <r>
      <rPr>
        <rFont val="Arial"/>
        <color theme="1"/>
      </rPr>
      <t>さとうさんの　でんわばんこうは</t>
    </r>
    <r>
      <rPr>
        <rFont val="Arial"/>
        <color rgb="FFFF0000"/>
      </rPr>
      <t xml:space="preserve">　()　</t>
    </r>
    <r>
      <rPr>
        <rFont val="Arial"/>
        <color theme="1"/>
      </rPr>
      <t>ですか。
....020の 3333の　4367です。</t>
    </r>
  </si>
  <si>
    <r>
      <rPr>
        <rFont val="Arial"/>
        <color theme="1"/>
      </rPr>
      <t>satou san no　denwabankou wa</t>
    </r>
    <r>
      <rPr>
        <rFont val="Arial"/>
        <color rgb="FFFF0000"/>
      </rPr>
      <t xml:space="preserve">　(nanban)　</t>
    </r>
    <r>
      <rPr>
        <rFont val="Arial"/>
        <color theme="1"/>
      </rPr>
      <t>desu ka.
....020no 3333no　4367desu.</t>
    </r>
  </si>
  <si>
    <t>U4_P103_5_3</t>
  </si>
  <si>
    <t>U4_WF_4</t>
  </si>
  <si>
    <r>
      <rPr>
        <rFont val="Arial"/>
        <color theme="1"/>
      </rPr>
      <t>きょうは</t>
    </r>
    <r>
      <rPr>
        <rFont val="Arial"/>
        <color rgb="FFFF0000"/>
      </rPr>
      <t>（なにょうび）</t>
    </r>
    <r>
      <rPr>
        <rFont val="Arial"/>
        <color theme="1"/>
      </rPr>
      <t>ですか。
....かようびです。</t>
    </r>
  </si>
  <si>
    <r>
      <rPr>
        <rFont val="Arial"/>
        <color theme="1"/>
      </rPr>
      <t>kyouha</t>
    </r>
    <r>
      <rPr>
        <rFont val="Arial"/>
        <color rgb="FFFF0000"/>
      </rPr>
      <t>（nanyoubi）</t>
    </r>
    <r>
      <rPr>
        <rFont val="Arial"/>
        <color theme="1"/>
      </rPr>
      <t>desuka.
....kayoubidesu.</t>
    </r>
  </si>
  <si>
    <r>
      <rPr>
        <rFont val="Arial"/>
        <color theme="1"/>
      </rPr>
      <t>きょうは</t>
    </r>
    <r>
      <rPr>
        <rFont val="Arial"/>
        <color rgb="FFFF0000"/>
      </rPr>
      <t>（）</t>
    </r>
    <r>
      <rPr>
        <rFont val="Arial"/>
        <color theme="1"/>
      </rPr>
      <t>ですか。
....かようびです。</t>
    </r>
  </si>
  <si>
    <r>
      <rPr>
        <rFont val="Arial"/>
        <color theme="1"/>
      </rPr>
      <t>kyouha</t>
    </r>
    <r>
      <rPr>
        <rFont val="Arial"/>
        <color rgb="FFFF0000"/>
      </rPr>
      <t>（nanyoubi）</t>
    </r>
    <r>
      <rPr>
        <rFont val="Arial"/>
        <color theme="1"/>
      </rPr>
      <t>desuka.
....kayoubidesu.</t>
    </r>
  </si>
  <si>
    <t>U4_P103_5_4</t>
  </si>
  <si>
    <t>U4_WF_5</t>
  </si>
  <si>
    <r>
      <rPr>
        <rFont val="Arial"/>
        <color theme="1"/>
      </rPr>
      <t>テレーザちゃんは</t>
    </r>
    <r>
      <rPr>
        <rFont val="Arial"/>
        <color rgb="FFFF0000"/>
      </rPr>
      <t>（なんさい、おいくつ）</t>
    </r>
    <r>
      <rPr>
        <rFont val="Arial"/>
        <color theme="1"/>
      </rPr>
      <t>ですか。
.....9さいです。</t>
    </r>
  </si>
  <si>
    <r>
      <rPr>
        <rFont val="Arial"/>
        <color theme="1"/>
      </rPr>
      <t>tereーza　chan　wa</t>
    </r>
    <r>
      <rPr>
        <rFont val="Arial"/>
        <color rgb="FFFF0000"/>
      </rPr>
      <t>（nansai、oikutsu）</t>
    </r>
    <r>
      <rPr>
        <rFont val="Arial"/>
        <color theme="1"/>
      </rPr>
      <t>desu ka.
.....９sai desu.</t>
    </r>
  </si>
  <si>
    <r>
      <rPr>
        <rFont val="Arial"/>
        <color theme="1"/>
      </rPr>
      <t>テレーザちゃんは</t>
    </r>
    <r>
      <rPr>
        <rFont val="Arial"/>
        <color rgb="FFFF0000"/>
      </rPr>
      <t>（）</t>
    </r>
    <r>
      <rPr>
        <rFont val="Arial"/>
        <color theme="1"/>
      </rPr>
      <t>ですか。
.....9さいです。</t>
    </r>
  </si>
  <si>
    <r>
      <rPr>
        <rFont val="Arial"/>
        <color theme="1"/>
      </rPr>
      <t>tereーza　chan　wa</t>
    </r>
    <r>
      <rPr>
        <rFont val="Arial"/>
        <color rgb="FFFF0000"/>
      </rPr>
      <t>（nansai、oikutsu）</t>
    </r>
    <r>
      <rPr>
        <rFont val="Arial"/>
        <color theme="1"/>
      </rPr>
      <t>desu ka.
.....９sai desu.</t>
    </r>
  </si>
  <si>
    <t>U4_P103_5_5</t>
  </si>
  <si>
    <t>U4_WF_6</t>
  </si>
  <si>
    <r>
      <rPr>
        <rFont val="Arial"/>
        <color theme="1"/>
      </rPr>
      <t>きのう</t>
    </r>
    <r>
      <rPr>
        <rFont val="Arial"/>
        <color rgb="FFFF0000"/>
      </rPr>
      <t>（なんじ）</t>
    </r>
    <r>
      <rPr>
        <rFont val="Arial"/>
        <color theme="1"/>
      </rPr>
      <t>まで　はたらきましたか。
.....9じまで　はたらきました</t>
    </r>
  </si>
  <si>
    <r>
      <rPr>
        <rFont val="Arial"/>
        <color theme="1"/>
      </rPr>
      <t>kinou</t>
    </r>
    <r>
      <rPr>
        <rFont val="Arial"/>
        <color rgb="FFFF0000"/>
      </rPr>
      <t>（nanji）</t>
    </r>
    <r>
      <rPr>
        <rFont val="Arial"/>
        <color theme="1"/>
      </rPr>
      <t>made　hatarakimashitaka.
.....9jimade　hatarakimashita.</t>
    </r>
  </si>
  <si>
    <r>
      <rPr>
        <rFont val="Arial"/>
        <color theme="1"/>
      </rPr>
      <t>きのう</t>
    </r>
    <r>
      <rPr>
        <rFont val="Arial"/>
        <color rgb="FFFF0000"/>
      </rPr>
      <t>（）</t>
    </r>
    <r>
      <rPr>
        <rFont val="Arial"/>
        <color theme="1"/>
      </rPr>
      <t>まで　はたらきましたか。
.....9じまで　はたらきました</t>
    </r>
  </si>
  <si>
    <r>
      <rPr>
        <rFont val="Arial"/>
        <color theme="1"/>
      </rPr>
      <t>kinou</t>
    </r>
    <r>
      <rPr>
        <rFont val="Arial"/>
        <color rgb="FFFF0000"/>
      </rPr>
      <t>（nanji）</t>
    </r>
    <r>
      <rPr>
        <rFont val="Arial"/>
        <color theme="1"/>
      </rPr>
      <t>made　hatarakimashitaka.
.....9jimade　hatarakimashita.</t>
    </r>
  </si>
  <si>
    <t>U4_P103_8_0</t>
  </si>
  <si>
    <t>U4_WF_7</t>
  </si>
  <si>
    <r>
      <rPr>
        <rFont val="Arial"/>
        <color theme="1"/>
      </rPr>
      <t>こんばん　べんきょうしますか。
....はい、</t>
    </r>
    <r>
      <rPr>
        <rFont val="Arial"/>
        <color rgb="FFFF0000"/>
      </rPr>
      <t>（べんきょうします）</t>
    </r>
    <r>
      <rPr>
        <rFont val="Arial"/>
        <color theme="1"/>
      </rPr>
      <t>。</t>
    </r>
  </si>
  <si>
    <r>
      <rPr>
        <rFont val="Arial"/>
        <color theme="1"/>
      </rPr>
      <t>konban　benkyoushimasuka.
....hai、</t>
    </r>
    <r>
      <rPr>
        <rFont val="Arial"/>
        <color rgb="FFFF0000"/>
      </rPr>
      <t>（benkyoushimasu)</t>
    </r>
    <r>
      <rPr>
        <rFont val="Arial"/>
        <color rgb="FF434343"/>
      </rPr>
      <t>.</t>
    </r>
  </si>
  <si>
    <r>
      <rPr>
        <rFont val="Arial"/>
        <color theme="1"/>
      </rPr>
      <t>こんばん　べんきょうしますか。
....はい、</t>
    </r>
    <r>
      <rPr>
        <rFont val="Arial"/>
        <color rgb="FFFF0000"/>
      </rPr>
      <t>（）</t>
    </r>
    <r>
      <rPr>
        <rFont val="Arial"/>
        <color theme="1"/>
      </rPr>
      <t>。</t>
    </r>
  </si>
  <si>
    <r>
      <rPr>
        <rFont val="Arial"/>
        <color theme="1"/>
      </rPr>
      <t>konban　benkyoushimasuka.
....hai、</t>
    </r>
    <r>
      <rPr>
        <rFont val="Arial"/>
        <color rgb="FFFF0000"/>
      </rPr>
      <t>（benkyoushimasu)</t>
    </r>
    <r>
      <rPr>
        <rFont val="Arial"/>
        <color rgb="FF434343"/>
      </rPr>
      <t>.</t>
    </r>
  </si>
  <si>
    <t>U4_P103_8_1</t>
  </si>
  <si>
    <t>U4_WF_8</t>
  </si>
  <si>
    <r>
      <rPr>
        <rFont val="Arial"/>
        <color theme="1"/>
      </rPr>
      <t>おととい　やすみましたか。
......はい、</t>
    </r>
    <r>
      <rPr>
        <rFont val="Arial"/>
        <color rgb="FFFF0000"/>
      </rPr>
      <t>（やすみました）</t>
    </r>
    <r>
      <rPr>
        <rFont val="Arial"/>
        <color theme="1"/>
      </rPr>
      <t>。</t>
    </r>
  </si>
  <si>
    <r>
      <rPr>
        <rFont val="Arial"/>
        <color theme="1"/>
      </rPr>
      <t>ototoi　yasumimashitaka。
......hai、</t>
    </r>
    <r>
      <rPr>
        <rFont val="Arial"/>
        <color rgb="FFFF0000"/>
      </rPr>
      <t>（yasumimashita).</t>
    </r>
  </si>
  <si>
    <r>
      <rPr>
        <rFont val="Arial"/>
        <color theme="1"/>
      </rPr>
      <t>おととい　やすみましたか。
......はい、</t>
    </r>
    <r>
      <rPr>
        <rFont val="Arial"/>
        <color rgb="FFFF0000"/>
      </rPr>
      <t>（）</t>
    </r>
    <r>
      <rPr>
        <rFont val="Arial"/>
        <color theme="1"/>
      </rPr>
      <t>。</t>
    </r>
  </si>
  <si>
    <r>
      <rPr>
        <rFont val="Arial"/>
        <color theme="1"/>
      </rPr>
      <t>ototoi　yasumimashitaka。
......hai、</t>
    </r>
    <r>
      <rPr>
        <rFont val="Arial"/>
        <color rgb="FFFF0000"/>
      </rPr>
      <t>（yasumimashita).</t>
    </r>
  </si>
  <si>
    <t>U4_P103_8_2</t>
  </si>
  <si>
    <t>U4_WF_9</t>
  </si>
  <si>
    <r>
      <rPr>
        <rFont val="Arial"/>
        <color theme="1"/>
      </rPr>
      <t>にちようび　はたら　きますか。
....いいえ、</t>
    </r>
    <r>
      <rPr>
        <rFont val="Arial"/>
        <color rgb="FFFF0000"/>
      </rPr>
      <t>（はたら　きません）</t>
    </r>
    <r>
      <rPr>
        <rFont val="Arial"/>
        <color theme="1"/>
      </rPr>
      <t>。</t>
    </r>
  </si>
  <si>
    <r>
      <rPr>
        <rFont val="Arial"/>
        <color theme="1"/>
      </rPr>
      <t>nichiyoubi　hatara　kimasuka.
....iie、</t>
    </r>
    <r>
      <rPr>
        <rFont val="Arial"/>
        <color rgb="FFFF0000"/>
      </rPr>
      <t>（hatara　kimasen)</t>
    </r>
    <r>
      <rPr>
        <rFont val="Arial"/>
        <color theme="1"/>
      </rPr>
      <t>.</t>
    </r>
  </si>
  <si>
    <r>
      <rPr>
        <rFont val="Arial"/>
        <color theme="1"/>
      </rPr>
      <t>にちようび　はたら　きますか。
....いいえ、</t>
    </r>
    <r>
      <rPr>
        <rFont val="Arial"/>
        <color rgb="FFFF0000"/>
      </rPr>
      <t>（）</t>
    </r>
    <r>
      <rPr>
        <rFont val="Arial"/>
        <color theme="1"/>
      </rPr>
      <t>。</t>
    </r>
  </si>
  <si>
    <r>
      <rPr>
        <rFont val="Arial"/>
        <color theme="1"/>
      </rPr>
      <t>nichiyoubi　hatara　kimasuka.
....iie、</t>
    </r>
    <r>
      <rPr>
        <rFont val="Arial"/>
        <color rgb="FFFF0000"/>
      </rPr>
      <t>（hatara　kimasen)</t>
    </r>
    <r>
      <rPr>
        <rFont val="Arial"/>
        <color theme="1"/>
      </rPr>
      <t>.</t>
    </r>
  </si>
  <si>
    <t>U4_P103_8_3</t>
  </si>
  <si>
    <t>U4_WF_10</t>
  </si>
  <si>
    <r>
      <rPr>
        <rFont val="Arial"/>
        <color theme="1"/>
      </rPr>
      <t>きのう　べんきょうしましたか。
....いいえ、</t>
    </r>
    <r>
      <rPr>
        <rFont val="Arial"/>
        <color rgb="FFFF0000"/>
      </rPr>
      <t>（べんきょうしませんですた）</t>
    </r>
    <r>
      <rPr>
        <rFont val="Arial"/>
        <color theme="1"/>
      </rPr>
      <t>。</t>
    </r>
  </si>
  <si>
    <r>
      <rPr>
        <rFont val="Arial"/>
        <color theme="1"/>
      </rPr>
      <t>kinou　benkyoushimashitaka.
....iie、</t>
    </r>
    <r>
      <rPr>
        <rFont val="Arial"/>
        <color rgb="FFFF0000"/>
      </rPr>
      <t>（benkyoushimasen desuta)</t>
    </r>
    <r>
      <rPr>
        <rFont val="Arial"/>
        <color theme="1"/>
      </rPr>
      <t>.</t>
    </r>
  </si>
  <si>
    <r>
      <rPr>
        <rFont val="Arial"/>
        <color theme="1"/>
      </rPr>
      <t>きのう　べんきょうしましたか。
....いいえ、</t>
    </r>
    <r>
      <rPr>
        <rFont val="Arial"/>
        <color rgb="FFFF0000"/>
      </rPr>
      <t>（）</t>
    </r>
    <r>
      <rPr>
        <rFont val="Arial"/>
        <color theme="1"/>
      </rPr>
      <t>。</t>
    </r>
  </si>
  <si>
    <r>
      <rPr>
        <rFont val="Arial"/>
        <color theme="1"/>
      </rPr>
      <t>kinou　benkyoushimashitaka.
....iie、</t>
    </r>
    <r>
      <rPr>
        <rFont val="Arial"/>
        <color rgb="FFFF0000"/>
      </rPr>
      <t>（benkyoushimasen desuta)</t>
    </r>
    <r>
      <rPr>
        <rFont val="Arial"/>
        <color theme="1"/>
      </rPr>
      <t>.</t>
    </r>
  </si>
  <si>
    <t>U4_P103_8_4</t>
  </si>
  <si>
    <t>U4_WF_11</t>
  </si>
  <si>
    <r>
      <rPr>
        <rFont val="Arial"/>
        <color theme="1"/>
      </rPr>
      <t>だいがくは　3じに　おわりますか。
....はい、</t>
    </r>
    <r>
      <rPr>
        <rFont val="Arial"/>
        <color rgb="FFFF0000"/>
      </rPr>
      <t>（おわります）</t>
    </r>
    <r>
      <rPr>
        <rFont val="Arial"/>
        <color theme="1"/>
      </rPr>
      <t>。</t>
    </r>
  </si>
  <si>
    <r>
      <rPr>
        <rFont val="Arial"/>
        <color theme="1"/>
      </rPr>
      <t>daigakuha　3jini　owarimasuka.
....hai、</t>
    </r>
    <r>
      <rPr>
        <rFont val="Arial"/>
        <color rgb="FFFF0000"/>
      </rPr>
      <t>（owarimasu)</t>
    </r>
    <r>
      <rPr>
        <rFont val="Arial"/>
        <color theme="1"/>
      </rPr>
      <t>.</t>
    </r>
  </si>
  <si>
    <r>
      <rPr>
        <rFont val="Arial"/>
        <color theme="1"/>
      </rPr>
      <t>だいがくは　3じに　おわりますか。
....はい、</t>
    </r>
    <r>
      <rPr>
        <rFont val="Arial"/>
        <color rgb="FFFF0000"/>
      </rPr>
      <t>（）</t>
    </r>
    <r>
      <rPr>
        <rFont val="Arial"/>
        <color theme="1"/>
      </rPr>
      <t>。</t>
    </r>
  </si>
  <si>
    <r>
      <rPr>
        <rFont val="Arial"/>
        <color theme="1"/>
      </rPr>
      <t>daigakuha　3jini　owarimasuka.
....hai、</t>
    </r>
    <r>
      <rPr>
        <rFont val="Arial"/>
        <color rgb="FFFF0000"/>
      </rPr>
      <t>（owarimasu)</t>
    </r>
    <r>
      <rPr>
        <rFont val="Arial"/>
        <color theme="1"/>
      </rPr>
      <t>.</t>
    </r>
  </si>
  <si>
    <t>gg_translate</t>
  </si>
  <si>
    <t>U4_P103_6_0</t>
  </si>
  <si>
    <t>U4_HF_1</t>
  </si>
  <si>
    <r>
      <rPr>
        <rFont val="Arial"/>
        <color theme="1"/>
      </rPr>
      <t>これはスイス</t>
    </r>
    <r>
      <rPr>
        <rFont val="Arial"/>
        <color rgb="FFFF0000"/>
      </rPr>
      <t>（の）</t>
    </r>
    <r>
      <rPr>
        <rFont val="Arial"/>
        <color theme="1"/>
      </rPr>
      <t>とけいです。</t>
    </r>
  </si>
  <si>
    <r>
      <rPr>
        <rFont val="Arial"/>
        <color theme="1"/>
      </rPr>
      <t>kore wa suisu</t>
    </r>
    <r>
      <rPr>
        <rFont val="Arial"/>
        <color rgb="FFFF0000"/>
      </rPr>
      <t>（no）</t>
    </r>
    <r>
      <rPr>
        <rFont val="Arial"/>
        <color theme="1"/>
      </rPr>
      <t>tokei desu.</t>
    </r>
  </si>
  <si>
    <r>
      <rPr>
        <rFont val="Arial"/>
        <color theme="1"/>
      </rPr>
      <t>これはスイス</t>
    </r>
    <r>
      <rPr>
        <rFont val="Arial"/>
        <color rgb="FFFF0000"/>
      </rPr>
      <t>（1）</t>
    </r>
    <r>
      <rPr>
        <rFont val="Arial"/>
        <color theme="1"/>
      </rPr>
      <t>とけいです。</t>
    </r>
  </si>
  <si>
    <r>
      <rPr>
        <rFont val="Arial"/>
        <color theme="1"/>
      </rPr>
      <t>kore wa suisu</t>
    </r>
    <r>
      <rPr>
        <rFont val="Arial"/>
        <color rgb="FFFF0000"/>
      </rPr>
      <t>（1）</t>
    </r>
    <r>
      <rPr>
        <rFont val="Arial"/>
        <color theme="1"/>
      </rPr>
      <t>tokei desu.</t>
    </r>
  </si>
  <si>
    <t>U4_HF_2</t>
  </si>
  <si>
    <r>
      <rPr>
        <rFont val="Arial"/>
        <color theme="1"/>
      </rPr>
      <t>でんわは　どこ</t>
    </r>
    <r>
      <rPr>
        <rFont val="Arial"/>
        <color rgb="FFFF0000"/>
      </rPr>
      <t>（x）</t>
    </r>
    <r>
      <rPr>
        <rFont val="Arial"/>
        <color theme="1"/>
      </rPr>
      <t>ですか。</t>
    </r>
  </si>
  <si>
    <r>
      <rPr>
        <rFont val="Arial"/>
        <color theme="1"/>
      </rPr>
      <t>denwa wa doko</t>
    </r>
    <r>
      <rPr>
        <rFont val="Arial"/>
        <color rgb="FFFF0000"/>
      </rPr>
      <t>（x）</t>
    </r>
    <r>
      <rPr>
        <rFont val="Arial"/>
        <color theme="1"/>
      </rPr>
      <t>desu ka.</t>
    </r>
  </si>
  <si>
    <r>
      <rPr>
        <rFont val="Arial"/>
        <color theme="1"/>
      </rPr>
      <t>でんわは　どこ</t>
    </r>
    <r>
      <rPr>
        <rFont val="Arial"/>
        <color rgb="FFFF0000"/>
      </rPr>
      <t>（1）</t>
    </r>
    <r>
      <rPr>
        <rFont val="Arial"/>
        <color theme="1"/>
      </rPr>
      <t>ですか。</t>
    </r>
  </si>
  <si>
    <r>
      <rPr>
        <rFont val="Arial"/>
        <color theme="1"/>
      </rPr>
      <t>denwa wa doko</t>
    </r>
    <r>
      <rPr>
        <rFont val="Arial"/>
        <color rgb="FFFF0000"/>
      </rPr>
      <t>（1）</t>
    </r>
    <r>
      <rPr>
        <rFont val="Arial"/>
        <color theme="1"/>
      </rPr>
      <t>desu ka.</t>
    </r>
  </si>
  <si>
    <t>U4_P103_6_1</t>
  </si>
  <si>
    <t>U4_HF_3</t>
  </si>
  <si>
    <r>
      <rPr>
        <rFont val="Arial"/>
        <color theme="1"/>
      </rPr>
      <t>まいあさ</t>
    </r>
    <r>
      <rPr>
        <rFont val="Arial"/>
        <color rgb="FFFF0000"/>
      </rPr>
      <t>（x）</t>
    </r>
    <r>
      <rPr>
        <rFont val="Arial"/>
        <color theme="1"/>
      </rPr>
      <t>6じ</t>
    </r>
    <r>
      <rPr>
        <rFont val="Arial"/>
        <color rgb="FFFF0000"/>
      </rPr>
      <t>（に）</t>
    </r>
    <r>
      <rPr>
        <rFont val="Arial"/>
        <color theme="1"/>
      </rPr>
      <t>おきます。</t>
    </r>
  </si>
  <si>
    <r>
      <rPr>
        <rFont val="Arial"/>
        <color theme="1"/>
      </rPr>
      <t>maiasa</t>
    </r>
    <r>
      <rPr>
        <rFont val="Arial"/>
        <color rgb="FFFF0000"/>
      </rPr>
      <t>（x）</t>
    </r>
    <r>
      <rPr>
        <rFont val="Arial"/>
        <color theme="1"/>
      </rPr>
      <t>6ji</t>
    </r>
    <r>
      <rPr>
        <rFont val="Arial"/>
        <color rgb="FFFF0000"/>
      </rPr>
      <t>（ni）</t>
    </r>
    <r>
      <rPr>
        <rFont val="Arial"/>
        <color theme="1"/>
      </rPr>
      <t>okimasu.</t>
    </r>
  </si>
  <si>
    <r>
      <rPr>
        <rFont val="Arial"/>
        <color theme="1"/>
      </rPr>
      <t>まいあさ</t>
    </r>
    <r>
      <rPr>
        <rFont val="Arial"/>
        <color rgb="FFFF0000"/>
      </rPr>
      <t>（1）</t>
    </r>
    <r>
      <rPr>
        <rFont val="Arial"/>
        <color theme="1"/>
      </rPr>
      <t>6じ</t>
    </r>
    <r>
      <rPr>
        <rFont val="Arial"/>
        <color rgb="FFFF0000"/>
      </rPr>
      <t>（2）</t>
    </r>
    <r>
      <rPr>
        <rFont val="Arial"/>
        <color theme="1"/>
      </rPr>
      <t>おきます。</t>
    </r>
  </si>
  <si>
    <r>
      <rPr>
        <rFont val="Arial"/>
        <color theme="1"/>
      </rPr>
      <t>maiasa</t>
    </r>
    <r>
      <rPr>
        <rFont val="Arial"/>
        <color rgb="FFFF0000"/>
      </rPr>
      <t>（1）</t>
    </r>
    <r>
      <rPr>
        <rFont val="Arial"/>
        <color theme="1"/>
      </rPr>
      <t>6ji</t>
    </r>
    <r>
      <rPr>
        <rFont val="Arial"/>
        <color rgb="FFFF0000"/>
      </rPr>
      <t>（2）</t>
    </r>
    <r>
      <rPr>
        <rFont val="Arial"/>
        <color theme="1"/>
      </rPr>
      <t>okimasu.</t>
    </r>
  </si>
  <si>
    <t>U4_P103_6_2</t>
  </si>
  <si>
    <t>U4_HF_4</t>
  </si>
  <si>
    <r>
      <rPr>
        <rFont val="Arial"/>
        <color theme="1"/>
      </rPr>
      <t>びじゅつかんは　なんじ</t>
    </r>
    <r>
      <rPr>
        <rFont val="Arial"/>
        <color rgb="FFFF0000"/>
      </rPr>
      <t>（から）</t>
    </r>
    <r>
      <rPr>
        <rFont val="Arial"/>
        <color theme="1"/>
      </rPr>
      <t>なんじ</t>
    </r>
    <r>
      <rPr>
        <rFont val="Arial"/>
        <color rgb="FFFF0000"/>
      </rPr>
      <t>（まで）</t>
    </r>
    <r>
      <rPr>
        <rFont val="Arial"/>
        <color theme="1"/>
      </rPr>
      <t>ですか。</t>
    </r>
  </si>
  <si>
    <r>
      <rPr>
        <rFont val="Arial"/>
        <color theme="1"/>
      </rPr>
      <t>bijutsukan wa nanji</t>
    </r>
    <r>
      <rPr>
        <rFont val="Arial"/>
        <color rgb="FFFF0000"/>
      </rPr>
      <t>（kara）</t>
    </r>
    <r>
      <rPr>
        <rFont val="Arial"/>
        <color theme="1"/>
      </rPr>
      <t>nanji</t>
    </r>
    <r>
      <rPr>
        <rFont val="Arial"/>
        <color rgb="FFFF0000"/>
      </rPr>
      <t>（made）</t>
    </r>
    <r>
      <rPr>
        <rFont val="Arial"/>
        <color theme="1"/>
      </rPr>
      <t>desuka.</t>
    </r>
  </si>
  <si>
    <r>
      <rPr>
        <rFont val="Arial"/>
        <color theme="1"/>
      </rPr>
      <t>びじゅつかんは　なんじ</t>
    </r>
    <r>
      <rPr>
        <rFont val="Arial"/>
        <color rgb="FFFF0000"/>
      </rPr>
      <t>（1）</t>
    </r>
    <r>
      <rPr>
        <rFont val="Arial"/>
        <color theme="1"/>
      </rPr>
      <t>なんじ</t>
    </r>
    <r>
      <rPr>
        <rFont val="Arial"/>
        <color rgb="FFFF0000"/>
      </rPr>
      <t>（2）</t>
    </r>
    <r>
      <rPr>
        <rFont val="Arial"/>
        <color theme="1"/>
      </rPr>
      <t>ですか。</t>
    </r>
  </si>
  <si>
    <r>
      <rPr>
        <rFont val="Arial"/>
        <color theme="1"/>
      </rPr>
      <t>bijutsukan wa nanji</t>
    </r>
    <r>
      <rPr>
        <rFont val="Arial"/>
        <color rgb="FFFF0000"/>
      </rPr>
      <t>（1）</t>
    </r>
    <r>
      <rPr>
        <rFont val="Arial"/>
        <color theme="1"/>
      </rPr>
      <t>nanji</t>
    </r>
    <r>
      <rPr>
        <rFont val="Arial"/>
        <color rgb="FFFF0000"/>
      </rPr>
      <t>（2）</t>
    </r>
    <r>
      <rPr>
        <rFont val="Arial"/>
        <color theme="1"/>
      </rPr>
      <t>desuka.</t>
    </r>
  </si>
  <si>
    <t>U4_P103_6_3</t>
  </si>
  <si>
    <t>U4_HF_5</t>
  </si>
  <si>
    <r>
      <rPr>
        <rFont val="Arial"/>
        <color theme="1"/>
      </rPr>
      <t>いま　なんじ</t>
    </r>
    <r>
      <rPr>
        <rFont val="Arial"/>
        <color rgb="FFFF0000"/>
      </rPr>
      <t>（x）</t>
    </r>
    <r>
      <rPr>
        <rFont val="Arial"/>
        <color theme="1"/>
      </rPr>
      <t>ですか。</t>
    </r>
  </si>
  <si>
    <r>
      <rPr>
        <rFont val="Arial"/>
        <color theme="1"/>
      </rPr>
      <t>ima nanji</t>
    </r>
    <r>
      <rPr>
        <rFont val="Arial"/>
        <color rgb="FFFF0000"/>
      </rPr>
      <t>（x）</t>
    </r>
    <r>
      <rPr>
        <rFont val="Arial"/>
        <color theme="1"/>
      </rPr>
      <t>desuka.</t>
    </r>
  </si>
  <si>
    <r>
      <rPr>
        <rFont val="Arial"/>
        <color theme="1"/>
      </rPr>
      <t>いま　なんじ</t>
    </r>
    <r>
      <rPr>
        <rFont val="Arial"/>
        <color rgb="FFFF0000"/>
      </rPr>
      <t>（1）</t>
    </r>
    <r>
      <rPr>
        <rFont val="Arial"/>
        <color theme="1"/>
      </rPr>
      <t>ですか。</t>
    </r>
  </si>
  <si>
    <r>
      <rPr>
        <rFont val="Arial"/>
        <color theme="1"/>
      </rPr>
      <t>ima nanji</t>
    </r>
    <r>
      <rPr>
        <rFont val="Arial"/>
        <color rgb="FFFF0000"/>
      </rPr>
      <t>（1）</t>
    </r>
    <r>
      <rPr>
        <rFont val="Arial"/>
        <color theme="1"/>
      </rPr>
      <t>desuka.</t>
    </r>
  </si>
  <si>
    <t>U4_P103_6_4</t>
  </si>
  <si>
    <t>U4_HF_6</t>
  </si>
  <si>
    <r>
      <rPr>
        <rFont val="Arial"/>
        <color theme="1"/>
      </rPr>
      <t xml:space="preserve">もくようび　</t>
    </r>
    <r>
      <rPr>
        <rFont val="Arial"/>
        <color rgb="FFFF0000"/>
      </rPr>
      <t>（の）</t>
    </r>
    <r>
      <rPr>
        <rFont val="Arial"/>
        <color theme="1"/>
      </rPr>
      <t>ごご　ひょういんは　やすみです。</t>
    </r>
  </si>
  <si>
    <r>
      <rPr>
        <rFont val="Arial"/>
        <color theme="1"/>
      </rPr>
      <t>mokuyoubi</t>
    </r>
    <r>
      <rPr>
        <rFont val="Arial"/>
        <color rgb="FFFF0000"/>
      </rPr>
      <t xml:space="preserve">　（no）</t>
    </r>
    <r>
      <rPr>
        <rFont val="Arial"/>
        <color theme="1"/>
      </rPr>
      <t>gogo hyouin wa yasumi desu.</t>
    </r>
  </si>
  <si>
    <r>
      <rPr>
        <rFont val="Arial"/>
        <color theme="1"/>
      </rPr>
      <t xml:space="preserve">もくようび　</t>
    </r>
    <r>
      <rPr>
        <rFont val="Arial"/>
        <color rgb="FFFF0000"/>
      </rPr>
      <t>（1）</t>
    </r>
    <r>
      <rPr>
        <rFont val="Arial"/>
        <color theme="1"/>
      </rPr>
      <t>ごご　ひょういんは　やすみです。</t>
    </r>
  </si>
  <si>
    <r>
      <rPr>
        <rFont val="Arial"/>
        <color theme="1"/>
      </rPr>
      <t>mokuyoubi</t>
    </r>
    <r>
      <rPr>
        <rFont val="Arial"/>
        <color rgb="FFFF0000"/>
      </rPr>
      <t xml:space="preserve">　（1）</t>
    </r>
    <r>
      <rPr>
        <rFont val="Arial"/>
        <color theme="1"/>
      </rPr>
      <t>gogo hyouin wa yasumi desu.</t>
    </r>
  </si>
  <si>
    <t>U4_P103_6_5</t>
  </si>
  <si>
    <t>U4_HF_7</t>
  </si>
  <si>
    <r>
      <rPr>
        <rFont val="Arial"/>
        <color theme="1"/>
      </rPr>
      <t xml:space="preserve">だいかくは　なんじ　</t>
    </r>
    <r>
      <rPr>
        <rFont val="Arial"/>
        <color rgb="FFFF0000"/>
      </rPr>
      <t>（に）</t>
    </r>
    <r>
      <rPr>
        <rFont val="Arial"/>
        <color theme="1"/>
      </rPr>
      <t>おわりますか。</t>
    </r>
  </si>
  <si>
    <r>
      <rPr>
        <rFont val="Arial"/>
        <color theme="1"/>
      </rPr>
      <t>daikaku wa nanji</t>
    </r>
    <r>
      <rPr>
        <rFont val="Arial"/>
        <color rgb="FFFF0000"/>
      </rPr>
      <t xml:space="preserve">　（ni）</t>
    </r>
    <r>
      <rPr>
        <rFont val="Arial"/>
        <color theme="1"/>
      </rPr>
      <t>owarimasu ka。</t>
    </r>
  </si>
  <si>
    <r>
      <rPr>
        <rFont val="Arial"/>
        <color theme="1"/>
      </rPr>
      <t xml:space="preserve">だいかくは　なんじ　</t>
    </r>
    <r>
      <rPr>
        <rFont val="Arial"/>
        <color rgb="FFFF0000"/>
      </rPr>
      <t>（1）</t>
    </r>
    <r>
      <rPr>
        <rFont val="Arial"/>
        <color theme="1"/>
      </rPr>
      <t>おわりますか。</t>
    </r>
  </si>
  <si>
    <r>
      <rPr>
        <rFont val="Arial"/>
        <color theme="1"/>
      </rPr>
      <t>daikaku wa nanji</t>
    </r>
    <r>
      <rPr>
        <rFont val="Arial"/>
        <color rgb="FFFF0000"/>
      </rPr>
      <t xml:space="preserve">　（1）</t>
    </r>
    <r>
      <rPr>
        <rFont val="Arial"/>
        <color theme="1"/>
      </rPr>
      <t>owarimasu ka。</t>
    </r>
  </si>
  <si>
    <t>U4_P103_6_6</t>
  </si>
  <si>
    <t>U4_HF_8</t>
  </si>
  <si>
    <r>
      <rPr>
        <rFont val="Arial"/>
        <color theme="1"/>
      </rPr>
      <t>ぎんこうの　やすみは　どようび</t>
    </r>
    <r>
      <rPr>
        <rFont val="Arial"/>
        <color rgb="FFFF0000"/>
      </rPr>
      <t>（と）</t>
    </r>
    <r>
      <rPr>
        <rFont val="Arial"/>
        <color theme="1"/>
      </rPr>
      <t>にちようびです。</t>
    </r>
  </si>
  <si>
    <r>
      <rPr>
        <rFont val="Arial"/>
        <color theme="1"/>
      </rPr>
      <t>ginkou no yasumi wa doyoubi</t>
    </r>
    <r>
      <rPr>
        <rFont val="Arial"/>
        <color rgb="FFFF0000"/>
      </rPr>
      <t>（to）</t>
    </r>
    <r>
      <rPr>
        <rFont val="Arial"/>
        <color theme="1"/>
      </rPr>
      <t>nichiyoubi desu。</t>
    </r>
  </si>
  <si>
    <r>
      <rPr>
        <rFont val="Arial"/>
        <color theme="1"/>
      </rPr>
      <t>ぎんこうの　やすみは　どようび</t>
    </r>
    <r>
      <rPr>
        <rFont val="Arial"/>
        <color rgb="FFFF0000"/>
      </rPr>
      <t>（1）</t>
    </r>
    <r>
      <rPr>
        <rFont val="Arial"/>
        <color theme="1"/>
      </rPr>
      <t>にちようびです。</t>
    </r>
  </si>
  <si>
    <r>
      <rPr>
        <rFont val="Arial"/>
        <color theme="1"/>
      </rPr>
      <t>ginkou no yasumi wa doyoubi</t>
    </r>
    <r>
      <rPr>
        <rFont val="Arial"/>
        <color rgb="FFFF0000"/>
      </rPr>
      <t>（1）</t>
    </r>
    <r>
      <rPr>
        <rFont val="Arial"/>
        <color theme="1"/>
      </rPr>
      <t>nichiyoubi desu。</t>
    </r>
  </si>
  <si>
    <t>slide4_p4</t>
  </si>
  <si>
    <t>かいぎはごご２じから４じまでです</t>
  </si>
  <si>
    <t>kaigi wa gogo 2 ji kara 4 ji made desu.</t>
  </si>
  <si>
    <t>ประชุมตั้งแต่บ่าย 2 โมงจนถึง 4 โมง</t>
  </si>
  <si>
    <t>しけんはごぜん８じから 11じまでです</t>
  </si>
  <si>
    <t>shiken wa gozen 8 ji kara 11 ji made desu.</t>
  </si>
  <si>
    <t>การสอบเริ่มตั้งแต่ 8 โมงเช้าจนถึง 11 โมง</t>
  </si>
  <si>
    <t>ひるやすみは １２じから１じまでです</t>
  </si>
  <si>
    <t>hiruyasumi wa 12 ji kara 1 ji made desu.</t>
  </si>
  <si>
    <t>ช่วงพักกลางวันตั้งแต่เที่ยงถึงบ่ายโมง</t>
  </si>
  <si>
    <t>ごぜん８じから ごご４じまではたらきます</t>
  </si>
  <si>
    <t>gozen 8 ji kara gogo 4 ji made hatarakimasu.</t>
  </si>
  <si>
    <t>ทำงานตั้งแต่ 8 โมงเช้าจนถึงบ่าย 4 โมง</t>
  </si>
  <si>
    <t>slide4_p6</t>
  </si>
  <si>
    <t>きょうごご３じまでべんきょうします</t>
  </si>
  <si>
    <t>kyou gogo 3 ji made benkyoushimasu.</t>
  </si>
  <si>
    <t>วันนี้จะเรียนหนังสือจนถึงบ่าย 3 โมง</t>
  </si>
  <si>
    <t>きのう やすみました</t>
  </si>
  <si>
    <t>kinou yasumimashita.</t>
  </si>
  <si>
    <t>เมื่อวานนี้หยุดพัก(ลาพัก)ค่ะ</t>
  </si>
  <si>
    <t>あしたはたらきません</t>
  </si>
  <si>
    <t>ashita wa tarakimasen.</t>
  </si>
  <si>
    <t>พรุ่งนี้ไม่ทำงาน</t>
  </si>
  <si>
    <t>slide4_p7</t>
  </si>
  <si>
    <t>きのうべんきょうしませんでした</t>
  </si>
  <si>
    <t>kinou benkyoushimasendeshita.</t>
  </si>
  <si>
    <t>เมื่อวานไม่ได้เรียนหนังสือ</t>
  </si>
  <si>
    <t>きょうやすみません</t>
  </si>
  <si>
    <t>kyou yasumimasen.</t>
  </si>
  <si>
    <t>วันนี้จะไม่หยุดพัก</t>
  </si>
  <si>
    <t>まいあさ６じにおきます</t>
  </si>
  <si>
    <t>maiasa 6 ji ni okimasu.</t>
  </si>
  <si>
    <t>ทุกเช้าจะตื่นนอน 6 โมง</t>
  </si>
  <si>
    <t>slide4_p8</t>
  </si>
  <si>
    <t>けさ７じにおきました</t>
  </si>
  <si>
    <t>kesa 7 ji ni okimashita.</t>
  </si>
  <si>
    <t>เมื่อเช้าตื่นนอน 7 โมง</t>
  </si>
  <si>
    <t>まいばん10じにねます</t>
  </si>
  <si>
    <t>maiban 10 ji ni nemasu.</t>
  </si>
  <si>
    <t>ทุกคืนจะนอนตอน 10 โมง</t>
  </si>
  <si>
    <t>こんばんなんじにねますか</t>
  </si>
  <si>
    <t>konban nanji ni nemasu ka.</t>
  </si>
  <si>
    <t>คืนนี้จะนอนกี่โมง</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</si>
</sst>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scheme val="minor"/>
    </font>
    <font>
      <color theme="1"/>
      <name val="Arial"/>
    </font>
    <font>
      <sz val="12.0"/>
      <color rgb="FF1F1F1F"/>
      <name val="Google Sans Text"/>
    </font>
    <font>
      <color theme="1"/>
      <name val="Arial"/>
      <scheme val="minor"/>
    </font>
    <font>
      <sz val="11.0"/>
      <color rgb="FF1F1F1F"/>
      <name val="&quot;Google Sans&quot;"/>
    </font>
    <font>
      <color rgb="FF000000"/>
      <name val="Arial"/>
    </font>
    <font>
      <color rgb="FF000000"/>
      <name val="Arial"/>
      <scheme val="minor"/>
    </font>
  </fonts>
  <fills count="4">
    <fill>
      <patternFill patternType="none"/>
    </fill>
    <fill>
      <patternFill patternType="lightGray"/>
    </fill>
    <fill>
      <patternFill patternType="solid">
        <fgColor rgb="FFFFFFFF"/>
        <bgColor rgb="FFFFFFFF"/>
      </patternFill>
    </fill>
    <fill>
      <patternFill patternType="solid">
        <fgColor rgb="FFD9EAD3"/>
        <bgColor rgb="FFD9EAD3"/>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26">
    <xf borderId="0" fillId="0" fontId="0" numFmtId="0" xfId="0" applyAlignment="1" applyFont="1">
      <alignment readingOrder="0" shrinkToFit="0" vertical="bottom" wrapText="0"/>
    </xf>
    <xf borderId="1" fillId="0" fontId="1" numFmtId="0" xfId="0" applyAlignment="1" applyBorder="1" applyFont="1">
      <alignment horizontal="center" vertical="bottom"/>
    </xf>
    <xf borderId="1" fillId="2" fontId="2" numFmtId="0" xfId="0" applyAlignment="1" applyBorder="1" applyFill="1" applyFont="1">
      <alignment horizontal="center" vertical="bottom"/>
    </xf>
    <xf borderId="1" fillId="0" fontId="1" numFmtId="0" xfId="0" applyAlignment="1" applyBorder="1" applyFont="1">
      <alignment horizontal="center" vertical="bottom"/>
    </xf>
    <xf borderId="1" fillId="0" fontId="1" numFmtId="0" xfId="0" applyAlignment="1" applyBorder="1" applyFont="1">
      <alignment horizontal="center" readingOrder="0" vertical="bottom"/>
    </xf>
    <xf borderId="1" fillId="0" fontId="3" numFmtId="0" xfId="0" applyAlignment="1" applyBorder="1" applyFont="1">
      <alignment readingOrder="0"/>
    </xf>
    <xf borderId="1" fillId="0" fontId="3" numFmtId="0" xfId="0" applyBorder="1" applyFont="1"/>
    <xf borderId="1" fillId="0" fontId="3" numFmtId="0" xfId="0" applyAlignment="1" applyBorder="1" applyFont="1">
      <alignment readingOrder="0" vertical="top"/>
    </xf>
    <xf borderId="0" fillId="0" fontId="3" numFmtId="0" xfId="0" applyAlignment="1" applyFont="1">
      <alignment vertical="top"/>
    </xf>
    <xf borderId="0" fillId="0" fontId="3" numFmtId="0" xfId="0" applyAlignment="1" applyFont="1">
      <alignment readingOrder="0" vertical="top"/>
    </xf>
    <xf borderId="1" fillId="2" fontId="4" numFmtId="0" xfId="0" applyAlignment="1" applyBorder="1" applyFont="1">
      <alignment readingOrder="0"/>
    </xf>
    <xf borderId="1" fillId="2" fontId="5" numFmtId="0" xfId="0" applyAlignment="1" applyBorder="1" applyFont="1">
      <alignment horizontal="left" readingOrder="0"/>
    </xf>
    <xf borderId="0" fillId="2" fontId="4" numFmtId="0" xfId="0" applyAlignment="1" applyFont="1">
      <alignment readingOrder="0"/>
    </xf>
    <xf borderId="1" fillId="3" fontId="1" numFmtId="0" xfId="0" applyAlignment="1" applyBorder="1" applyFill="1" applyFont="1">
      <alignment horizontal="center" vertical="bottom"/>
    </xf>
    <xf borderId="1" fillId="0" fontId="3" numFmtId="0" xfId="0" applyAlignment="1" applyBorder="1" applyFont="1">
      <alignment horizontal="center" readingOrder="0"/>
    </xf>
    <xf borderId="1" fillId="3" fontId="3" numFmtId="0" xfId="0" applyAlignment="1" applyBorder="1" applyFont="1">
      <alignment horizontal="center" readingOrder="0"/>
    </xf>
    <xf borderId="1" fillId="3" fontId="3" numFmtId="0" xfId="0" applyAlignment="1" applyBorder="1" applyFont="1">
      <alignment readingOrder="0"/>
    </xf>
    <xf borderId="1" fillId="3" fontId="4" numFmtId="0" xfId="0" applyAlignment="1" applyBorder="1" applyFont="1">
      <alignment readingOrder="0"/>
    </xf>
    <xf borderId="0" fillId="0" fontId="3" numFmtId="0" xfId="0" applyAlignment="1" applyFont="1">
      <alignment readingOrder="0"/>
    </xf>
    <xf borderId="0" fillId="0" fontId="6" numFmtId="0" xfId="0" applyAlignment="1" applyFont="1">
      <alignment readingOrder="0"/>
    </xf>
    <xf borderId="0" fillId="2" fontId="5" numFmtId="0" xfId="0" applyAlignment="1" applyFont="1">
      <alignment horizontal="left" readingOrder="0"/>
    </xf>
    <xf borderId="0" fillId="0" fontId="1" numFmtId="0" xfId="0" applyAlignment="1" applyFont="1">
      <alignment horizontal="center" vertical="bottom"/>
    </xf>
    <xf borderId="0" fillId="0" fontId="3" numFmtId="0" xfId="0" applyFont="1"/>
    <xf borderId="1" fillId="0" fontId="1" numFmtId="0" xfId="0" applyAlignment="1" applyBorder="1" applyFont="1">
      <alignment readingOrder="0" vertical="bottom"/>
    </xf>
    <xf borderId="1" fillId="0" fontId="1" numFmtId="0" xfId="0" applyAlignment="1" applyBorder="1" applyFont="1">
      <alignment vertical="bottom"/>
    </xf>
    <xf borderId="0" fillId="0" fontId="3" numFmtId="0" xfId="0" applyAlignment="1" applyFont="1">
      <alignment horizontal="center"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0"/>
    <col customWidth="1" min="2" max="2" width="14.38"/>
    <col customWidth="1" min="3" max="3" width="13.5"/>
    <col customWidth="1" min="4" max="4" width="35.5"/>
    <col customWidth="1" min="5" max="5" width="19.88"/>
    <col customWidth="1" min="6" max="6" width="53.25"/>
  </cols>
  <sheetData>
    <row r="1">
      <c r="A1" s="1" t="s">
        <v>0</v>
      </c>
      <c r="B1" s="2" t="s">
        <v>1</v>
      </c>
      <c r="C1" s="3" t="s">
        <v>2</v>
      </c>
      <c r="D1" s="3" t="s">
        <v>3</v>
      </c>
      <c r="E1" s="3" t="s">
        <v>4</v>
      </c>
      <c r="F1" s="4" t="s">
        <v>5</v>
      </c>
    </row>
    <row r="2">
      <c r="A2" s="5" t="s">
        <v>6</v>
      </c>
      <c r="B2" s="5" t="s">
        <v>7</v>
      </c>
      <c r="C2" s="6" t="str">
        <f t="shared" ref="C2:C27" si="1">toRomaji(B2)</f>
        <v>okimasu</v>
      </c>
      <c r="D2" s="5" t="s">
        <v>8</v>
      </c>
      <c r="E2" s="6" t="str">
        <f>IFERROR(__xludf.DUMMYFUNCTION("GOOGLETRANSLATE(A2,""auto"",""en"")"),"I'll wake up")</f>
        <v>I'll wake up</v>
      </c>
      <c r="F2" s="6" t="str">
        <f t="shared" ref="F2:F16" si="2">getEnglishDef(A2)</f>
        <v>to get up, to rise, to blaze up (fire)</v>
      </c>
    </row>
    <row r="3">
      <c r="A3" s="5" t="s">
        <v>9</v>
      </c>
      <c r="B3" s="5" t="s">
        <v>10</v>
      </c>
      <c r="C3" s="6" t="str">
        <f t="shared" si="1"/>
        <v>nemasu</v>
      </c>
      <c r="D3" s="5" t="s">
        <v>11</v>
      </c>
      <c r="E3" s="6" t="str">
        <f>IFERROR(__xludf.DUMMYFUNCTION("GOOGLETRANSLATE(A3,""auto"",""en"")"),"I'm going to sleep")</f>
        <v>I'm going to sleep</v>
      </c>
      <c r="F3" s="6" t="str">
        <f t="shared" si="2"/>
        <v>to sleep (lying down)</v>
      </c>
    </row>
    <row r="4">
      <c r="A4" s="5" t="s">
        <v>12</v>
      </c>
      <c r="B4" s="5" t="s">
        <v>13</v>
      </c>
      <c r="C4" s="6" t="str">
        <f t="shared" si="1"/>
        <v>hatarakimasu</v>
      </c>
      <c r="D4" s="5" t="s">
        <v>14</v>
      </c>
      <c r="E4" s="6" t="str">
        <f>IFERROR(__xludf.DUMMYFUNCTION("GOOGLETRANSLATE(A4,""auto"",""en"")"),"work")</f>
        <v>work</v>
      </c>
      <c r="F4" s="6" t="str">
        <f t="shared" si="2"/>
        <v>to work, to labor, to labour</v>
      </c>
    </row>
    <row r="5">
      <c r="A5" s="5" t="s">
        <v>15</v>
      </c>
      <c r="B5" s="5" t="s">
        <v>16</v>
      </c>
      <c r="C5" s="6" t="str">
        <f t="shared" si="1"/>
        <v>yasumimasu</v>
      </c>
      <c r="D5" s="5" t="s">
        <v>17</v>
      </c>
      <c r="E5" s="6" t="str">
        <f>IFERROR(__xludf.DUMMYFUNCTION("GOOGLETRANSLATE(A5,""auto"",""en"")"),"I'll take a break")</f>
        <v>I'll take a break</v>
      </c>
      <c r="F5" s="6" t="str">
        <f t="shared" si="2"/>
        <v>to be absent, to take a day off</v>
      </c>
    </row>
    <row r="6">
      <c r="A6" s="5" t="s">
        <v>18</v>
      </c>
      <c r="B6" s="5" t="s">
        <v>19</v>
      </c>
      <c r="C6" s="6" t="str">
        <f t="shared" si="1"/>
        <v>benkyoushimasu</v>
      </c>
      <c r="D6" s="5" t="s">
        <v>20</v>
      </c>
      <c r="E6" s="6" t="str">
        <f>IFERROR(__xludf.DUMMYFUNCTION("GOOGLETRANSLATE(A6,""auto"",""en"")"),"study")</f>
        <v>study</v>
      </c>
      <c r="F6" s="6" t="str">
        <f t="shared" si="2"/>
        <v>study</v>
      </c>
    </row>
    <row r="7">
      <c r="A7" s="5" t="s">
        <v>21</v>
      </c>
      <c r="B7" s="5" t="s">
        <v>22</v>
      </c>
      <c r="C7" s="6" t="str">
        <f t="shared" si="1"/>
        <v>owarimasu</v>
      </c>
      <c r="D7" s="5" t="s">
        <v>23</v>
      </c>
      <c r="E7" s="6" t="str">
        <f>IFERROR(__xludf.DUMMYFUNCTION("GOOGLETRANSLATE(A7,""auto"",""en"")"),"It ends")</f>
        <v>It ends</v>
      </c>
      <c r="F7" s="6" t="str">
        <f t="shared" si="2"/>
        <v>to end, to come to an end, to finish, to close, to be over</v>
      </c>
    </row>
    <row r="8">
      <c r="A8" s="5" t="s">
        <v>24</v>
      </c>
      <c r="B8" s="5" t="s">
        <v>24</v>
      </c>
      <c r="C8" s="6" t="str">
        <f t="shared" si="1"/>
        <v>depaーto</v>
      </c>
      <c r="D8" s="5" t="s">
        <v>25</v>
      </c>
      <c r="E8" s="6" t="str">
        <f>IFERROR(__xludf.DUMMYFUNCTION("GOOGLETRANSLATE(A8,""auto"",""en"")"),"department store")</f>
        <v>department store</v>
      </c>
      <c r="F8" s="6" t="str">
        <f t="shared" si="2"/>
        <v>department store</v>
      </c>
    </row>
    <row r="9">
      <c r="A9" s="7" t="s">
        <v>26</v>
      </c>
      <c r="B9" s="7" t="s">
        <v>27</v>
      </c>
      <c r="C9" s="6" t="str">
        <f t="shared" si="1"/>
        <v>ginkou</v>
      </c>
      <c r="D9" s="5" t="s">
        <v>28</v>
      </c>
      <c r="E9" s="6" t="str">
        <f>IFERROR(__xludf.DUMMYFUNCTION("GOOGLETRANSLATE(A9,""auto"",""en"")"),"bank")</f>
        <v>bank</v>
      </c>
      <c r="F9" s="6" t="str">
        <f t="shared" si="2"/>
        <v>bank, banking institution</v>
      </c>
    </row>
    <row r="10">
      <c r="A10" s="7" t="s">
        <v>29</v>
      </c>
      <c r="B10" s="7" t="s">
        <v>30</v>
      </c>
      <c r="C10" s="6" t="str">
        <f t="shared" si="1"/>
        <v>yuubinkyoku</v>
      </c>
      <c r="D10" s="5" t="s">
        <v>31</v>
      </c>
      <c r="E10" s="6" t="str">
        <f>IFERROR(__xludf.DUMMYFUNCTION("GOOGLETRANSLATE(A10,""auto"",""en"")"),"post office")</f>
        <v>post office</v>
      </c>
      <c r="F10" s="6" t="str">
        <f t="shared" si="2"/>
        <v>post office</v>
      </c>
    </row>
    <row r="11">
      <c r="A11" s="7" t="s">
        <v>32</v>
      </c>
      <c r="B11" s="7" t="s">
        <v>33</v>
      </c>
      <c r="C11" s="6" t="str">
        <f t="shared" si="1"/>
        <v>toshokan</v>
      </c>
      <c r="D11" s="5" t="s">
        <v>34</v>
      </c>
      <c r="E11" s="6" t="str">
        <f>IFERROR(__xludf.DUMMYFUNCTION("GOOGLETRANSLATE(A11,""auto"",""en"")"),"books")</f>
        <v>books</v>
      </c>
      <c r="F11" s="6" t="str">
        <f t="shared" si="2"/>
        <v>library</v>
      </c>
    </row>
    <row r="12">
      <c r="A12" s="7" t="s">
        <v>35</v>
      </c>
      <c r="B12" s="7" t="s">
        <v>36</v>
      </c>
      <c r="C12" s="6" t="str">
        <f t="shared" si="1"/>
        <v>bijiゅtsukan</v>
      </c>
      <c r="D12" s="5" t="s">
        <v>37</v>
      </c>
      <c r="E12" s="6" t="str">
        <f>IFERROR(__xludf.DUMMYFUNCTION("GOOGLETRANSLATE(A12,""auto"",""en"")"),"art museum")</f>
        <v>art museum</v>
      </c>
      <c r="F12" s="6" t="str">
        <f t="shared" si="2"/>
        <v>art museum, art gallery</v>
      </c>
    </row>
    <row r="13">
      <c r="A13" s="7" t="s">
        <v>38</v>
      </c>
      <c r="B13" s="7" t="s">
        <v>39</v>
      </c>
      <c r="C13" s="6" t="str">
        <f t="shared" si="1"/>
        <v>ima</v>
      </c>
      <c r="D13" s="5" t="s">
        <v>40</v>
      </c>
      <c r="E13" s="6" t="str">
        <f>IFERROR(__xludf.DUMMYFUNCTION("GOOGLETRANSLATE(A13,""auto"",""en"")"),"now")</f>
        <v>now</v>
      </c>
      <c r="F13" s="6" t="str">
        <f t="shared" si="2"/>
        <v>now, the present time, just now, soon, immediately</v>
      </c>
    </row>
    <row r="14">
      <c r="A14" s="7" t="s">
        <v>41</v>
      </c>
      <c r="B14" s="7" t="s">
        <v>42</v>
      </c>
      <c r="C14" s="6" t="str">
        <f t="shared" si="1"/>
        <v>ーji</v>
      </c>
      <c r="D14" s="5" t="s">
        <v>43</v>
      </c>
      <c r="E14" s="6" t="str">
        <f>IFERROR(__xludf.DUMMYFUNCTION("GOOGLETRANSLATE(A14,""auto"",""en"")"),"temporary")</f>
        <v>temporary</v>
      </c>
      <c r="F14" s="6" t="str">
        <f t="shared" si="2"/>
        <v>one o'clock</v>
      </c>
      <c r="J14" s="8"/>
      <c r="K14" s="9"/>
    </row>
    <row r="15">
      <c r="A15" s="10" t="s">
        <v>44</v>
      </c>
      <c r="B15" s="10" t="s">
        <v>45</v>
      </c>
      <c r="C15" s="6" t="str">
        <f t="shared" si="1"/>
        <v>一bun</v>
      </c>
      <c r="D15" s="5" t="s">
        <v>46</v>
      </c>
      <c r="E15" s="6" t="str">
        <f>IFERROR(__xludf.DUMMYFUNCTION("GOOGLETRANSLATE(A15,""auto"",""en"")"),"one point")</f>
        <v>one point</v>
      </c>
      <c r="F15" s="6" t="str">
        <f t="shared" si="2"/>
        <v>(a) minute</v>
      </c>
      <c r="J15" s="9"/>
      <c r="K15" s="9"/>
    </row>
    <row r="16">
      <c r="A16" s="5" t="s">
        <v>47</v>
      </c>
      <c r="B16" s="5" t="s">
        <v>48</v>
      </c>
      <c r="C16" s="6" t="str">
        <f t="shared" si="1"/>
        <v>han</v>
      </c>
      <c r="D16" s="5" t="s">
        <v>49</v>
      </c>
      <c r="E16" s="6" t="str">
        <f>IFERROR(__xludf.DUMMYFUNCTION("GOOGLETRANSLATE(A16,""auto"",""en"")"),"Half")</f>
        <v>Half</v>
      </c>
      <c r="F16" s="6" t="str">
        <f t="shared" si="2"/>
        <v>half, semi-, partial</v>
      </c>
      <c r="J16" s="9"/>
      <c r="K16" s="8"/>
    </row>
    <row r="17">
      <c r="A17" s="7" t="s">
        <v>50</v>
      </c>
      <c r="B17" s="7" t="s">
        <v>51</v>
      </c>
      <c r="C17" s="6" t="str">
        <f t="shared" si="1"/>
        <v>nanji</v>
      </c>
      <c r="D17" s="5" t="s">
        <v>52</v>
      </c>
      <c r="E17" s="6" t="str">
        <f>IFERROR(__xludf.DUMMYFUNCTION("GOOGLETRANSLATE(A16,""auto"",""en"")"),"Half")</f>
        <v>Half</v>
      </c>
      <c r="F17" s="6" t="str">
        <f>getEnglishDef(A16)</f>
        <v>half, semi-, partial</v>
      </c>
      <c r="J17" s="9"/>
      <c r="K17" s="9"/>
    </row>
    <row r="18">
      <c r="A18" s="7" t="s">
        <v>53</v>
      </c>
      <c r="B18" s="7" t="s">
        <v>54</v>
      </c>
      <c r="C18" s="6" t="str">
        <f t="shared" si="1"/>
        <v>nanpun</v>
      </c>
      <c r="D18" s="5" t="s">
        <v>55</v>
      </c>
      <c r="E18" s="6" t="str">
        <f>IFERROR(__xludf.DUMMYFUNCTION("GOOGLETRANSLATE(A18,""auto"",""en"")"),"how many minutes")</f>
        <v>how many minutes</v>
      </c>
      <c r="F18" s="6" t="str">
        <f t="shared" ref="F18:F57" si="3">getEnglishDef(A18)</f>
        <v>some, any, (a) little, of some kind, of some sort</v>
      </c>
      <c r="J18" s="9"/>
      <c r="K18" s="9"/>
    </row>
    <row r="19">
      <c r="A19" s="5" t="s">
        <v>56</v>
      </c>
      <c r="B19" s="5" t="s">
        <v>57</v>
      </c>
      <c r="C19" s="6" t="str">
        <f t="shared" si="1"/>
        <v>gozen</v>
      </c>
      <c r="D19" s="5" t="s">
        <v>58</v>
      </c>
      <c r="E19" s="6" t="str">
        <f>IFERROR(__xludf.DUMMYFUNCTION("GOOGLETRANSLATE(A19,""auto"",""en"")"),"morning")</f>
        <v>morning</v>
      </c>
      <c r="F19" s="6" t="str">
        <f t="shared" si="3"/>
        <v>morning, a.m.</v>
      </c>
      <c r="J19" s="9"/>
      <c r="K19" s="9"/>
    </row>
    <row r="20">
      <c r="A20" s="11" t="s">
        <v>59</v>
      </c>
      <c r="B20" s="11" t="s">
        <v>60</v>
      </c>
      <c r="C20" s="6" t="str">
        <f t="shared" si="1"/>
        <v>gogo</v>
      </c>
      <c r="D20" s="5" t="s">
        <v>61</v>
      </c>
      <c r="E20" s="6" t="str">
        <f>IFERROR(__xludf.DUMMYFUNCTION("GOOGLETRANSLATE(A20,""auto"",""en"")"),"afternoon")</f>
        <v>afternoon</v>
      </c>
      <c r="F20" s="6" t="str">
        <f t="shared" si="3"/>
        <v>afternoon, p.m.</v>
      </c>
    </row>
    <row r="21">
      <c r="A21" s="7" t="s">
        <v>62</v>
      </c>
      <c r="B21" s="7" t="s">
        <v>63</v>
      </c>
      <c r="C21" s="6" t="str">
        <f t="shared" si="1"/>
        <v>asa</v>
      </c>
      <c r="D21" s="5" t="s">
        <v>64</v>
      </c>
      <c r="E21" s="6" t="str">
        <f>IFERROR(__xludf.DUMMYFUNCTION("GOOGLETRANSLATE(A21,""auto"",""en"")"),"morning")</f>
        <v>morning</v>
      </c>
      <c r="F21" s="6" t="str">
        <f t="shared" si="3"/>
        <v>morning</v>
      </c>
    </row>
    <row r="22">
      <c r="A22" s="5" t="s">
        <v>65</v>
      </c>
      <c r="B22" s="5" t="s">
        <v>66</v>
      </c>
      <c r="C22" s="6" t="str">
        <f t="shared" si="1"/>
        <v>hiru</v>
      </c>
      <c r="D22" s="5" t="s">
        <v>67</v>
      </c>
      <c r="E22" s="6" t="str">
        <f>IFERROR(__xludf.DUMMYFUNCTION("GOOGLETRANSLATE(A22,""auto"",""en"")"),"noon")</f>
        <v>noon</v>
      </c>
      <c r="F22" s="6" t="str">
        <f t="shared" si="3"/>
        <v>noon, midday</v>
      </c>
    </row>
    <row r="23">
      <c r="A23" s="10" t="s">
        <v>68</v>
      </c>
      <c r="B23" s="10" t="s">
        <v>69</v>
      </c>
      <c r="C23" s="6" t="str">
        <f t="shared" si="1"/>
        <v>ban（yoru）</v>
      </c>
      <c r="D23" s="5" t="s">
        <v>70</v>
      </c>
      <c r="E23" s="6" t="str">
        <f>IFERROR(__xludf.DUMMYFUNCTION("GOOGLETRANSLATE(A23,""auto"",""en"")"),"Evening (night)")</f>
        <v>Evening (night)</v>
      </c>
      <c r="F23" s="6" t="str">
        <f t="shared" si="3"/>
        <v>evening, night</v>
      </c>
    </row>
    <row r="24">
      <c r="A24" s="5" t="s">
        <v>71</v>
      </c>
      <c r="B24" s="5" t="s">
        <v>71</v>
      </c>
      <c r="C24" s="6" t="str">
        <f t="shared" si="1"/>
        <v>ototoi</v>
      </c>
      <c r="D24" s="5" t="s">
        <v>72</v>
      </c>
      <c r="E24" s="6" t="str">
        <f>IFERROR(__xludf.DUMMYFUNCTION("GOOGLETRANSLATE(A24,""auto"",""en"")"),"The day before yesterday")</f>
        <v>The day before yesterday</v>
      </c>
      <c r="F24" s="6" t="str">
        <f t="shared" si="3"/>
        <v>day before yesterday</v>
      </c>
    </row>
    <row r="25">
      <c r="A25" s="5" t="s">
        <v>73</v>
      </c>
      <c r="B25" s="5" t="s">
        <v>73</v>
      </c>
      <c r="C25" s="6" t="str">
        <f t="shared" si="1"/>
        <v>kinou</v>
      </c>
      <c r="D25" s="5" t="s">
        <v>74</v>
      </c>
      <c r="E25" s="6" t="str">
        <f>IFERROR(__xludf.DUMMYFUNCTION("GOOGLETRANSLATE(A25,""auto"",""en"")"),"yesterday")</f>
        <v>yesterday</v>
      </c>
      <c r="F25" s="6" t="str">
        <f t="shared" si="3"/>
        <v>yesterday</v>
      </c>
    </row>
    <row r="26">
      <c r="A26" s="5" t="s">
        <v>75</v>
      </c>
      <c r="B26" s="5" t="s">
        <v>75</v>
      </c>
      <c r="C26" s="6" t="str">
        <f t="shared" si="1"/>
        <v>kyou</v>
      </c>
      <c r="D26" s="5" t="s">
        <v>76</v>
      </c>
      <c r="E26" s="6" t="str">
        <f>IFERROR(__xludf.DUMMYFUNCTION("GOOGLETRANSLATE(A26,""auto"",""en"")"),"today")</f>
        <v>today</v>
      </c>
      <c r="F26" s="6" t="str">
        <f t="shared" si="3"/>
        <v>today, this day</v>
      </c>
    </row>
    <row r="27">
      <c r="A27" s="5" t="s">
        <v>77</v>
      </c>
      <c r="B27" s="5" t="s">
        <v>77</v>
      </c>
      <c r="C27" s="6" t="str">
        <f t="shared" si="1"/>
        <v>ashita</v>
      </c>
      <c r="D27" s="5" t="s">
        <v>78</v>
      </c>
      <c r="E27" s="6" t="str">
        <f>IFERROR(__xludf.DUMMYFUNCTION("GOOGLETRANSLATE(A27,""auto"",""en"")"),"tomorrow")</f>
        <v>tomorrow</v>
      </c>
      <c r="F27" s="6" t="str">
        <f t="shared" si="3"/>
        <v>tomorrow</v>
      </c>
    </row>
    <row r="28">
      <c r="A28" s="5" t="s">
        <v>79</v>
      </c>
      <c r="B28" s="5" t="s">
        <v>79</v>
      </c>
      <c r="C28" s="5" t="s">
        <v>80</v>
      </c>
      <c r="D28" s="5" t="s">
        <v>81</v>
      </c>
      <c r="E28" s="6" t="str">
        <f>IFERROR(__xludf.DUMMYFUNCTION("GOOGLETRANSLATE(A28,""auto"",""en"")"),"The day after")</f>
        <v>The day after</v>
      </c>
      <c r="F28" s="6" t="str">
        <f t="shared" si="3"/>
        <v>day after tomorrow</v>
      </c>
    </row>
    <row r="29">
      <c r="A29" s="5" t="s">
        <v>82</v>
      </c>
      <c r="B29" s="5" t="s">
        <v>82</v>
      </c>
      <c r="C29" s="6" t="str">
        <f t="shared" ref="C29:C53" si="4">toRomaji(B29)</f>
        <v>kesa</v>
      </c>
      <c r="D29" s="5" t="s">
        <v>83</v>
      </c>
      <c r="E29" s="6" t="str">
        <f>IFERROR(__xludf.DUMMYFUNCTION("GOOGLETRANSLATE(A29,""auto"",""en"")"),"this morning")</f>
        <v>this morning</v>
      </c>
      <c r="F29" s="6" t="str">
        <f t="shared" si="3"/>
        <v>this morning</v>
      </c>
      <c r="J29" s="8"/>
      <c r="K29" s="9"/>
    </row>
    <row r="30">
      <c r="A30" s="5" t="s">
        <v>84</v>
      </c>
      <c r="B30" s="5" t="s">
        <v>85</v>
      </c>
      <c r="C30" s="6" t="str">
        <f t="shared" si="4"/>
        <v>konban</v>
      </c>
      <c r="D30" s="5" t="s">
        <v>86</v>
      </c>
      <c r="E30" s="6" t="str">
        <f>IFERROR(__xludf.DUMMYFUNCTION("GOOGLETRANSLATE(A30,""auto"",""en"")"),"tonight")</f>
        <v>tonight</v>
      </c>
      <c r="F30" s="6" t="str">
        <f t="shared" si="3"/>
        <v>now, the present time, just now, soon, immediately</v>
      </c>
      <c r="J30" s="9"/>
      <c r="K30" s="9"/>
    </row>
    <row r="31">
      <c r="A31" s="7" t="s">
        <v>87</v>
      </c>
      <c r="B31" s="7" t="s">
        <v>88</v>
      </c>
      <c r="C31" s="6" t="str">
        <f t="shared" si="4"/>
        <v>yasumi</v>
      </c>
      <c r="D31" s="5" t="s">
        <v>89</v>
      </c>
      <c r="E31" s="6" t="str">
        <f>IFERROR(__xludf.DUMMYFUNCTION("GOOGLETRANSLATE(A31,""auto"",""en"")"),"holiday")</f>
        <v>holiday</v>
      </c>
      <c r="F31" s="6" t="str">
        <f t="shared" si="3"/>
        <v>rest, recess, respite</v>
      </c>
      <c r="J31" s="9"/>
      <c r="K31" s="9"/>
    </row>
    <row r="32">
      <c r="A32" s="7" t="s">
        <v>90</v>
      </c>
      <c r="B32" s="7" t="s">
        <v>91</v>
      </c>
      <c r="C32" s="6" t="str">
        <f t="shared" si="4"/>
        <v>hiruyasumi</v>
      </c>
      <c r="D32" s="5" t="s">
        <v>92</v>
      </c>
      <c r="E32" s="6" t="str">
        <f>IFERROR(__xludf.DUMMYFUNCTION("GOOGLETRANSLATE(A32,""auto"",""en"")"),"lunch break")</f>
        <v>lunch break</v>
      </c>
      <c r="F32" s="6" t="str">
        <f t="shared" si="3"/>
        <v>lunch break, noon recess, noon rest period</v>
      </c>
      <c r="J32" s="9"/>
      <c r="K32" s="9"/>
    </row>
    <row r="33">
      <c r="A33" s="7" t="s">
        <v>93</v>
      </c>
      <c r="B33" s="7" t="s">
        <v>94</v>
      </c>
      <c r="C33" s="6" t="str">
        <f t="shared" si="4"/>
        <v>shiken</v>
      </c>
      <c r="D33" s="5" t="s">
        <v>95</v>
      </c>
      <c r="E33" s="6" t="str">
        <f>IFERROR(__xludf.DUMMYFUNCTION("GOOGLETRANSLATE(A33,""auto"",""en"")"),"test")</f>
        <v>test</v>
      </c>
      <c r="F33" s="6" t="str">
        <f t="shared" si="3"/>
        <v>examination, exam, test</v>
      </c>
    </row>
    <row r="34">
      <c r="A34" s="7" t="s">
        <v>96</v>
      </c>
      <c r="B34" s="7" t="s">
        <v>97</v>
      </c>
      <c r="C34" s="6" t="str">
        <f t="shared" si="4"/>
        <v>kaigi</v>
      </c>
      <c r="D34" s="5" t="s">
        <v>98</v>
      </c>
      <c r="E34" s="6" t="str">
        <f>IFERROR(__xludf.DUMMYFUNCTION("GOOGLETRANSLATE(A34,""auto"",""en"")"),"meeting")</f>
        <v>meeting</v>
      </c>
      <c r="F34" s="6" t="str">
        <f t="shared" si="3"/>
        <v>meeting, conference, session, assembly, council, convention, congress</v>
      </c>
    </row>
    <row r="35">
      <c r="A35" s="7" t="s">
        <v>99</v>
      </c>
      <c r="B35" s="7" t="s">
        <v>100</v>
      </c>
      <c r="C35" s="6" t="str">
        <f t="shared" si="4"/>
        <v>eiga</v>
      </c>
      <c r="D35" s="5" t="s">
        <v>101</v>
      </c>
      <c r="E35" s="6" t="str">
        <f>IFERROR(__xludf.DUMMYFUNCTION("GOOGLETRANSLATE(A35,""auto"",""en"")"),"movie")</f>
        <v>movie</v>
      </c>
      <c r="F35" s="6" t="str">
        <f t="shared" si="3"/>
        <v>movie, film, motion picture</v>
      </c>
    </row>
    <row r="36">
      <c r="A36" s="7" t="s">
        <v>102</v>
      </c>
      <c r="B36" s="7" t="s">
        <v>103</v>
      </c>
      <c r="C36" s="6" t="str">
        <f t="shared" si="4"/>
        <v>maiasa</v>
      </c>
      <c r="D36" s="5" t="s">
        <v>104</v>
      </c>
      <c r="E36" s="6" t="str">
        <f>IFERROR(__xludf.DUMMYFUNCTION("GOOGLETRANSLATE(A36,""auto"",""en"")"),"every morning")</f>
        <v>every morning</v>
      </c>
      <c r="F36" s="6" t="str">
        <f t="shared" si="3"/>
        <v>every morning</v>
      </c>
    </row>
    <row r="37">
      <c r="A37" s="7" t="s">
        <v>105</v>
      </c>
      <c r="B37" s="7" t="s">
        <v>106</v>
      </c>
      <c r="C37" s="6" t="str">
        <f t="shared" si="4"/>
        <v>maiban</v>
      </c>
      <c r="D37" s="5" t="s">
        <v>107</v>
      </c>
      <c r="E37" s="6" t="str">
        <f>IFERROR(__xludf.DUMMYFUNCTION("GOOGLETRANSLATE(A37,""auto"",""en"")"),"every night")</f>
        <v>every night</v>
      </c>
      <c r="F37" s="6" t="str">
        <f t="shared" si="3"/>
        <v>each, every</v>
      </c>
    </row>
    <row r="38">
      <c r="A38" s="7" t="s">
        <v>108</v>
      </c>
      <c r="B38" s="7" t="s">
        <v>109</v>
      </c>
      <c r="C38" s="6" t="str">
        <f t="shared" si="4"/>
        <v>mainichi</v>
      </c>
      <c r="D38" s="5" t="s">
        <v>110</v>
      </c>
      <c r="E38" s="6" t="str">
        <f>IFERROR(__xludf.DUMMYFUNCTION("GOOGLETRANSLATE(A38,""auto"",""en"")"),"every day")</f>
        <v>every day</v>
      </c>
      <c r="F38" s="6" t="str">
        <f t="shared" si="3"/>
        <v>every day</v>
      </c>
    </row>
    <row r="39">
      <c r="A39" s="7" t="s">
        <v>111</v>
      </c>
      <c r="B39" s="7" t="s">
        <v>112</v>
      </c>
      <c r="C39" s="6" t="str">
        <f t="shared" si="4"/>
        <v>getsuyoubi</v>
      </c>
      <c r="D39" s="5" t="s">
        <v>113</v>
      </c>
      <c r="E39" s="6" t="str">
        <f>IFERROR(__xludf.DUMMYFUNCTION("GOOGLETRANSLATE(A39,""auto"",""en"")"),"Monday")</f>
        <v>Monday</v>
      </c>
      <c r="F39" s="6" t="str">
        <f t="shared" si="3"/>
        <v>Monday</v>
      </c>
    </row>
    <row r="40">
      <c r="A40" s="7" t="s">
        <v>114</v>
      </c>
      <c r="B40" s="7" t="s">
        <v>115</v>
      </c>
      <c r="C40" s="6" t="str">
        <f t="shared" si="4"/>
        <v>kayoubi</v>
      </c>
      <c r="D40" s="5" t="s">
        <v>116</v>
      </c>
      <c r="E40" s="6" t="str">
        <f>IFERROR(__xludf.DUMMYFUNCTION("GOOGLETRANSLATE(A40,""auto"",""en"")"),"Tuesday")</f>
        <v>Tuesday</v>
      </c>
      <c r="F40" s="6" t="str">
        <f t="shared" si="3"/>
        <v>Tuesday</v>
      </c>
    </row>
    <row r="41">
      <c r="A41" s="7" t="s">
        <v>117</v>
      </c>
      <c r="B41" s="7" t="s">
        <v>118</v>
      </c>
      <c r="C41" s="6" t="str">
        <f t="shared" si="4"/>
        <v>suiyoubi</v>
      </c>
      <c r="D41" s="5" t="s">
        <v>119</v>
      </c>
      <c r="E41" s="6" t="str">
        <f>IFERROR(__xludf.DUMMYFUNCTION("GOOGLETRANSLATE(A41,""auto"",""en"")"),"Wednesday")</f>
        <v>Wednesday</v>
      </c>
      <c r="F41" s="6" t="str">
        <f t="shared" si="3"/>
        <v>Wednesday</v>
      </c>
    </row>
    <row r="42">
      <c r="A42" s="7" t="s">
        <v>120</v>
      </c>
      <c r="B42" s="7" t="s">
        <v>121</v>
      </c>
      <c r="C42" s="6" t="str">
        <f t="shared" si="4"/>
        <v>mokuyoubi</v>
      </c>
      <c r="D42" s="5" t="s">
        <v>122</v>
      </c>
      <c r="E42" s="6" t="str">
        <f>IFERROR(__xludf.DUMMYFUNCTION("GOOGLETRANSLATE(A42,""auto"",""en"")"),"Thursday")</f>
        <v>Thursday</v>
      </c>
      <c r="F42" s="6" t="str">
        <f t="shared" si="3"/>
        <v>Thursday</v>
      </c>
    </row>
    <row r="43">
      <c r="A43" s="7" t="s">
        <v>123</v>
      </c>
      <c r="B43" s="7" t="s">
        <v>124</v>
      </c>
      <c r="C43" s="6" t="str">
        <f t="shared" si="4"/>
        <v>kinyoubi</v>
      </c>
      <c r="D43" s="5" t="s">
        <v>125</v>
      </c>
      <c r="E43" s="6" t="str">
        <f>IFERROR(__xludf.DUMMYFUNCTION("GOOGLETRANSLATE(A43,""auto"",""en"")"),"Friday")</f>
        <v>Friday</v>
      </c>
      <c r="F43" s="6" t="str">
        <f t="shared" si="3"/>
        <v>Friday</v>
      </c>
    </row>
    <row r="44">
      <c r="A44" s="7" t="s">
        <v>126</v>
      </c>
      <c r="B44" s="7" t="s">
        <v>127</v>
      </c>
      <c r="C44" s="6" t="str">
        <f t="shared" si="4"/>
        <v>doyoubi</v>
      </c>
      <c r="D44" s="5" t="s">
        <v>128</v>
      </c>
      <c r="E44" s="6" t="str">
        <f>IFERROR(__xludf.DUMMYFUNCTION("GOOGLETRANSLATE(A44,""auto"",""en"")"),"Saturday")</f>
        <v>Saturday</v>
      </c>
      <c r="F44" s="6" t="str">
        <f t="shared" si="3"/>
        <v>Saturday</v>
      </c>
    </row>
    <row r="45">
      <c r="A45" s="7" t="s">
        <v>129</v>
      </c>
      <c r="B45" s="7" t="s">
        <v>130</v>
      </c>
      <c r="C45" s="6" t="str">
        <f t="shared" si="4"/>
        <v>nichiyoubi</v>
      </c>
      <c r="D45" s="5" t="s">
        <v>131</v>
      </c>
      <c r="E45" s="6" t="str">
        <f>IFERROR(__xludf.DUMMYFUNCTION("GOOGLETRANSLATE(A45,""auto"",""en"")"),"Sunday")</f>
        <v>Sunday</v>
      </c>
      <c r="F45" s="6" t="str">
        <f t="shared" si="3"/>
        <v>Sunday</v>
      </c>
    </row>
    <row r="46">
      <c r="A46" s="7" t="s">
        <v>132</v>
      </c>
      <c r="B46" s="7" t="s">
        <v>133</v>
      </c>
      <c r="C46" s="6" t="str">
        <f t="shared" si="4"/>
        <v>nanyoubi</v>
      </c>
      <c r="D46" s="5" t="s">
        <v>134</v>
      </c>
      <c r="E46" s="6" t="str">
        <f>IFERROR(__xludf.DUMMYFUNCTION("GOOGLETRANSLATE(A46,""auto"",""en"")"),"what day of the week")</f>
        <v>what day of the week</v>
      </c>
      <c r="F46" s="6" t="str">
        <f t="shared" si="3"/>
        <v>what day?, what day of the week?</v>
      </c>
    </row>
    <row r="47">
      <c r="A47" s="5" t="s">
        <v>135</v>
      </c>
      <c r="B47" s="5" t="s">
        <v>135</v>
      </c>
      <c r="C47" s="6" t="str">
        <f t="shared" si="4"/>
        <v>kara</v>
      </c>
      <c r="D47" s="5" t="s">
        <v>136</v>
      </c>
      <c r="E47" s="6" t="str">
        <f>IFERROR(__xludf.DUMMYFUNCTION("GOOGLETRANSLATE(A47,""auto"",""en"")"),"from")</f>
        <v>from</v>
      </c>
      <c r="F47" s="6" t="str">
        <f t="shared" si="3"/>
        <v>from (e.g. time, place, numerical quantity), since</v>
      </c>
    </row>
    <row r="48">
      <c r="A48" s="5" t="s">
        <v>137</v>
      </c>
      <c r="B48" s="5" t="s">
        <v>137</v>
      </c>
      <c r="C48" s="6" t="str">
        <f t="shared" si="4"/>
        <v>mado</v>
      </c>
      <c r="D48" s="5" t="s">
        <v>138</v>
      </c>
      <c r="E48" s="6" t="str">
        <f>IFERROR(__xludf.DUMMYFUNCTION("GOOGLETRANSLATE(A48,""auto"",""en"")"),"window")</f>
        <v>window</v>
      </c>
      <c r="F48" s="6" t="str">
        <f t="shared" si="3"/>
        <v>window</v>
      </c>
    </row>
    <row r="49">
      <c r="A49" s="5" t="s">
        <v>139</v>
      </c>
      <c r="B49" s="5" t="s">
        <v>139</v>
      </c>
      <c r="C49" s="6" t="str">
        <f t="shared" si="4"/>
        <v>to</v>
      </c>
      <c r="D49" s="5" t="s">
        <v>140</v>
      </c>
      <c r="E49" s="6" t="str">
        <f>IFERROR(__xludf.DUMMYFUNCTION("GOOGLETRANSLATE(A49,""auto"",""en"")"),"and")</f>
        <v>and</v>
      </c>
      <c r="F49" s="6" t="str">
        <f t="shared" si="3"/>
        <v>door (esp. Japanese-style)</v>
      </c>
    </row>
    <row r="50">
      <c r="A50" s="5" t="s">
        <v>141</v>
      </c>
      <c r="B50" s="5" t="s">
        <v>142</v>
      </c>
      <c r="C50" s="6" t="str">
        <f t="shared" si="4"/>
        <v>taihendesune</v>
      </c>
      <c r="D50" s="5" t="s">
        <v>143</v>
      </c>
      <c r="E50" s="6" t="str">
        <f>IFERROR(__xludf.DUMMYFUNCTION("GOOGLETRANSLATE(A50,""auto"",""en"")"),"It's hard, isn't it?")</f>
        <v>It's hard, isn't it?</v>
      </c>
      <c r="F50" s="6" t="str">
        <f t="shared" si="3"/>
        <v>very, greatly, terribly, awfully</v>
      </c>
    </row>
    <row r="51">
      <c r="A51" s="5" t="s">
        <v>144</v>
      </c>
      <c r="B51" s="5" t="s">
        <v>145</v>
      </c>
      <c r="C51" s="6" t="str">
        <f t="shared" si="4"/>
        <v>bangou</v>
      </c>
      <c r="D51" s="5" t="s">
        <v>146</v>
      </c>
      <c r="E51" s="6" t="str">
        <f>IFERROR(__xludf.DUMMYFUNCTION("GOOGLETRANSLATE(A51,""auto"",""en"")"),"number")</f>
        <v>number</v>
      </c>
      <c r="F51" s="6" t="str">
        <f t="shared" si="3"/>
        <v>number, series of digits</v>
      </c>
    </row>
    <row r="52">
      <c r="A52" s="5" t="s">
        <v>147</v>
      </c>
      <c r="B52" s="5" t="s">
        <v>148</v>
      </c>
      <c r="C52" s="6" t="str">
        <f t="shared" si="4"/>
        <v>nanban</v>
      </c>
      <c r="D52" s="5" t="s">
        <v>149</v>
      </c>
      <c r="E52" s="6" t="str">
        <f>IFERROR(__xludf.DUMMYFUNCTION("GOOGLETRANSLATE(A52,""auto"",""en"")"),"What number")</f>
        <v>What number</v>
      </c>
      <c r="F52" s="6" t="str">
        <f t="shared" si="3"/>
        <v>what number</v>
      </c>
    </row>
    <row r="53">
      <c r="A53" s="5" t="s">
        <v>150</v>
      </c>
      <c r="B53" s="5" t="s">
        <v>150</v>
      </c>
      <c r="C53" s="6" t="str">
        <f t="shared" si="4"/>
        <v>sochira</v>
      </c>
      <c r="D53" s="10" t="s">
        <v>151</v>
      </c>
      <c r="E53" s="6" t="str">
        <f>IFERROR(__xludf.DUMMYFUNCTION("GOOGLETRANSLATE(A53,""auto"",""en"")"),"there")</f>
        <v>there</v>
      </c>
      <c r="F53" s="6" t="str">
        <f t="shared" si="3"/>
        <v>that way, that direction</v>
      </c>
      <c r="G53" s="12"/>
    </row>
    <row r="54">
      <c r="A54" s="5" t="s">
        <v>152</v>
      </c>
      <c r="B54" s="5" t="s">
        <v>152</v>
      </c>
      <c r="C54" s="5" t="s">
        <v>153</v>
      </c>
      <c r="D54" s="5" t="s">
        <v>154</v>
      </c>
      <c r="E54" s="6" t="str">
        <f>IFERROR(__xludf.DUMMYFUNCTION("GOOGLETRANSLATE(A54,""auto"",""en"")"),"new york")</f>
        <v>new york</v>
      </c>
      <c r="F54" s="6" t="str">
        <f t="shared" si="3"/>
        <v>New York</v>
      </c>
    </row>
    <row r="55">
      <c r="A55" s="5" t="s">
        <v>155</v>
      </c>
      <c r="B55" s="5" t="s">
        <v>155</v>
      </c>
      <c r="C55" s="6" t="str">
        <f t="shared" ref="C55:C57" si="5">toRomaji(B55)</f>
        <v>pekin</v>
      </c>
      <c r="D55" s="5" t="s">
        <v>156</v>
      </c>
      <c r="E55" s="6" t="str">
        <f>IFERROR(__xludf.DUMMYFUNCTION("GOOGLETRANSLATE(A55,""auto"",""en"")"),"pekin")</f>
        <v>pekin</v>
      </c>
      <c r="F55" s="6" t="str">
        <f t="shared" si="3"/>
        <v>Beijing (China), Peking</v>
      </c>
    </row>
    <row r="56">
      <c r="A56" s="5" t="s">
        <v>157</v>
      </c>
      <c r="B56" s="5" t="s">
        <v>157</v>
      </c>
      <c r="C56" s="6" t="str">
        <f t="shared" si="5"/>
        <v>rosanzerusu</v>
      </c>
      <c r="D56" s="5" t="s">
        <v>158</v>
      </c>
      <c r="E56" s="6" t="str">
        <f>IFERROR(__xludf.DUMMYFUNCTION("GOOGLETRANSLATE(A56,""auto"",""en"")"),"Los Angeles")</f>
        <v>Los Angeles</v>
      </c>
      <c r="F56" s="6" t="str">
        <f t="shared" si="3"/>
        <v>Los Angeles</v>
      </c>
    </row>
    <row r="57">
      <c r="A57" s="5" t="s">
        <v>159</v>
      </c>
      <c r="B57" s="5" t="s">
        <v>159</v>
      </c>
      <c r="C57" s="6" t="str">
        <f t="shared" si="5"/>
        <v>rondon</v>
      </c>
      <c r="D57" s="5" t="s">
        <v>160</v>
      </c>
      <c r="E57" s="6" t="str">
        <f>IFERROR(__xludf.DUMMYFUNCTION("GOOGLETRANSLATE(A57,""auto"",""en"")"),"London")</f>
        <v>London</v>
      </c>
      <c r="F57" s="6" t="str">
        <f t="shared" si="3"/>
        <v>ronde, round dance</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63"/>
    <col customWidth="1" min="2" max="2" width="10.13"/>
    <col customWidth="1" min="3" max="3" width="43.75"/>
    <col customWidth="1" min="4" max="4" width="64.75"/>
    <col customWidth="1" min="5" max="5" width="71.63"/>
    <col customWidth="1" min="6" max="6" width="44.75"/>
    <col customWidth="1" min="7" max="7" width="34.5"/>
    <col customWidth="1" min="8" max="8" width="53.63"/>
    <col customWidth="1" min="9" max="9" width="52.75"/>
    <col customWidth="1" min="10" max="10" width="31.88"/>
  </cols>
  <sheetData>
    <row r="1">
      <c r="A1" s="3" t="s">
        <v>161</v>
      </c>
      <c r="B1" s="3" t="s">
        <v>162</v>
      </c>
      <c r="C1" s="13" t="s">
        <v>163</v>
      </c>
      <c r="D1" s="3" t="s">
        <v>164</v>
      </c>
      <c r="E1" s="3" t="s">
        <v>165</v>
      </c>
      <c r="F1" s="13" t="s">
        <v>166</v>
      </c>
      <c r="G1" s="13" t="s">
        <v>167</v>
      </c>
      <c r="H1" s="3" t="s">
        <v>168</v>
      </c>
      <c r="I1" s="3" t="s">
        <v>169</v>
      </c>
      <c r="J1" s="13" t="s">
        <v>170</v>
      </c>
    </row>
    <row r="2">
      <c r="A2" s="14" t="s">
        <v>171</v>
      </c>
      <c r="B2" s="15" t="s">
        <v>172</v>
      </c>
      <c r="C2" s="16" t="s">
        <v>173</v>
      </c>
      <c r="D2" s="6" t="s">
        <v>174</v>
      </c>
      <c r="E2" s="5" t="s">
        <v>175</v>
      </c>
      <c r="F2" s="16" t="s">
        <v>176</v>
      </c>
      <c r="G2" s="16" t="s">
        <v>177</v>
      </c>
      <c r="H2" s="6" t="s">
        <v>178</v>
      </c>
      <c r="I2" s="5" t="s">
        <v>179</v>
      </c>
      <c r="J2" s="16" t="s">
        <v>180</v>
      </c>
    </row>
    <row r="3">
      <c r="A3" s="14" t="s">
        <v>171</v>
      </c>
      <c r="B3" s="15" t="s">
        <v>181</v>
      </c>
      <c r="C3" s="16" t="s">
        <v>182</v>
      </c>
      <c r="D3" s="5" t="s">
        <v>183</v>
      </c>
      <c r="E3" s="5" t="s">
        <v>184</v>
      </c>
      <c r="F3" s="16" t="s">
        <v>185</v>
      </c>
      <c r="G3" s="16" t="s">
        <v>186</v>
      </c>
      <c r="H3" s="6" t="s">
        <v>187</v>
      </c>
      <c r="I3" s="5" t="s">
        <v>188</v>
      </c>
      <c r="J3" s="16" t="s">
        <v>189</v>
      </c>
    </row>
    <row r="4">
      <c r="A4" s="14" t="s">
        <v>190</v>
      </c>
      <c r="B4" s="15" t="s">
        <v>191</v>
      </c>
      <c r="C4" s="16" t="s">
        <v>192</v>
      </c>
      <c r="D4" s="6" t="s">
        <v>193</v>
      </c>
      <c r="E4" s="5" t="s">
        <v>194</v>
      </c>
      <c r="F4" s="16" t="s">
        <v>195</v>
      </c>
      <c r="G4" s="17" t="s">
        <v>196</v>
      </c>
      <c r="H4" s="6" t="s">
        <v>197</v>
      </c>
      <c r="I4" s="5" t="s">
        <v>198</v>
      </c>
      <c r="J4" s="16" t="s">
        <v>199</v>
      </c>
    </row>
    <row r="5">
      <c r="A5" s="14" t="s">
        <v>200</v>
      </c>
      <c r="B5" s="15" t="s">
        <v>201</v>
      </c>
      <c r="C5" s="16" t="s">
        <v>202</v>
      </c>
      <c r="D5" s="5" t="s">
        <v>203</v>
      </c>
      <c r="E5" s="5" t="s">
        <v>204</v>
      </c>
      <c r="F5" s="16" t="s">
        <v>205</v>
      </c>
      <c r="G5" s="16" t="s">
        <v>206</v>
      </c>
      <c r="H5" s="5" t="s">
        <v>207</v>
      </c>
      <c r="I5" s="5" t="s">
        <v>208</v>
      </c>
      <c r="J5" s="16" t="s">
        <v>209</v>
      </c>
    </row>
    <row r="6">
      <c r="A6" s="14" t="s">
        <v>210</v>
      </c>
      <c r="B6" s="15" t="s">
        <v>211</v>
      </c>
      <c r="C6" s="16" t="s">
        <v>212</v>
      </c>
      <c r="D6" s="6" t="s">
        <v>213</v>
      </c>
      <c r="E6" s="5" t="s">
        <v>214</v>
      </c>
      <c r="F6" s="16" t="s">
        <v>215</v>
      </c>
      <c r="G6" s="16" t="s">
        <v>216</v>
      </c>
      <c r="H6" s="6" t="s">
        <v>217</v>
      </c>
      <c r="I6" s="5" t="s">
        <v>218</v>
      </c>
      <c r="J6" s="16" t="s">
        <v>219</v>
      </c>
    </row>
    <row r="7">
      <c r="A7" s="14" t="s">
        <v>220</v>
      </c>
      <c r="B7" s="15" t="s">
        <v>221</v>
      </c>
      <c r="C7" s="16" t="s">
        <v>222</v>
      </c>
      <c r="D7" s="6" t="s">
        <v>223</v>
      </c>
      <c r="E7" s="5" t="s">
        <v>224</v>
      </c>
      <c r="F7" s="16" t="s">
        <v>225</v>
      </c>
      <c r="G7" s="16" t="s">
        <v>226</v>
      </c>
      <c r="H7" s="5" t="s">
        <v>227</v>
      </c>
      <c r="I7" s="5" t="s">
        <v>228</v>
      </c>
      <c r="J7" s="16" t="s">
        <v>229</v>
      </c>
    </row>
    <row r="8">
      <c r="A8" s="14" t="s">
        <v>230</v>
      </c>
      <c r="B8" s="15" t="s">
        <v>231</v>
      </c>
      <c r="C8" s="16" t="s">
        <v>232</v>
      </c>
      <c r="D8" s="6" t="s">
        <v>233</v>
      </c>
      <c r="E8" s="6" t="s">
        <v>234</v>
      </c>
      <c r="F8" s="16" t="s">
        <v>235</v>
      </c>
      <c r="G8" s="16" t="s">
        <v>236</v>
      </c>
      <c r="H8" s="6" t="s">
        <v>237</v>
      </c>
      <c r="I8" s="5" t="s">
        <v>238</v>
      </c>
      <c r="J8" s="16" t="s">
        <v>239</v>
      </c>
    </row>
    <row r="9">
      <c r="A9" s="14" t="s">
        <v>240</v>
      </c>
      <c r="B9" s="15" t="s">
        <v>241</v>
      </c>
      <c r="C9" s="16" t="s">
        <v>242</v>
      </c>
      <c r="D9" s="6" t="s">
        <v>243</v>
      </c>
      <c r="E9" s="5" t="s">
        <v>244</v>
      </c>
      <c r="F9" s="16" t="s">
        <v>245</v>
      </c>
      <c r="G9" s="16" t="s">
        <v>246</v>
      </c>
      <c r="H9" s="6" t="s">
        <v>247</v>
      </c>
      <c r="I9" s="5" t="s">
        <v>248</v>
      </c>
      <c r="J9" s="16" t="s">
        <v>249</v>
      </c>
    </row>
    <row r="10">
      <c r="A10" s="18" t="s">
        <v>250</v>
      </c>
      <c r="B10" s="15" t="s">
        <v>251</v>
      </c>
      <c r="C10" s="16" t="s">
        <v>252</v>
      </c>
      <c r="D10" s="18" t="s">
        <v>252</v>
      </c>
      <c r="E10" s="5" t="s">
        <v>253</v>
      </c>
      <c r="F10" s="16" t="s">
        <v>254</v>
      </c>
      <c r="G10" s="16" t="s">
        <v>255</v>
      </c>
      <c r="H10" s="5" t="s">
        <v>256</v>
      </c>
      <c r="I10" s="5" t="s">
        <v>257</v>
      </c>
      <c r="J10" s="16" t="s">
        <v>258</v>
      </c>
    </row>
    <row r="11">
      <c r="A11" s="18" t="s">
        <v>259</v>
      </c>
      <c r="B11" s="15" t="s">
        <v>260</v>
      </c>
      <c r="C11" s="16" t="s">
        <v>261</v>
      </c>
      <c r="D11" s="19" t="s">
        <v>262</v>
      </c>
      <c r="E11" s="5" t="s">
        <v>263</v>
      </c>
      <c r="F11" s="16" t="s">
        <v>264</v>
      </c>
      <c r="G11" s="16" t="s">
        <v>265</v>
      </c>
      <c r="H11" s="5" t="s">
        <v>266</v>
      </c>
      <c r="I11" s="5" t="s">
        <v>267</v>
      </c>
      <c r="J11" s="16" t="s">
        <v>268</v>
      </c>
    </row>
    <row r="14">
      <c r="C14" s="19"/>
      <c r="E14" s="20"/>
      <c r="K14" s="18" t="s">
        <v>269</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13.13"/>
    <col customWidth="1" min="4" max="4" width="50.25"/>
    <col customWidth="1" min="5" max="5" width="39.63"/>
    <col customWidth="1" min="6" max="6" width="44.88"/>
    <col customWidth="1" min="8" max="8" width="35.38"/>
    <col customWidth="1" min="9" max="9" width="25.0"/>
    <col customWidth="1" min="10" max="10" width="14.38"/>
    <col customWidth="1" min="11" max="11" width="19.38"/>
    <col customWidth="1" min="12" max="12" width="13.5"/>
    <col customWidth="1" min="13" max="13" width="18.63"/>
  </cols>
  <sheetData>
    <row r="1">
      <c r="A1" s="3" t="s">
        <v>270</v>
      </c>
      <c r="B1" s="3" t="s">
        <v>162</v>
      </c>
      <c r="C1" s="21" t="s">
        <v>271</v>
      </c>
      <c r="D1" s="21" t="s">
        <v>272</v>
      </c>
      <c r="E1" s="3" t="s">
        <v>273</v>
      </c>
      <c r="F1" s="3" t="s">
        <v>4</v>
      </c>
      <c r="G1" s="3" t="s">
        <v>274</v>
      </c>
      <c r="H1" s="21" t="s">
        <v>275</v>
      </c>
      <c r="I1" s="3" t="s">
        <v>276</v>
      </c>
      <c r="J1" s="3" t="s">
        <v>277</v>
      </c>
      <c r="K1" s="3" t="s">
        <v>278</v>
      </c>
      <c r="L1" s="3" t="s">
        <v>279</v>
      </c>
      <c r="M1" s="3" t="s">
        <v>280</v>
      </c>
    </row>
    <row r="2">
      <c r="A2" s="5" t="s">
        <v>281</v>
      </c>
      <c r="B2" s="4" t="s">
        <v>282</v>
      </c>
      <c r="C2" s="5"/>
      <c r="D2" s="5" t="s">
        <v>283</v>
      </c>
      <c r="E2" s="5" t="s">
        <v>284</v>
      </c>
      <c r="F2" s="6" t="str">
        <f>IFERROR(__xludf.DUMMYFUNCTION("GOOGLETRANSLATE(D2,""auto"",""en"")"),"Every day from 9:00 to 5:00 (Hatarikimasu).")</f>
        <v>Every day from 9:00 to 5:00 (Hatarikimasu).</v>
      </c>
      <c r="G2" s="6"/>
      <c r="H2" s="5" t="s">
        <v>285</v>
      </c>
      <c r="I2" s="5" t="s">
        <v>286</v>
      </c>
      <c r="J2" s="11" t="s">
        <v>287</v>
      </c>
      <c r="K2" s="10" t="s">
        <v>288</v>
      </c>
      <c r="L2" s="11" t="s">
        <v>289</v>
      </c>
      <c r="M2" s="10" t="s">
        <v>290</v>
      </c>
    </row>
    <row r="3">
      <c r="A3" s="5" t="s">
        <v>291</v>
      </c>
      <c r="B3" s="4" t="s">
        <v>292</v>
      </c>
      <c r="C3" s="5"/>
      <c r="D3" s="5" t="s">
        <v>293</v>
      </c>
      <c r="E3" s="5" t="s">
        <v>294</v>
      </c>
      <c r="F3" s="6" t="str">
        <f>IFERROR(__xludf.DUMMYFUNCTION("GOOGLETRANSLATE(D3,""auto"",""en"")"),"I fell asleep at 10 o'clock yesterday.")</f>
        <v>I fell asleep at 10 o'clock yesterday.</v>
      </c>
      <c r="G3" s="6"/>
      <c r="H3" s="5" t="s">
        <v>295</v>
      </c>
      <c r="I3" s="5" t="s">
        <v>296</v>
      </c>
      <c r="J3" s="5" t="s">
        <v>10</v>
      </c>
      <c r="K3" s="5" t="s">
        <v>297</v>
      </c>
      <c r="L3" s="5" t="s">
        <v>298</v>
      </c>
      <c r="M3" s="5" t="s">
        <v>299</v>
      </c>
    </row>
    <row r="4">
      <c r="A4" s="5" t="s">
        <v>300</v>
      </c>
      <c r="B4" s="4" t="s">
        <v>301</v>
      </c>
      <c r="C4" s="5"/>
      <c r="D4" s="5" t="s">
        <v>302</v>
      </c>
      <c r="E4" s="5" t="s">
        <v>303</v>
      </c>
      <c r="F4" s="6" t="str">
        <f>IFERROR(__xludf.DUMMYFUNCTION("GOOGLETRANSLATE(D4,""auto"",""en"")"),"Every day from 12:00 to 1:00 (rest).")</f>
        <v>Every day from 12:00 to 1:00 (rest).</v>
      </c>
      <c r="G4" s="6"/>
      <c r="H4" s="5" t="s">
        <v>304</v>
      </c>
      <c r="I4" s="5" t="s">
        <v>305</v>
      </c>
      <c r="J4" s="5" t="s">
        <v>16</v>
      </c>
      <c r="K4" s="5" t="s">
        <v>306</v>
      </c>
      <c r="L4" s="5" t="s">
        <v>307</v>
      </c>
      <c r="M4" s="5" t="s">
        <v>308</v>
      </c>
    </row>
    <row r="5">
      <c r="A5" s="5" t="s">
        <v>309</v>
      </c>
      <c r="B5" s="4" t="s">
        <v>310</v>
      </c>
      <c r="C5" s="5"/>
      <c r="D5" s="5" t="s">
        <v>311</v>
      </c>
      <c r="E5" s="5" t="s">
        <v>312</v>
      </c>
      <c r="F5" s="6" t="str">
        <f>IFERROR(__xludf.DUMMYFUNCTION("GOOGLETRANSLATE(D5,""auto"",""en"")"),"The day before yesterday's lunch was from 9:00 to 11:00.")</f>
        <v>The day before yesterday's lunch was from 9:00 to 11:00.</v>
      </c>
      <c r="G5" s="6"/>
      <c r="H5" s="5" t="s">
        <v>313</v>
      </c>
      <c r="I5" s="5" t="s">
        <v>314</v>
      </c>
      <c r="J5" s="5" t="s">
        <v>19</v>
      </c>
      <c r="K5" s="5" t="s">
        <v>315</v>
      </c>
      <c r="L5" s="5" t="s">
        <v>316</v>
      </c>
      <c r="M5" s="5" t="s">
        <v>317</v>
      </c>
    </row>
    <row r="6">
      <c r="A6" s="5" t="s">
        <v>318</v>
      </c>
      <c r="B6" s="4" t="s">
        <v>319</v>
      </c>
      <c r="C6" s="5"/>
      <c r="D6" s="5" t="s">
        <v>320</v>
      </c>
      <c r="E6" s="5" t="s">
        <v>321</v>
      </c>
      <c r="F6" s="6" t="str">
        <f>IFERROR(__xludf.DUMMYFUNCTION("GOOGLETRANSLATE(D6,""auto"",""en"")"),"Maiasa, what are you going to do?")</f>
        <v>Maiasa, what are you going to do?</v>
      </c>
      <c r="G6" s="6"/>
      <c r="H6" s="5" t="s">
        <v>322</v>
      </c>
      <c r="I6" s="5" t="s">
        <v>323</v>
      </c>
      <c r="J6" s="5" t="s">
        <v>7</v>
      </c>
      <c r="K6" s="5" t="s">
        <v>324</v>
      </c>
      <c r="L6" s="5" t="s">
        <v>325</v>
      </c>
      <c r="M6" s="5" t="s">
        <v>326</v>
      </c>
    </row>
    <row r="7">
      <c r="A7" s="5" t="s">
        <v>327</v>
      </c>
      <c r="B7" s="4" t="s">
        <v>328</v>
      </c>
      <c r="C7" s="5"/>
      <c r="D7" s="5" t="s">
        <v>329</v>
      </c>
      <c r="E7" s="5" t="s">
        <v>330</v>
      </c>
      <c r="F7" s="6" t="str">
        <f>IFERROR(__xludf.DUMMYFUNCTION("GOOGLETRANSLATE(D7,""auto"",""en"")"),"The day after tomorrow is New Year's Eve. (Doesn't work).")</f>
        <v>The day after tomorrow is New Year's Eve. (Doesn't work).</v>
      </c>
      <c r="G7" s="6"/>
      <c r="H7" s="5" t="s">
        <v>331</v>
      </c>
      <c r="I7" s="5" t="s">
        <v>332</v>
      </c>
      <c r="J7" s="5" t="s">
        <v>333</v>
      </c>
      <c r="K7" s="10" t="s">
        <v>334</v>
      </c>
      <c r="L7" s="5" t="s">
        <v>335</v>
      </c>
      <c r="M7" s="10" t="s">
        <v>336</v>
      </c>
    </row>
    <row r="8">
      <c r="E8" s="22" t="str">
        <f>toRomaji(D8)</f>
        <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6.88"/>
    <col customWidth="1" min="4" max="4" width="43.88"/>
    <col customWidth="1" min="5" max="5" width="41.0"/>
    <col customWidth="1" min="6" max="6" width="6.25"/>
    <col customWidth="1" min="7" max="7" width="37.63"/>
    <col customWidth="1" min="8" max="8" width="41.5"/>
  </cols>
  <sheetData>
    <row r="1">
      <c r="A1" s="3" t="s">
        <v>270</v>
      </c>
      <c r="B1" s="3" t="s">
        <v>162</v>
      </c>
      <c r="C1" s="4" t="s">
        <v>271</v>
      </c>
      <c r="D1" s="3" t="s">
        <v>272</v>
      </c>
      <c r="E1" s="3" t="s">
        <v>273</v>
      </c>
      <c r="F1" s="3" t="s">
        <v>337</v>
      </c>
      <c r="G1" s="1" t="s">
        <v>338</v>
      </c>
      <c r="H1" s="1" t="s">
        <v>339</v>
      </c>
    </row>
    <row r="2">
      <c r="A2" s="23" t="s">
        <v>340</v>
      </c>
      <c r="B2" s="4" t="s">
        <v>341</v>
      </c>
      <c r="C2" s="5"/>
      <c r="D2" s="5" t="s">
        <v>342</v>
      </c>
      <c r="E2" s="5" t="s">
        <v>343</v>
      </c>
      <c r="F2" s="6"/>
      <c r="G2" s="5" t="s">
        <v>344</v>
      </c>
      <c r="H2" s="5" t="s">
        <v>345</v>
      </c>
    </row>
    <row r="3">
      <c r="A3" s="23" t="s">
        <v>346</v>
      </c>
      <c r="B3" s="4" t="s">
        <v>347</v>
      </c>
      <c r="C3" s="5"/>
      <c r="D3" s="5" t="s">
        <v>348</v>
      </c>
      <c r="E3" s="5" t="s">
        <v>349</v>
      </c>
      <c r="F3" s="6"/>
      <c r="G3" s="5" t="s">
        <v>350</v>
      </c>
      <c r="H3" s="5" t="s">
        <v>351</v>
      </c>
    </row>
    <row r="4">
      <c r="A4" s="23" t="s">
        <v>352</v>
      </c>
      <c r="B4" s="4" t="s">
        <v>353</v>
      </c>
      <c r="C4" s="5"/>
      <c r="D4" s="5" t="s">
        <v>354</v>
      </c>
      <c r="E4" s="5" t="s">
        <v>355</v>
      </c>
      <c r="F4" s="6"/>
      <c r="G4" s="5" t="s">
        <v>356</v>
      </c>
      <c r="H4" s="5" t="s">
        <v>357</v>
      </c>
    </row>
    <row r="5">
      <c r="A5" s="23" t="s">
        <v>358</v>
      </c>
      <c r="B5" s="4" t="s">
        <v>359</v>
      </c>
      <c r="C5" s="5"/>
      <c r="D5" s="5" t="s">
        <v>360</v>
      </c>
      <c r="E5" s="5" t="s">
        <v>361</v>
      </c>
      <c r="F5" s="6"/>
      <c r="G5" s="5" t="s">
        <v>362</v>
      </c>
      <c r="H5" s="5" t="s">
        <v>363</v>
      </c>
    </row>
    <row r="6">
      <c r="A6" s="23" t="s">
        <v>364</v>
      </c>
      <c r="B6" s="4" t="s">
        <v>365</v>
      </c>
      <c r="C6" s="5"/>
      <c r="D6" s="5" t="s">
        <v>366</v>
      </c>
      <c r="E6" s="5" t="s">
        <v>367</v>
      </c>
      <c r="F6" s="6"/>
      <c r="G6" s="5" t="s">
        <v>368</v>
      </c>
      <c r="H6" s="5" t="s">
        <v>369</v>
      </c>
    </row>
    <row r="7">
      <c r="A7" s="23" t="s">
        <v>370</v>
      </c>
      <c r="B7" s="4" t="s">
        <v>371</v>
      </c>
      <c r="C7" s="5"/>
      <c r="D7" s="5" t="s">
        <v>372</v>
      </c>
      <c r="E7" s="5" t="s">
        <v>373</v>
      </c>
      <c r="F7" s="6"/>
      <c r="G7" s="5" t="s">
        <v>374</v>
      </c>
      <c r="H7" s="5" t="s">
        <v>375</v>
      </c>
    </row>
    <row r="8">
      <c r="A8" s="23" t="s">
        <v>376</v>
      </c>
      <c r="B8" s="4" t="s">
        <v>377</v>
      </c>
      <c r="C8" s="5"/>
      <c r="D8" s="5" t="s">
        <v>378</v>
      </c>
      <c r="E8" s="5" t="s">
        <v>379</v>
      </c>
      <c r="F8" s="6"/>
      <c r="G8" s="5" t="s">
        <v>380</v>
      </c>
      <c r="H8" s="5" t="s">
        <v>381</v>
      </c>
    </row>
    <row r="9">
      <c r="A9" s="23" t="s">
        <v>382</v>
      </c>
      <c r="B9" s="4" t="s">
        <v>383</v>
      </c>
      <c r="C9" s="5"/>
      <c r="D9" s="5" t="s">
        <v>384</v>
      </c>
      <c r="E9" s="5" t="s">
        <v>385</v>
      </c>
      <c r="F9" s="6"/>
      <c r="G9" s="5" t="s">
        <v>386</v>
      </c>
      <c r="H9" s="5" t="s">
        <v>387</v>
      </c>
    </row>
    <row r="10">
      <c r="A10" s="23" t="s">
        <v>388</v>
      </c>
      <c r="B10" s="4" t="s">
        <v>389</v>
      </c>
      <c r="C10" s="5"/>
      <c r="D10" s="5" t="s">
        <v>390</v>
      </c>
      <c r="E10" s="5" t="s">
        <v>391</v>
      </c>
      <c r="F10" s="6"/>
      <c r="G10" s="5" t="s">
        <v>392</v>
      </c>
      <c r="H10" s="5" t="s">
        <v>393</v>
      </c>
    </row>
    <row r="11">
      <c r="A11" s="23" t="s">
        <v>394</v>
      </c>
      <c r="B11" s="4" t="s">
        <v>395</v>
      </c>
      <c r="C11" s="5"/>
      <c r="D11" s="5" t="s">
        <v>396</v>
      </c>
      <c r="E11" s="5" t="s">
        <v>397</v>
      </c>
      <c r="F11" s="6"/>
      <c r="G11" s="5" t="s">
        <v>398</v>
      </c>
      <c r="H11" s="5" t="s">
        <v>399</v>
      </c>
    </row>
    <row r="12">
      <c r="A12" s="23" t="s">
        <v>400</v>
      </c>
      <c r="B12" s="4" t="s">
        <v>401</v>
      </c>
      <c r="C12" s="5"/>
      <c r="D12" s="5" t="s">
        <v>402</v>
      </c>
      <c r="E12" s="5" t="s">
        <v>403</v>
      </c>
      <c r="F12" s="6"/>
      <c r="G12" s="5" t="s">
        <v>404</v>
      </c>
      <c r="H12" s="5" t="s">
        <v>405</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9.38"/>
    <col customWidth="1" min="4" max="4" width="44.38"/>
    <col customWidth="1" min="5" max="5" width="40.75"/>
    <col customWidth="1" min="8" max="8" width="44.38"/>
    <col customWidth="1" min="9" max="9" width="40.75"/>
  </cols>
  <sheetData>
    <row r="1">
      <c r="A1" s="3" t="s">
        <v>270</v>
      </c>
      <c r="B1" s="3" t="s">
        <v>162</v>
      </c>
      <c r="C1" s="3" t="s">
        <v>271</v>
      </c>
      <c r="D1" s="3" t="s">
        <v>272</v>
      </c>
      <c r="E1" s="1" t="s">
        <v>273</v>
      </c>
      <c r="F1" s="24" t="s">
        <v>406</v>
      </c>
      <c r="G1" s="1" t="s">
        <v>337</v>
      </c>
      <c r="H1" s="1" t="s">
        <v>338</v>
      </c>
      <c r="I1" s="1" t="s">
        <v>339</v>
      </c>
    </row>
    <row r="2">
      <c r="A2" s="4" t="s">
        <v>407</v>
      </c>
      <c r="B2" s="4" t="s">
        <v>408</v>
      </c>
      <c r="C2" s="6"/>
      <c r="D2" s="5" t="s">
        <v>409</v>
      </c>
      <c r="E2" s="5" t="s">
        <v>410</v>
      </c>
      <c r="F2" s="6"/>
      <c r="G2" s="6"/>
      <c r="H2" s="5" t="s">
        <v>411</v>
      </c>
      <c r="I2" s="5" t="s">
        <v>412</v>
      </c>
    </row>
    <row r="3">
      <c r="A3" s="4" t="s">
        <v>407</v>
      </c>
      <c r="B3" s="4" t="s">
        <v>413</v>
      </c>
      <c r="C3" s="6"/>
      <c r="D3" s="5" t="s">
        <v>414</v>
      </c>
      <c r="E3" s="5" t="s">
        <v>415</v>
      </c>
      <c r="F3" s="6"/>
      <c r="G3" s="6"/>
      <c r="H3" s="5" t="s">
        <v>416</v>
      </c>
      <c r="I3" s="5" t="s">
        <v>417</v>
      </c>
    </row>
    <row r="4">
      <c r="A4" s="4" t="s">
        <v>418</v>
      </c>
      <c r="B4" s="4" t="s">
        <v>419</v>
      </c>
      <c r="C4" s="6"/>
      <c r="D4" s="5" t="s">
        <v>420</v>
      </c>
      <c r="E4" s="5" t="s">
        <v>421</v>
      </c>
      <c r="F4" s="6"/>
      <c r="G4" s="6"/>
      <c r="H4" s="5" t="s">
        <v>422</v>
      </c>
      <c r="I4" s="5" t="s">
        <v>423</v>
      </c>
    </row>
    <row r="5">
      <c r="A5" s="4" t="s">
        <v>424</v>
      </c>
      <c r="B5" s="4" t="s">
        <v>425</v>
      </c>
      <c r="C5" s="6"/>
      <c r="D5" s="5" t="s">
        <v>426</v>
      </c>
      <c r="E5" s="5" t="s">
        <v>427</v>
      </c>
      <c r="F5" s="6"/>
      <c r="G5" s="6"/>
      <c r="H5" s="5" t="s">
        <v>428</v>
      </c>
      <c r="I5" s="5" t="s">
        <v>429</v>
      </c>
    </row>
    <row r="6">
      <c r="A6" s="4" t="s">
        <v>430</v>
      </c>
      <c r="B6" s="4" t="s">
        <v>431</v>
      </c>
      <c r="C6" s="6"/>
      <c r="D6" s="5" t="s">
        <v>432</v>
      </c>
      <c r="E6" s="5" t="s">
        <v>433</v>
      </c>
      <c r="F6" s="6"/>
      <c r="G6" s="6"/>
      <c r="H6" s="5" t="s">
        <v>434</v>
      </c>
      <c r="I6" s="5" t="s">
        <v>435</v>
      </c>
    </row>
    <row r="7">
      <c r="A7" s="4" t="s">
        <v>436</v>
      </c>
      <c r="B7" s="4" t="s">
        <v>437</v>
      </c>
      <c r="C7" s="6"/>
      <c r="D7" s="5" t="s">
        <v>438</v>
      </c>
      <c r="E7" s="5" t="s">
        <v>439</v>
      </c>
      <c r="F7" s="6"/>
      <c r="G7" s="6"/>
      <c r="H7" s="5" t="s">
        <v>440</v>
      </c>
      <c r="I7" s="5" t="s">
        <v>441</v>
      </c>
    </row>
    <row r="8">
      <c r="A8" s="4" t="s">
        <v>442</v>
      </c>
      <c r="B8" s="4" t="s">
        <v>443</v>
      </c>
      <c r="C8" s="6"/>
      <c r="D8" s="5" t="s">
        <v>444</v>
      </c>
      <c r="E8" s="5" t="s">
        <v>445</v>
      </c>
      <c r="F8" s="6"/>
      <c r="G8" s="6"/>
      <c r="H8" s="5" t="s">
        <v>446</v>
      </c>
      <c r="I8" s="5" t="s">
        <v>447</v>
      </c>
    </row>
    <row r="9">
      <c r="A9" s="4" t="s">
        <v>448</v>
      </c>
      <c r="B9" s="4" t="s">
        <v>449</v>
      </c>
      <c r="C9" s="6"/>
      <c r="D9" s="5" t="s">
        <v>450</v>
      </c>
      <c r="E9" s="5" t="s">
        <v>451</v>
      </c>
      <c r="F9" s="6"/>
      <c r="G9" s="6"/>
      <c r="H9" s="5" t="s">
        <v>452</v>
      </c>
      <c r="I9" s="5" t="s">
        <v>453</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75"/>
    <col customWidth="1" min="2" max="2" width="36.0"/>
    <col customWidth="1" min="3" max="3" width="33.38"/>
    <col customWidth="1" min="4" max="4" width="30.75"/>
  </cols>
  <sheetData>
    <row r="1">
      <c r="A1" s="19"/>
      <c r="B1" s="19" t="s">
        <v>271</v>
      </c>
      <c r="C1" s="25" t="s">
        <v>273</v>
      </c>
      <c r="D1" s="18" t="s">
        <v>274</v>
      </c>
    </row>
    <row r="2">
      <c r="A2" s="19" t="s">
        <v>454</v>
      </c>
      <c r="B2" s="19" t="s">
        <v>455</v>
      </c>
      <c r="C2" s="18" t="s">
        <v>456</v>
      </c>
      <c r="D2" s="18" t="s">
        <v>457</v>
      </c>
    </row>
    <row r="3">
      <c r="A3" s="19" t="s">
        <v>454</v>
      </c>
      <c r="B3" s="18" t="s">
        <v>458</v>
      </c>
      <c r="C3" s="18" t="s">
        <v>459</v>
      </c>
      <c r="D3" s="18" t="s">
        <v>460</v>
      </c>
    </row>
    <row r="4">
      <c r="A4" s="19" t="s">
        <v>454</v>
      </c>
      <c r="B4" s="18" t="s">
        <v>461</v>
      </c>
      <c r="C4" s="18" t="s">
        <v>462</v>
      </c>
      <c r="D4" s="18" t="s">
        <v>463</v>
      </c>
    </row>
    <row r="5">
      <c r="A5" s="19" t="s">
        <v>454</v>
      </c>
      <c r="B5" s="18" t="s">
        <v>464</v>
      </c>
      <c r="C5" s="18" t="s">
        <v>465</v>
      </c>
      <c r="D5" s="18" t="s">
        <v>466</v>
      </c>
    </row>
    <row r="6">
      <c r="A6" s="19" t="s">
        <v>467</v>
      </c>
      <c r="B6" s="18" t="s">
        <v>468</v>
      </c>
      <c r="C6" s="18" t="s">
        <v>469</v>
      </c>
      <c r="D6" s="18" t="s">
        <v>470</v>
      </c>
    </row>
    <row r="7">
      <c r="A7" s="19" t="s">
        <v>467</v>
      </c>
      <c r="B7" s="18" t="s">
        <v>471</v>
      </c>
      <c r="C7" s="18" t="s">
        <v>472</v>
      </c>
      <c r="D7" s="18" t="s">
        <v>473</v>
      </c>
    </row>
    <row r="8">
      <c r="A8" s="19" t="s">
        <v>467</v>
      </c>
      <c r="B8" s="18" t="s">
        <v>474</v>
      </c>
      <c r="C8" s="18" t="s">
        <v>475</v>
      </c>
      <c r="D8" s="18" t="s">
        <v>476</v>
      </c>
    </row>
    <row r="9">
      <c r="A9" s="19" t="s">
        <v>477</v>
      </c>
      <c r="B9" s="18" t="s">
        <v>478</v>
      </c>
      <c r="C9" s="18" t="s">
        <v>479</v>
      </c>
      <c r="D9" s="18" t="s">
        <v>480</v>
      </c>
    </row>
    <row r="10">
      <c r="A10" s="19" t="s">
        <v>477</v>
      </c>
      <c r="B10" s="18" t="s">
        <v>481</v>
      </c>
      <c r="C10" s="18" t="s">
        <v>482</v>
      </c>
      <c r="D10" s="18" t="s">
        <v>483</v>
      </c>
    </row>
    <row r="11">
      <c r="A11" s="19" t="s">
        <v>477</v>
      </c>
      <c r="B11" s="18" t="s">
        <v>484</v>
      </c>
      <c r="C11" s="18" t="s">
        <v>485</v>
      </c>
      <c r="D11" s="18" t="s">
        <v>486</v>
      </c>
    </row>
    <row r="12">
      <c r="A12" s="19" t="s">
        <v>487</v>
      </c>
      <c r="B12" s="18" t="s">
        <v>488</v>
      </c>
      <c r="C12" s="18" t="s">
        <v>489</v>
      </c>
      <c r="D12" s="18" t="s">
        <v>490</v>
      </c>
    </row>
    <row r="13">
      <c r="A13" s="19" t="s">
        <v>487</v>
      </c>
      <c r="B13" s="18" t="s">
        <v>491</v>
      </c>
      <c r="C13" s="18" t="s">
        <v>492</v>
      </c>
      <c r="D13" s="18" t="s">
        <v>493</v>
      </c>
    </row>
    <row r="14">
      <c r="A14" s="19" t="s">
        <v>487</v>
      </c>
      <c r="B14" s="18" t="s">
        <v>494</v>
      </c>
      <c r="C14" s="18" t="s">
        <v>495</v>
      </c>
      <c r="D14" s="18" t="s">
        <v>496</v>
      </c>
    </row>
  </sheetData>
  <drawing r:id="rId1"/>
</worksheet>
</file>