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20" windowHeight="11720"/>
  </bookViews>
  <sheets>
    <sheet name="Sheet4" sheetId="1" r:id="rId1"/>
    <sheet name="Sheet1" sheetId="2" r:id="rId2"/>
    <sheet name="Sheet2" sheetId="3" r:id="rId3"/>
    <sheet name="Sheet3" sheetId="4" r:id="rId4"/>
  </sheets>
  <definedNames>
    <definedName name="_xlnm._FilterDatabase" localSheetId="2" hidden="1">Sheet2!$A$1:$C$26</definedName>
  </definedNames>
  <calcPr calcId="144525"/>
</workbook>
</file>

<file path=xl/sharedStrings.xml><?xml version="1.0" encoding="utf-8"?>
<sst xmlns="http://schemas.openxmlformats.org/spreadsheetml/2006/main" count="123" uniqueCount="90">
  <si>
    <t>city_en</t>
  </si>
  <si>
    <t>city_cn</t>
  </si>
  <si>
    <t>toilet_numbers</t>
  </si>
  <si>
    <t>population2020</t>
  </si>
  <si>
    <t>area (km2)</t>
  </si>
  <si>
    <t>toilet_per_1000</t>
  </si>
  <si>
    <t>toilet_per_100k</t>
  </si>
  <si>
    <t>people_per_km2</t>
  </si>
  <si>
    <t>toilet_per_km2</t>
  </si>
  <si>
    <t>Taipei City</t>
  </si>
  <si>
    <t>臺北市</t>
  </si>
  <si>
    <t>New Taipei City</t>
  </si>
  <si>
    <t>新北市</t>
  </si>
  <si>
    <t>Taichung City</t>
  </si>
  <si>
    <t>臺中市</t>
  </si>
  <si>
    <t>Tainan City</t>
  </si>
  <si>
    <t>臺南市</t>
  </si>
  <si>
    <t>Kaohsiung city</t>
  </si>
  <si>
    <t>高雄市</t>
  </si>
  <si>
    <t>Taoyuan City</t>
  </si>
  <si>
    <t>桃園市</t>
  </si>
  <si>
    <t>Changhua County</t>
  </si>
  <si>
    <t>彰化縣</t>
  </si>
  <si>
    <t>Chiayi County</t>
  </si>
  <si>
    <t>嘉義縣</t>
  </si>
  <si>
    <t>Nantou County</t>
  </si>
  <si>
    <t>南投縣</t>
  </si>
  <si>
    <t>Miaoli County</t>
  </si>
  <si>
    <t>苗栗縣</t>
  </si>
  <si>
    <t>Pingtung County</t>
  </si>
  <si>
    <t>屏東縣</t>
  </si>
  <si>
    <t>Yilan County</t>
  </si>
  <si>
    <t>宜蘭縣</t>
  </si>
  <si>
    <t>Hsinchu County</t>
  </si>
  <si>
    <t>新竹縣</t>
  </si>
  <si>
    <t>Yunlin County</t>
  </si>
  <si>
    <t>雲林縣</t>
  </si>
  <si>
    <t>Keelung City</t>
  </si>
  <si>
    <t>基隆市</t>
  </si>
  <si>
    <t>Hsinchu City</t>
  </si>
  <si>
    <t>新竹市</t>
  </si>
  <si>
    <t>Hualien County</t>
  </si>
  <si>
    <t>花蓮縣</t>
  </si>
  <si>
    <t>Taitung County</t>
  </si>
  <si>
    <t>臺東縣</t>
  </si>
  <si>
    <t>Chiayi City</t>
  </si>
  <si>
    <t>嘉義市</t>
  </si>
  <si>
    <t>Penghu County</t>
  </si>
  <si>
    <t>澎湖縣</t>
  </si>
  <si>
    <t>Kinmen County</t>
  </si>
  <si>
    <t>金門縣</t>
  </si>
  <si>
    <t>Lianjiang County</t>
  </si>
  <si>
    <t>連江縣</t>
  </si>
  <si>
    <t>All Taiwan</t>
  </si>
  <si>
    <t>全台灣</t>
  </si>
  <si>
    <t>type_en</t>
  </si>
  <si>
    <t>count</t>
  </si>
  <si>
    <t>percentage</t>
  </si>
  <si>
    <t>Accessible toilet</t>
  </si>
  <si>
    <t>Gender friendly</t>
  </si>
  <si>
    <t>Men's</t>
  </si>
  <si>
    <t>Parent-child</t>
  </si>
  <si>
    <t>Mixed</t>
  </si>
  <si>
    <t>Women's</t>
  </si>
  <si>
    <t>location_type_en</t>
  </si>
  <si>
    <t>Public institutions</t>
  </si>
  <si>
    <t>Gas station</t>
  </si>
  <si>
    <t xml:space="preserve">Government agencies &amp; schools </t>
  </si>
  <si>
    <t>Sightseeing areas</t>
  </si>
  <si>
    <t>Hospital</t>
  </si>
  <si>
    <t>Cultural/education venue</t>
  </si>
  <si>
    <t>Parks</t>
  </si>
  <si>
    <t>Department Store</t>
  </si>
  <si>
    <t>Place for public activities</t>
  </si>
  <si>
    <t>Social education institution</t>
  </si>
  <si>
    <t>Religious venue</t>
  </si>
  <si>
    <t>market</t>
  </si>
  <si>
    <t>Restaurant</t>
  </si>
  <si>
    <t>convenient store</t>
  </si>
  <si>
    <t>mass merchandise store</t>
  </si>
  <si>
    <t>Highway station service areas and rest stops</t>
  </si>
  <si>
    <t>Railway Bureau</t>
  </si>
  <si>
    <t>MRT station</t>
  </si>
  <si>
    <t>entertainment venues</t>
  </si>
  <si>
    <t>airport</t>
  </si>
  <si>
    <t>forest recreation area</t>
  </si>
  <si>
    <t>hostel</t>
  </si>
  <si>
    <t>Port area</t>
  </si>
  <si>
    <t>high speed rail</t>
  </si>
  <si>
    <t>theater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</si>
</sst>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8"/>
      <color rgb="FF000000"/>
      <name val="&quot;DejaVu Sans&quot;"/>
      <charset val="134"/>
    </font>
    <font>
      <sz val="8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/>
    <xf numFmtId="0" fontId="3" fillId="3" borderId="0" xfId="0" applyFont="1" applyFill="1" applyAlignment="1"/>
    <xf numFmtId="3" fontId="2" fillId="0" borderId="0" xfId="0" applyNumberFormat="1" applyFont="1" applyAlignment="1"/>
    <xf numFmtId="0" fontId="4" fillId="3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Top 10 location types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2C4C9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Sheet2!$A$2:$A$10</c:f>
              <c:strCache>
                <c:ptCount val="9"/>
                <c:pt idx="0">
                  <c:v>Public institutions</c:v>
                </c:pt>
                <c:pt idx="1">
                  <c:v>Gas station</c:v>
                </c:pt>
                <c:pt idx="2">
                  <c:v>Government agencies &amp; schools </c:v>
                </c:pt>
                <c:pt idx="3">
                  <c:v>Sightseeing areas</c:v>
                </c:pt>
                <c:pt idx="4">
                  <c:v>Hospital</c:v>
                </c:pt>
                <c:pt idx="5">
                  <c:v>Cultural/education venue</c:v>
                </c:pt>
                <c:pt idx="6">
                  <c:v>Parks</c:v>
                </c:pt>
                <c:pt idx="7">
                  <c:v>Department Store</c:v>
                </c:pt>
                <c:pt idx="8">
                  <c:v>Place for public activities</c:v>
                </c:pt>
              </c:strCache>
            </c:strRef>
          </c:cat>
          <c:val>
            <c:numRef>
              <c:f>Sheet2!$B$2:$B$10</c:f>
              <c:numCache>
                <c:formatCode>General</c:formatCode>
                <c:ptCount val="9"/>
                <c:pt idx="0">
                  <c:v>5633</c:v>
                </c:pt>
                <c:pt idx="1">
                  <c:v>4504</c:v>
                </c:pt>
                <c:pt idx="2">
                  <c:v>4346</c:v>
                </c:pt>
                <c:pt idx="3">
                  <c:v>3433</c:v>
                </c:pt>
                <c:pt idx="4">
                  <c:v>3133</c:v>
                </c:pt>
                <c:pt idx="5">
                  <c:v>3084</c:v>
                </c:pt>
                <c:pt idx="6">
                  <c:v>3077</c:v>
                </c:pt>
                <c:pt idx="7">
                  <c:v>2638</c:v>
                </c:pt>
                <c:pt idx="8">
                  <c:v>2463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602008"/>
        <c:axId val="1431150338"/>
      </c:barChart>
      <c:catAx>
        <c:axId val="1820602008"/>
        <c:scaling>
          <c:orientation val="maxMin"/>
        </c:scaling>
        <c:delete val="0"/>
        <c:axPos val="l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31150338"/>
        <c:crosses val="autoZero"/>
        <c:auto val="1"/>
        <c:lblAlgn val="ctr"/>
        <c:lblOffset val="100"/>
        <c:noMultiLvlLbl val="0"/>
      </c:catAx>
      <c:valAx>
        <c:axId val="143115033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820602008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2076450</xdr:colOff>
      <xdr:row>0</xdr:row>
      <xdr:rowOff>38100</xdr:rowOff>
    </xdr:from>
    <xdr:ext cx="5715000" cy="3533775"/>
    <xdr:graphicFrame>
      <xdr:nvGraphicFramePr>
        <xdr:cNvPr id="2" name="Chart 1" title="Chart"/>
        <xdr:cNvGraphicFramePr/>
      </xdr:nvGraphicFramePr>
      <xdr:xfrm>
        <a:off x="2076450" y="381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"/>
  <sheetViews>
    <sheetView tabSelected="1" workbookViewId="0">
      <selection activeCell="A1" sqref="A1"/>
    </sheetView>
  </sheetViews>
  <sheetFormatPr defaultColWidth="12.6339285714286" defaultRowHeight="15.75" customHeight="1"/>
  <sheetData>
    <row r="1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Height="1" spans="1:9">
      <c r="A2" s="5" t="s">
        <v>9</v>
      </c>
      <c r="B2" s="6" t="s">
        <v>10</v>
      </c>
      <c r="C2" s="5">
        <v>6994</v>
      </c>
      <c r="D2" s="7">
        <v>2594581</v>
      </c>
      <c r="E2" s="5">
        <v>271.8</v>
      </c>
      <c r="F2" s="5">
        <v>13</v>
      </c>
      <c r="G2" s="5">
        <v>269.6</v>
      </c>
      <c r="H2" s="5">
        <v>9546</v>
      </c>
      <c r="I2" s="5">
        <v>25.73</v>
      </c>
    </row>
    <row r="3" customHeight="1" spans="1:9">
      <c r="A3" s="5" t="s">
        <v>11</v>
      </c>
      <c r="B3" s="5" t="s">
        <v>12</v>
      </c>
      <c r="C3" s="5">
        <v>5889</v>
      </c>
      <c r="D3" s="7">
        <v>4365947</v>
      </c>
      <c r="E3" s="5">
        <v>2052.6</v>
      </c>
      <c r="F3" s="5">
        <v>7</v>
      </c>
      <c r="G3" s="5">
        <v>134.9</v>
      </c>
      <c r="H3" s="5">
        <v>2127</v>
      </c>
      <c r="I3" s="5">
        <v>2.87</v>
      </c>
    </row>
    <row r="4" customHeight="1" spans="1:9">
      <c r="A4" s="5" t="s">
        <v>13</v>
      </c>
      <c r="B4" s="5" t="s">
        <v>14</v>
      </c>
      <c r="C4" s="5">
        <v>5787</v>
      </c>
      <c r="D4" s="7">
        <v>3033840</v>
      </c>
      <c r="E4" s="5">
        <v>2214.9</v>
      </c>
      <c r="F4" s="5">
        <v>10</v>
      </c>
      <c r="G4" s="5">
        <v>190.7</v>
      </c>
      <c r="H4" s="5">
        <v>1370</v>
      </c>
      <c r="I4" s="5">
        <v>2.61</v>
      </c>
    </row>
    <row r="5" customHeight="1" spans="1:9">
      <c r="A5" s="5" t="s">
        <v>15</v>
      </c>
      <c r="B5" s="8" t="s">
        <v>16</v>
      </c>
      <c r="C5" s="5">
        <v>4906</v>
      </c>
      <c r="D5" s="7">
        <v>1875076</v>
      </c>
      <c r="E5" s="5">
        <v>2191.7</v>
      </c>
      <c r="F5" s="5">
        <v>13</v>
      </c>
      <c r="G5" s="5">
        <v>261.6</v>
      </c>
      <c r="H5" s="5">
        <v>856</v>
      </c>
      <c r="I5" s="5">
        <v>2.24</v>
      </c>
    </row>
    <row r="6" customHeight="1" spans="1:9">
      <c r="A6" s="5" t="s">
        <v>17</v>
      </c>
      <c r="B6" s="5" t="s">
        <v>18</v>
      </c>
      <c r="C6" s="5">
        <v>4215</v>
      </c>
      <c r="D6" s="7">
        <v>2734275</v>
      </c>
      <c r="E6" s="5">
        <v>2947.6</v>
      </c>
      <c r="F6" s="5">
        <v>8</v>
      </c>
      <c r="G6" s="5">
        <v>154.2</v>
      </c>
      <c r="H6" s="5">
        <v>928</v>
      </c>
      <c r="I6" s="5">
        <v>1.43</v>
      </c>
    </row>
    <row r="7" customHeight="1" spans="1:9">
      <c r="A7" s="5" t="s">
        <v>19</v>
      </c>
      <c r="B7" s="5" t="s">
        <v>20</v>
      </c>
      <c r="C7" s="5">
        <v>3806</v>
      </c>
      <c r="D7" s="7">
        <v>2441064</v>
      </c>
      <c r="E7" s="5">
        <v>1221</v>
      </c>
      <c r="F7" s="5">
        <v>8</v>
      </c>
      <c r="G7" s="5">
        <v>155.9</v>
      </c>
      <c r="H7" s="5">
        <v>1999</v>
      </c>
      <c r="I7" s="5">
        <v>3.12</v>
      </c>
    </row>
    <row r="8" customHeight="1" spans="1:9">
      <c r="A8" s="5" t="s">
        <v>21</v>
      </c>
      <c r="B8" s="5" t="s">
        <v>22</v>
      </c>
      <c r="C8" s="5">
        <v>1556</v>
      </c>
      <c r="D8" s="7">
        <v>1186795</v>
      </c>
      <c r="E8" s="5">
        <v>1074.4</v>
      </c>
      <c r="F8" s="5">
        <v>7</v>
      </c>
      <c r="G8" s="5">
        <v>131.1</v>
      </c>
      <c r="H8" s="5">
        <v>1105</v>
      </c>
      <c r="I8" s="5">
        <v>1.45</v>
      </c>
    </row>
    <row r="9" customHeight="1" spans="1:9">
      <c r="A9" s="5" t="s">
        <v>23</v>
      </c>
      <c r="B9" s="5" t="s">
        <v>24</v>
      </c>
      <c r="C9" s="5">
        <v>1417</v>
      </c>
      <c r="D9" s="7">
        <v>464164</v>
      </c>
      <c r="E9" s="5">
        <v>1903.6</v>
      </c>
      <c r="F9" s="5">
        <v>15</v>
      </c>
      <c r="G9" s="5">
        <v>305.3</v>
      </c>
      <c r="H9" s="5">
        <v>244</v>
      </c>
      <c r="I9" s="5">
        <v>0.74</v>
      </c>
    </row>
    <row r="10" customHeight="1" spans="1:9">
      <c r="A10" s="5" t="s">
        <v>25</v>
      </c>
      <c r="B10" s="5" t="s">
        <v>26</v>
      </c>
      <c r="C10" s="5">
        <v>1104</v>
      </c>
      <c r="D10" s="7">
        <v>430211</v>
      </c>
      <c r="E10" s="5">
        <v>4106.4</v>
      </c>
      <c r="F10" s="5">
        <v>13</v>
      </c>
      <c r="G10" s="5">
        <v>256.6</v>
      </c>
      <c r="H10" s="5">
        <v>105</v>
      </c>
      <c r="I10" s="5">
        <v>0.27</v>
      </c>
    </row>
    <row r="11" customHeight="1" spans="1:9">
      <c r="A11" s="5" t="s">
        <v>27</v>
      </c>
      <c r="B11" s="5" t="s">
        <v>28</v>
      </c>
      <c r="C11" s="5">
        <v>1004</v>
      </c>
      <c r="D11" s="7">
        <v>521962</v>
      </c>
      <c r="E11" s="5">
        <v>1820.3</v>
      </c>
      <c r="F11" s="5">
        <v>10</v>
      </c>
      <c r="G11" s="5">
        <v>192.4</v>
      </c>
      <c r="H11" s="5">
        <v>287</v>
      </c>
      <c r="I11" s="5">
        <v>0.55</v>
      </c>
    </row>
    <row r="12" customHeight="1" spans="1:9">
      <c r="A12" s="5" t="s">
        <v>29</v>
      </c>
      <c r="B12" s="5" t="s">
        <v>30</v>
      </c>
      <c r="C12" s="5">
        <v>945</v>
      </c>
      <c r="D12" s="7">
        <v>755047</v>
      </c>
      <c r="E12" s="5">
        <v>2775.6</v>
      </c>
      <c r="F12" s="5">
        <v>6</v>
      </c>
      <c r="G12" s="5">
        <v>125.2</v>
      </c>
      <c r="H12" s="5">
        <v>272</v>
      </c>
      <c r="I12" s="5">
        <v>0.34</v>
      </c>
    </row>
    <row r="13" customHeight="1" spans="1:9">
      <c r="A13" s="5" t="s">
        <v>31</v>
      </c>
      <c r="B13" s="5" t="s">
        <v>32</v>
      </c>
      <c r="C13" s="5">
        <v>937</v>
      </c>
      <c r="D13" s="7">
        <v>433319</v>
      </c>
      <c r="E13" s="5">
        <v>2143.6</v>
      </c>
      <c r="F13" s="5">
        <v>11</v>
      </c>
      <c r="G13" s="5">
        <v>216.2</v>
      </c>
      <c r="H13" s="5">
        <v>202</v>
      </c>
      <c r="I13" s="5">
        <v>0.44</v>
      </c>
    </row>
    <row r="14" customHeight="1" spans="1:9">
      <c r="A14" s="5" t="s">
        <v>33</v>
      </c>
      <c r="B14" s="5" t="s">
        <v>34</v>
      </c>
      <c r="C14" s="5">
        <v>883</v>
      </c>
      <c r="D14" s="7">
        <v>633163</v>
      </c>
      <c r="E14" s="5">
        <v>1427.5</v>
      </c>
      <c r="F14" s="5">
        <v>7</v>
      </c>
      <c r="G14" s="5">
        <v>139.5</v>
      </c>
      <c r="H14" s="5">
        <v>444</v>
      </c>
      <c r="I14" s="5">
        <v>0.62</v>
      </c>
    </row>
    <row r="15" customHeight="1" spans="1:9">
      <c r="A15" s="5" t="s">
        <v>35</v>
      </c>
      <c r="B15" s="5" t="s">
        <v>36</v>
      </c>
      <c r="C15" s="5">
        <v>877</v>
      </c>
      <c r="D15" s="7">
        <v>591111</v>
      </c>
      <c r="E15" s="5">
        <v>1290.8</v>
      </c>
      <c r="F15" s="5">
        <v>7</v>
      </c>
      <c r="G15" s="5">
        <v>148.4</v>
      </c>
      <c r="H15" s="5">
        <v>458</v>
      </c>
      <c r="I15" s="5">
        <v>0.68</v>
      </c>
    </row>
    <row r="16" customHeight="1" spans="1:9">
      <c r="A16" s="5" t="s">
        <v>37</v>
      </c>
      <c r="B16" s="5" t="s">
        <v>38</v>
      </c>
      <c r="C16" s="5">
        <v>842</v>
      </c>
      <c r="D16" s="7">
        <v>367264</v>
      </c>
      <c r="E16" s="5">
        <v>132.8</v>
      </c>
      <c r="F16" s="5">
        <v>11</v>
      </c>
      <c r="G16" s="5">
        <v>229.3</v>
      </c>
      <c r="H16" s="5">
        <v>2766</v>
      </c>
      <c r="I16" s="5">
        <v>6.34</v>
      </c>
    </row>
    <row r="17" customHeight="1" spans="1:9">
      <c r="A17" s="5" t="s">
        <v>39</v>
      </c>
      <c r="B17" s="5" t="s">
        <v>40</v>
      </c>
      <c r="C17" s="5">
        <v>808</v>
      </c>
      <c r="D17" s="7">
        <v>499468</v>
      </c>
      <c r="E17" s="5">
        <v>104.2</v>
      </c>
      <c r="F17" s="5">
        <v>8</v>
      </c>
      <c r="G17" s="5">
        <v>161.8</v>
      </c>
      <c r="H17" s="5">
        <v>4796</v>
      </c>
      <c r="I17" s="5">
        <v>7.76</v>
      </c>
    </row>
    <row r="18" customHeight="1" spans="1:9">
      <c r="A18" s="5" t="s">
        <v>41</v>
      </c>
      <c r="B18" s="5" t="s">
        <v>42</v>
      </c>
      <c r="C18" s="5">
        <v>728</v>
      </c>
      <c r="D18" s="7">
        <v>300406</v>
      </c>
      <c r="E18" s="5">
        <v>4628.6</v>
      </c>
      <c r="F18" s="5">
        <v>12</v>
      </c>
      <c r="G18" s="5">
        <v>242.3</v>
      </c>
      <c r="H18" s="5">
        <v>65</v>
      </c>
      <c r="I18" s="5">
        <v>0.16</v>
      </c>
    </row>
    <row r="19" customHeight="1" spans="1:9">
      <c r="A19" s="5" t="s">
        <v>43</v>
      </c>
      <c r="B19" s="8" t="s">
        <v>44</v>
      </c>
      <c r="C19" s="5">
        <v>715</v>
      </c>
      <c r="D19" s="7">
        <v>189452</v>
      </c>
      <c r="E19" s="5">
        <v>3515.3</v>
      </c>
      <c r="F19" s="5">
        <v>19</v>
      </c>
      <c r="G19" s="5">
        <v>377.4</v>
      </c>
      <c r="H19" s="5">
        <v>54</v>
      </c>
      <c r="I19" s="5">
        <v>0.2</v>
      </c>
    </row>
    <row r="20" customHeight="1" spans="1:9">
      <c r="A20" s="5" t="s">
        <v>45</v>
      </c>
      <c r="B20" s="5" t="s">
        <v>46</v>
      </c>
      <c r="C20" s="5">
        <v>653</v>
      </c>
      <c r="D20" s="7">
        <v>252028</v>
      </c>
      <c r="E20" s="5">
        <v>60</v>
      </c>
      <c r="F20" s="5">
        <v>13</v>
      </c>
      <c r="G20" s="5">
        <v>259.1</v>
      </c>
      <c r="H20" s="5">
        <v>4198</v>
      </c>
      <c r="I20" s="5">
        <v>10.88</v>
      </c>
    </row>
    <row r="21" customHeight="1" spans="1:9">
      <c r="A21" s="5" t="s">
        <v>47</v>
      </c>
      <c r="B21" s="5" t="s">
        <v>48</v>
      </c>
      <c r="C21" s="5">
        <v>369</v>
      </c>
      <c r="D21" s="7">
        <v>81738</v>
      </c>
      <c r="E21" s="5">
        <v>126.9</v>
      </c>
      <c r="F21" s="5">
        <v>23</v>
      </c>
      <c r="G21" s="5">
        <v>451.4</v>
      </c>
      <c r="H21" s="5">
        <v>644</v>
      </c>
      <c r="I21" s="5">
        <v>2.91</v>
      </c>
    </row>
    <row r="22" customHeight="1" spans="1:9">
      <c r="A22" s="5" t="s">
        <v>49</v>
      </c>
      <c r="B22" s="5" t="s">
        <v>50</v>
      </c>
      <c r="C22" s="5">
        <v>349</v>
      </c>
      <c r="D22" s="7">
        <v>67173</v>
      </c>
      <c r="E22" s="5">
        <v>151.7</v>
      </c>
      <c r="F22" s="5">
        <v>26</v>
      </c>
      <c r="G22" s="5">
        <v>519.6</v>
      </c>
      <c r="H22" s="5">
        <v>443</v>
      </c>
      <c r="I22" s="5">
        <v>2.3</v>
      </c>
    </row>
    <row r="23" customHeight="1" spans="1:9">
      <c r="A23" s="5" t="s">
        <v>51</v>
      </c>
      <c r="B23" s="5" t="s">
        <v>52</v>
      </c>
      <c r="C23" s="5">
        <v>92</v>
      </c>
      <c r="D23" s="7">
        <v>11813</v>
      </c>
      <c r="E23" s="5">
        <v>28.8</v>
      </c>
      <c r="F23" s="5">
        <v>39</v>
      </c>
      <c r="G23" s="5">
        <v>778.8</v>
      </c>
      <c r="H23" s="5">
        <v>410</v>
      </c>
      <c r="I23" s="5">
        <v>3.19</v>
      </c>
    </row>
    <row r="24" customHeight="1" spans="1:9">
      <c r="A24" s="5" t="s">
        <v>53</v>
      </c>
      <c r="B24" s="5" t="s">
        <v>54</v>
      </c>
      <c r="C24" s="5">
        <v>44876</v>
      </c>
      <c r="D24" s="7">
        <v>23829897</v>
      </c>
      <c r="E24" s="5">
        <v>36190</v>
      </c>
      <c r="F24" s="5">
        <v>9</v>
      </c>
      <c r="G24" s="5">
        <v>188.3</v>
      </c>
      <c r="H24" s="5">
        <v>658</v>
      </c>
      <c r="I24" s="5">
        <v>1.24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workbookViewId="0">
      <selection activeCell="A1" sqref="A1"/>
    </sheetView>
  </sheetViews>
  <sheetFormatPr defaultColWidth="12.6339285714286" defaultRowHeight="15.75" customHeight="1" outlineLevelRow="6" outlineLevelCol="2"/>
  <sheetData>
    <row r="1" customHeight="1" spans="1:3">
      <c r="A1" s="1" t="s">
        <v>55</v>
      </c>
      <c r="B1" s="1" t="s">
        <v>56</v>
      </c>
      <c r="C1" s="1" t="s">
        <v>57</v>
      </c>
    </row>
    <row r="2" customHeight="1" spans="1:3">
      <c r="A2" s="1" t="s">
        <v>58</v>
      </c>
      <c r="B2" s="2">
        <v>7226</v>
      </c>
      <c r="C2" s="2">
        <v>16.1021481</v>
      </c>
    </row>
    <row r="3" customHeight="1" spans="1:3">
      <c r="A3" s="1" t="s">
        <v>59</v>
      </c>
      <c r="B3" s="2">
        <v>629</v>
      </c>
      <c r="C3" s="2">
        <v>1.40164007</v>
      </c>
    </row>
    <row r="4" customHeight="1" spans="1:3">
      <c r="A4" s="1" t="s">
        <v>60</v>
      </c>
      <c r="B4" s="2">
        <v>15467</v>
      </c>
      <c r="C4" s="2">
        <v>34.4660843</v>
      </c>
    </row>
    <row r="5" customHeight="1" spans="1:3">
      <c r="A5" s="1" t="s">
        <v>61</v>
      </c>
      <c r="B5" s="2">
        <v>1102</v>
      </c>
      <c r="C5" s="2">
        <v>2.45565558</v>
      </c>
    </row>
    <row r="6" customHeight="1" spans="1:3">
      <c r="A6" s="1" t="s">
        <v>62</v>
      </c>
      <c r="B6" s="2">
        <v>4769</v>
      </c>
      <c r="C6" s="2">
        <v>10.6270612</v>
      </c>
    </row>
    <row r="7" customHeight="1" spans="1:3">
      <c r="A7" s="1" t="s">
        <v>63</v>
      </c>
      <c r="B7" s="2">
        <v>15683</v>
      </c>
      <c r="C7" s="2">
        <v>34.9474106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6"/>
  <sheetViews>
    <sheetView workbookViewId="0">
      <selection activeCell="A1" sqref="A1"/>
    </sheetView>
  </sheetViews>
  <sheetFormatPr defaultColWidth="12.6339285714286" defaultRowHeight="15.75" customHeight="1" outlineLevelCol="2"/>
  <cols>
    <col min="1" max="1" width="42.8839285714286" customWidth="1"/>
  </cols>
  <sheetData>
    <row r="1" customHeight="1" spans="1:3">
      <c r="A1" s="1" t="s">
        <v>64</v>
      </c>
      <c r="B1" s="1" t="s">
        <v>56</v>
      </c>
      <c r="C1" s="1" t="s">
        <v>57</v>
      </c>
    </row>
    <row r="2" customHeight="1" spans="1:3">
      <c r="A2" s="1" t="s">
        <v>65</v>
      </c>
      <c r="B2" s="2">
        <f>5331+302</f>
        <v>5633</v>
      </c>
      <c r="C2" s="2">
        <v>11.879401</v>
      </c>
    </row>
    <row r="3" customHeight="1" spans="1:3">
      <c r="A3" s="1" t="s">
        <v>66</v>
      </c>
      <c r="B3" s="2">
        <v>4504</v>
      </c>
      <c r="C3" s="2">
        <v>10.0365451</v>
      </c>
    </row>
    <row r="4" customHeight="1" spans="1:3">
      <c r="A4" s="1" t="s">
        <v>67</v>
      </c>
      <c r="B4" s="2">
        <v>4346</v>
      </c>
      <c r="C4" s="2">
        <v>9.68446386</v>
      </c>
    </row>
    <row r="5" customHeight="1" spans="1:3">
      <c r="A5" s="1" t="s">
        <v>68</v>
      </c>
      <c r="B5" s="2">
        <v>3433</v>
      </c>
      <c r="C5" s="2">
        <v>7.6499688</v>
      </c>
    </row>
    <row r="6" customHeight="1" spans="1:3">
      <c r="A6" s="1" t="s">
        <v>69</v>
      </c>
      <c r="B6" s="2">
        <v>3133</v>
      </c>
      <c r="C6" s="2">
        <v>6.98146002</v>
      </c>
    </row>
    <row r="7" customHeight="1" spans="1:3">
      <c r="A7" s="1" t="s">
        <v>70</v>
      </c>
      <c r="B7" s="2">
        <v>3084</v>
      </c>
      <c r="C7" s="2">
        <v>6.87227026</v>
      </c>
    </row>
    <row r="8" customHeight="1" spans="1:3">
      <c r="A8" s="1" t="s">
        <v>71</v>
      </c>
      <c r="B8" s="2">
        <v>3077</v>
      </c>
      <c r="C8" s="2">
        <v>6.85667172</v>
      </c>
    </row>
    <row r="9" customHeight="1" spans="1:3">
      <c r="A9" s="1" t="s">
        <v>72</v>
      </c>
      <c r="B9" s="2">
        <v>2638</v>
      </c>
      <c r="C9" s="2">
        <v>5.87842054</v>
      </c>
    </row>
    <row r="10" customHeight="1" spans="1:3">
      <c r="A10" s="1" t="s">
        <v>73</v>
      </c>
      <c r="B10" s="2">
        <v>2463</v>
      </c>
      <c r="C10" s="2">
        <v>5.48845708</v>
      </c>
    </row>
    <row r="11" customHeight="1" spans="1:3">
      <c r="A11" s="1" t="s">
        <v>74</v>
      </c>
      <c r="B11" s="2">
        <v>1884</v>
      </c>
      <c r="C11" s="2">
        <v>4.19823514</v>
      </c>
    </row>
    <row r="12" customHeight="1" spans="1:3">
      <c r="A12" s="1" t="s">
        <v>75</v>
      </c>
      <c r="B12" s="2">
        <v>1575</v>
      </c>
      <c r="C12" s="2">
        <v>3.50967109</v>
      </c>
    </row>
    <row r="13" customHeight="1" spans="1:3">
      <c r="A13" s="1" t="s">
        <v>76</v>
      </c>
      <c r="B13" s="2">
        <v>1476</v>
      </c>
      <c r="C13" s="2">
        <v>3.2890632</v>
      </c>
    </row>
    <row r="14" customHeight="1" spans="1:3">
      <c r="A14" s="1" t="s">
        <v>77</v>
      </c>
      <c r="B14" s="2">
        <v>1271</v>
      </c>
      <c r="C14" s="2">
        <v>2.83224886</v>
      </c>
    </row>
    <row r="15" customHeight="1" spans="1:3">
      <c r="A15" s="1" t="s">
        <v>78</v>
      </c>
      <c r="B15" s="2">
        <v>1251</v>
      </c>
      <c r="C15" s="2">
        <v>2.78768161</v>
      </c>
    </row>
    <row r="16" customHeight="1" spans="1:3">
      <c r="A16" s="1" t="s">
        <v>79</v>
      </c>
      <c r="B16" s="2">
        <v>949</v>
      </c>
      <c r="C16" s="2">
        <v>2.11471611</v>
      </c>
    </row>
    <row r="17" customHeight="1" spans="1:3">
      <c r="A17" s="1" t="s">
        <v>80</v>
      </c>
      <c r="B17" s="2">
        <v>843</v>
      </c>
      <c r="C17" s="2">
        <v>1.87850967</v>
      </c>
    </row>
    <row r="18" customHeight="1" spans="1:3">
      <c r="A18" s="1" t="s">
        <v>81</v>
      </c>
      <c r="B18" s="2">
        <v>804</v>
      </c>
      <c r="C18" s="2">
        <v>1.79160353</v>
      </c>
    </row>
    <row r="19" customHeight="1" spans="1:3">
      <c r="A19" s="1" t="s">
        <v>82</v>
      </c>
      <c r="B19" s="2">
        <v>777</v>
      </c>
      <c r="C19" s="2">
        <v>1.73143774</v>
      </c>
    </row>
    <row r="20" customHeight="1" spans="1:3">
      <c r="A20" s="1" t="s">
        <v>83</v>
      </c>
      <c r="B20" s="2">
        <v>363</v>
      </c>
      <c r="C20" s="2">
        <v>0.80889562</v>
      </c>
    </row>
    <row r="21" customHeight="1" spans="1:3">
      <c r="A21" s="1" t="s">
        <v>84</v>
      </c>
      <c r="B21" s="2">
        <v>340</v>
      </c>
      <c r="C21" s="2">
        <v>0.75764328</v>
      </c>
    </row>
    <row r="22" customHeight="1" spans="1:3">
      <c r="A22" s="1" t="s">
        <v>85</v>
      </c>
      <c r="B22" s="2">
        <v>319</v>
      </c>
      <c r="C22" s="2">
        <v>0.71084767</v>
      </c>
    </row>
    <row r="23" customHeight="1" spans="1:3">
      <c r="A23" s="1" t="s">
        <v>86</v>
      </c>
      <c r="B23" s="2">
        <v>283</v>
      </c>
      <c r="C23" s="2">
        <v>0.63062662</v>
      </c>
    </row>
    <row r="24" customHeight="1" spans="1:3">
      <c r="A24" s="1" t="s">
        <v>87</v>
      </c>
      <c r="B24" s="2">
        <v>196</v>
      </c>
      <c r="C24" s="2">
        <v>0.43675907</v>
      </c>
    </row>
    <row r="25" customHeight="1" spans="1:3">
      <c r="A25" s="1" t="s">
        <v>88</v>
      </c>
      <c r="B25" s="2">
        <v>133</v>
      </c>
      <c r="C25" s="2">
        <v>0.29637223</v>
      </c>
    </row>
    <row r="26" customHeight="1" spans="1:3">
      <c r="A26" s="1" t="s">
        <v>89</v>
      </c>
      <c r="B26" s="2">
        <v>101</v>
      </c>
      <c r="C26" s="2">
        <v>0.22506462</v>
      </c>
    </row>
  </sheetData>
  <autoFilter ref="A1:C26">
    <sortState ref="A1:C26">
      <sortCondition ref="B1:B26" descending="1"/>
    </sortState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4"/>
  <sheetViews>
    <sheetView workbookViewId="0">
      <selection activeCell="A1" sqref="A1"/>
    </sheetView>
  </sheetViews>
  <sheetFormatPr defaultColWidth="12.6339285714286" defaultRowHeight="15.75" customHeight="1"/>
  <cols>
    <col min="8" max="8" width="15.3839285714286" customWidth="1"/>
  </cols>
  <sheetData>
    <row r="1" customHeight="1" spans="1:9">
      <c r="A1" s="1" t="s">
        <v>0</v>
      </c>
      <c r="B1" s="1" t="str">
        <f>IFERROR(__xludf.DUMMYFUNCTION("GOOGLETRANSLATE(A1,""en"",""zh-tw"")"),"city_cn")</f>
        <v>city_cn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1" t="str">
        <f>IFERROR(__xludf.DUMMYFUNCTION("GOOGLETRANSLATE(A2,""en"",""zh-tw"")"),"台北市")</f>
        <v>台北市</v>
      </c>
      <c r="C2" s="2">
        <v>6994</v>
      </c>
      <c r="D2" s="3">
        <v>2594581</v>
      </c>
      <c r="E2" s="2">
        <v>271.8</v>
      </c>
      <c r="F2" s="4">
        <v>13</v>
      </c>
      <c r="G2" s="2">
        <v>269.6</v>
      </c>
      <c r="H2" s="2">
        <v>9546</v>
      </c>
      <c r="I2" s="2">
        <v>25.73</v>
      </c>
    </row>
    <row r="3" customHeight="1" spans="1:9">
      <c r="A3" s="1" t="s">
        <v>11</v>
      </c>
      <c r="B3" s="1" t="str">
        <f>IFERROR(__xludf.DUMMYFUNCTION("GOOGLETRANSLATE(A3,""en"",""zh-tw"")"),"新北市")</f>
        <v>新北市</v>
      </c>
      <c r="C3" s="2">
        <v>5889</v>
      </c>
      <c r="D3" s="3">
        <v>4365947</v>
      </c>
      <c r="E3" s="2">
        <v>2052.6</v>
      </c>
      <c r="F3" s="2">
        <v>7</v>
      </c>
      <c r="G3" s="2">
        <v>134.9</v>
      </c>
      <c r="H3" s="2">
        <v>2127</v>
      </c>
      <c r="I3" s="2">
        <v>2.87</v>
      </c>
    </row>
    <row r="4" customHeight="1" spans="1:9">
      <c r="A4" s="1" t="s">
        <v>13</v>
      </c>
      <c r="B4" s="1" t="str">
        <f>IFERROR(__xludf.DUMMYFUNCTION("GOOGLETRANSLATE(A4,""en"",""zh-tw"")"),"臺中市")</f>
        <v>臺中市</v>
      </c>
      <c r="C4" s="2">
        <v>5787</v>
      </c>
      <c r="D4" s="3">
        <v>3033840</v>
      </c>
      <c r="E4" s="2">
        <v>2214.9</v>
      </c>
      <c r="F4" s="2">
        <v>10</v>
      </c>
      <c r="G4" s="2">
        <v>190.7</v>
      </c>
      <c r="H4" s="2">
        <v>1370</v>
      </c>
      <c r="I4" s="2">
        <v>2.61</v>
      </c>
    </row>
    <row r="5" customHeight="1" spans="1:9">
      <c r="A5" s="1" t="s">
        <v>15</v>
      </c>
      <c r="B5" s="1" t="str">
        <f>IFERROR(__xludf.DUMMYFUNCTION("GOOGLETRANSLATE(A5,""en"",""zh-tw"")"),"台南市")</f>
        <v>台南市</v>
      </c>
      <c r="C5" s="2">
        <v>4906</v>
      </c>
      <c r="D5" s="3">
        <v>1875076</v>
      </c>
      <c r="E5" s="2">
        <v>2191.7</v>
      </c>
      <c r="F5" s="2">
        <v>13</v>
      </c>
      <c r="G5" s="2">
        <v>261.6</v>
      </c>
      <c r="H5" s="2">
        <v>856</v>
      </c>
      <c r="I5" s="2">
        <v>2.24</v>
      </c>
    </row>
    <row r="6" customHeight="1" spans="1:9">
      <c r="A6" s="1" t="s">
        <v>17</v>
      </c>
      <c r="B6" s="1" t="str">
        <f>IFERROR(__xludf.DUMMYFUNCTION("GOOGLETRANSLATE(A6,""en"",""zh-tw"")"),"高雄市")</f>
        <v>高雄市</v>
      </c>
      <c r="C6" s="2">
        <v>4215</v>
      </c>
      <c r="D6" s="3">
        <v>2734275</v>
      </c>
      <c r="E6" s="2">
        <v>2947.6</v>
      </c>
      <c r="F6" s="2">
        <v>8</v>
      </c>
      <c r="G6" s="2">
        <v>154.2</v>
      </c>
      <c r="H6" s="2">
        <v>928</v>
      </c>
      <c r="I6" s="2">
        <v>1.43</v>
      </c>
    </row>
    <row r="7" customHeight="1" spans="1:9">
      <c r="A7" s="1" t="s">
        <v>19</v>
      </c>
      <c r="B7" s="1" t="str">
        <f>IFERROR(__xludf.DUMMYFUNCTION("GOOGLETRANSLATE(A7,""en"",""zh-tw"")"),"桃園市")</f>
        <v>桃園市</v>
      </c>
      <c r="C7" s="2">
        <v>3806</v>
      </c>
      <c r="D7" s="3">
        <v>2441064</v>
      </c>
      <c r="E7" s="2">
        <v>1221</v>
      </c>
      <c r="F7" s="2">
        <v>8</v>
      </c>
      <c r="G7" s="2">
        <v>155.9</v>
      </c>
      <c r="H7" s="2">
        <v>1999</v>
      </c>
      <c r="I7" s="2">
        <v>3.12</v>
      </c>
    </row>
    <row r="8" customHeight="1" spans="1:9">
      <c r="A8" s="1" t="s">
        <v>21</v>
      </c>
      <c r="B8" s="1" t="str">
        <f>IFERROR(__xludf.DUMMYFUNCTION("GOOGLETRANSLATE(A8,""en"",""zh-tw"")"),"彰化縣")</f>
        <v>彰化縣</v>
      </c>
      <c r="C8" s="2">
        <v>1556</v>
      </c>
      <c r="D8" s="3">
        <v>1186795</v>
      </c>
      <c r="E8" s="2">
        <v>1074.4</v>
      </c>
      <c r="F8" s="2">
        <v>7</v>
      </c>
      <c r="G8" s="2">
        <v>131.1</v>
      </c>
      <c r="H8" s="2">
        <v>1105</v>
      </c>
      <c r="I8" s="2">
        <v>1.45</v>
      </c>
    </row>
    <row r="9" customHeight="1" spans="1:9">
      <c r="A9" s="1" t="s">
        <v>23</v>
      </c>
      <c r="B9" s="1" t="str">
        <f>IFERROR(__xludf.DUMMYFUNCTION("GOOGLETRANSLATE(A9,""en"",""zh-tw"")"),"嘉義縣")</f>
        <v>嘉義縣</v>
      </c>
      <c r="C9" s="2">
        <v>1417</v>
      </c>
      <c r="D9" s="3">
        <v>464164</v>
      </c>
      <c r="E9" s="2">
        <v>1903.6</v>
      </c>
      <c r="F9" s="2">
        <v>15</v>
      </c>
      <c r="G9" s="2">
        <v>305.3</v>
      </c>
      <c r="H9" s="2">
        <v>244</v>
      </c>
      <c r="I9" s="2">
        <v>0.74</v>
      </c>
    </row>
    <row r="10" customHeight="1" spans="1:9">
      <c r="A10" s="1" t="s">
        <v>25</v>
      </c>
      <c r="B10" s="1" t="str">
        <f>IFERROR(__xludf.DUMMYFUNCTION("GOOGLETRANSLATE(A10,""en"",""zh-tw"")"),"南投縣")</f>
        <v>南投縣</v>
      </c>
      <c r="C10" s="2">
        <v>1104</v>
      </c>
      <c r="D10" s="3">
        <v>430211</v>
      </c>
      <c r="E10" s="2">
        <v>4106.4</v>
      </c>
      <c r="F10" s="2">
        <v>13</v>
      </c>
      <c r="G10" s="2">
        <v>256.6</v>
      </c>
      <c r="H10" s="2">
        <v>105</v>
      </c>
      <c r="I10" s="2">
        <v>0.27</v>
      </c>
    </row>
    <row r="11" customHeight="1" spans="1:9">
      <c r="A11" s="1" t="s">
        <v>27</v>
      </c>
      <c r="B11" s="1" t="str">
        <f>IFERROR(__xludf.DUMMYFUNCTION("GOOGLETRANSLATE(A11,""en"",""zh-tw"")"),"苗栗縣")</f>
        <v>苗栗縣</v>
      </c>
      <c r="C11" s="2">
        <v>1004</v>
      </c>
      <c r="D11" s="3">
        <v>521962</v>
      </c>
      <c r="E11" s="2">
        <v>1820.3</v>
      </c>
      <c r="F11" s="2">
        <v>10</v>
      </c>
      <c r="G11" s="2">
        <v>192.4</v>
      </c>
      <c r="H11" s="2">
        <v>287</v>
      </c>
      <c r="I11" s="2">
        <v>0.55</v>
      </c>
    </row>
    <row r="12" customHeight="1" spans="1:9">
      <c r="A12" s="1" t="s">
        <v>29</v>
      </c>
      <c r="B12" s="1" t="str">
        <f>IFERROR(__xludf.DUMMYFUNCTION("GOOGLETRANSLATE(A12,""en"",""zh-tw"")"),"屏東縣")</f>
        <v>屏東縣</v>
      </c>
      <c r="C12" s="2">
        <v>945</v>
      </c>
      <c r="D12" s="3">
        <v>755047</v>
      </c>
      <c r="E12" s="2">
        <v>2775.6</v>
      </c>
      <c r="F12" s="2">
        <v>6</v>
      </c>
      <c r="G12" s="2">
        <v>125.2</v>
      </c>
      <c r="H12" s="2">
        <v>272</v>
      </c>
      <c r="I12" s="2">
        <v>0.34</v>
      </c>
    </row>
    <row r="13" customHeight="1" spans="1:9">
      <c r="A13" s="1" t="s">
        <v>31</v>
      </c>
      <c r="B13" s="1" t="str">
        <f>IFERROR(__xludf.DUMMYFUNCTION("GOOGLETRANSLATE(A13,""en"",""zh-tw"")"),"宜蘭縣")</f>
        <v>宜蘭縣</v>
      </c>
      <c r="C13" s="2">
        <v>937</v>
      </c>
      <c r="D13" s="3">
        <v>433319</v>
      </c>
      <c r="E13" s="2">
        <v>2143.6</v>
      </c>
      <c r="F13" s="2">
        <v>11</v>
      </c>
      <c r="G13" s="2">
        <v>216.2</v>
      </c>
      <c r="H13" s="2">
        <v>202</v>
      </c>
      <c r="I13" s="2">
        <v>0.44</v>
      </c>
    </row>
    <row r="14" customHeight="1" spans="1:9">
      <c r="A14" s="1" t="s">
        <v>33</v>
      </c>
      <c r="B14" s="1" t="str">
        <f>IFERROR(__xludf.DUMMYFUNCTION("GOOGLETRANSLATE(A14,""en"",""zh-tw"")"),"新竹縣")</f>
        <v>新竹縣</v>
      </c>
      <c r="C14" s="2">
        <v>883</v>
      </c>
      <c r="D14" s="3">
        <v>633163</v>
      </c>
      <c r="E14" s="2">
        <v>1427.5</v>
      </c>
      <c r="F14" s="2">
        <v>7</v>
      </c>
      <c r="G14" s="2">
        <v>139.5</v>
      </c>
      <c r="H14" s="2">
        <v>444</v>
      </c>
      <c r="I14" s="2">
        <v>0.62</v>
      </c>
    </row>
    <row r="15" customHeight="1" spans="1:9">
      <c r="A15" s="1" t="s">
        <v>35</v>
      </c>
      <c r="B15" s="1" t="str">
        <f>IFERROR(__xludf.DUMMYFUNCTION("GOOGLETRANSLATE(A15,""en"",""zh-tw"")"),"雲林縣")</f>
        <v>雲林縣</v>
      </c>
      <c r="C15" s="2">
        <v>877</v>
      </c>
      <c r="D15" s="3">
        <v>591111</v>
      </c>
      <c r="E15" s="2">
        <v>1290.8</v>
      </c>
      <c r="F15" s="2">
        <v>7</v>
      </c>
      <c r="G15" s="2">
        <v>148.4</v>
      </c>
      <c r="H15" s="2">
        <v>458</v>
      </c>
      <c r="I15" s="2">
        <v>0.68</v>
      </c>
    </row>
    <row r="16" customHeight="1" spans="1:9">
      <c r="A16" s="1" t="s">
        <v>37</v>
      </c>
      <c r="B16" s="1" t="str">
        <f>IFERROR(__xludf.DUMMYFUNCTION("GOOGLETRANSLATE(A16,""en"",""zh-tw"")"),"基隆市")</f>
        <v>基隆市</v>
      </c>
      <c r="C16" s="2">
        <v>842</v>
      </c>
      <c r="D16" s="3">
        <v>367264</v>
      </c>
      <c r="E16" s="2">
        <v>132.8</v>
      </c>
      <c r="F16" s="2">
        <v>11</v>
      </c>
      <c r="G16" s="2">
        <v>229.3</v>
      </c>
      <c r="H16" s="2">
        <v>2766</v>
      </c>
      <c r="I16" s="2">
        <v>6.34</v>
      </c>
    </row>
    <row r="17" customHeight="1" spans="1:9">
      <c r="A17" s="1" t="s">
        <v>39</v>
      </c>
      <c r="B17" s="1" t="str">
        <f>IFERROR(__xludf.DUMMYFUNCTION("GOOGLETRANSLATE(A17,""en"",""zh-tw"")"),"新竹市")</f>
        <v>新竹市</v>
      </c>
      <c r="C17" s="2">
        <v>808</v>
      </c>
      <c r="D17" s="3">
        <v>499468</v>
      </c>
      <c r="E17" s="2">
        <v>104.2</v>
      </c>
      <c r="F17" s="2">
        <v>8</v>
      </c>
      <c r="G17" s="2">
        <v>161.8</v>
      </c>
      <c r="H17" s="2">
        <v>4796</v>
      </c>
      <c r="I17" s="2">
        <v>7.76</v>
      </c>
    </row>
    <row r="18" customHeight="1" spans="1:9">
      <c r="A18" s="1" t="s">
        <v>41</v>
      </c>
      <c r="B18" s="1" t="str">
        <f>IFERROR(__xludf.DUMMYFUNCTION("GOOGLETRANSLATE(A18,""en"",""zh-tw"")"),"花蓮縣")</f>
        <v>花蓮縣</v>
      </c>
      <c r="C18" s="2">
        <v>728</v>
      </c>
      <c r="D18" s="3">
        <v>300406</v>
      </c>
      <c r="E18" s="2">
        <v>4628.6</v>
      </c>
      <c r="F18" s="2">
        <v>12</v>
      </c>
      <c r="G18" s="2">
        <v>242.3</v>
      </c>
      <c r="H18" s="2">
        <v>65</v>
      </c>
      <c r="I18" s="2">
        <v>0.16</v>
      </c>
    </row>
    <row r="19" customHeight="1" spans="1:9">
      <c r="A19" s="1" t="s">
        <v>43</v>
      </c>
      <c r="B19" s="1" t="str">
        <f>IFERROR(__xludf.DUMMYFUNCTION("GOOGLETRANSLATE(A19,""en"",""zh-tw"")"),"台東縣")</f>
        <v>台東縣</v>
      </c>
      <c r="C19" s="2">
        <v>715</v>
      </c>
      <c r="D19" s="3">
        <v>189452</v>
      </c>
      <c r="E19" s="2">
        <v>3515.3</v>
      </c>
      <c r="F19" s="2">
        <v>19</v>
      </c>
      <c r="G19" s="2">
        <v>377.4</v>
      </c>
      <c r="H19" s="2">
        <v>54</v>
      </c>
      <c r="I19" s="2">
        <v>0.2</v>
      </c>
    </row>
    <row r="20" customHeight="1" spans="1:9">
      <c r="A20" s="1" t="s">
        <v>45</v>
      </c>
      <c r="B20" s="1" t="str">
        <f>IFERROR(__xludf.DUMMYFUNCTION("GOOGLETRANSLATE(A20,""en"",""zh-tw"")"),"嘉義市")</f>
        <v>嘉義市</v>
      </c>
      <c r="C20" s="2">
        <v>653</v>
      </c>
      <c r="D20" s="3">
        <v>252028</v>
      </c>
      <c r="E20" s="2">
        <v>60</v>
      </c>
      <c r="F20" s="2">
        <v>13</v>
      </c>
      <c r="G20" s="2">
        <v>259.1</v>
      </c>
      <c r="H20" s="2">
        <v>4198</v>
      </c>
      <c r="I20" s="2">
        <v>10.88</v>
      </c>
    </row>
    <row r="21" customHeight="1" spans="1:9">
      <c r="A21" s="1" t="s">
        <v>47</v>
      </c>
      <c r="B21" s="1" t="str">
        <f>IFERROR(__xludf.DUMMYFUNCTION("GOOGLETRANSLATE(A21,""en"",""zh-tw"")"),"澎湖縣")</f>
        <v>澎湖縣</v>
      </c>
      <c r="C21" s="2">
        <v>369</v>
      </c>
      <c r="D21" s="3">
        <v>81738</v>
      </c>
      <c r="E21" s="2">
        <v>126.9</v>
      </c>
      <c r="F21" s="2">
        <v>23</v>
      </c>
      <c r="G21" s="2">
        <v>451.4</v>
      </c>
      <c r="H21" s="2">
        <v>644</v>
      </c>
      <c r="I21" s="2">
        <v>2.91</v>
      </c>
    </row>
    <row r="22" customHeight="1" spans="1:9">
      <c r="A22" s="1" t="s">
        <v>49</v>
      </c>
      <c r="B22" s="1" t="str">
        <f>IFERROR(__xludf.DUMMYFUNCTION("GOOGLETRANSLATE(A22,""en"",""zh-tw"")"),"金門縣")</f>
        <v>金門縣</v>
      </c>
      <c r="C22" s="2">
        <v>349</v>
      </c>
      <c r="D22" s="3">
        <v>67173</v>
      </c>
      <c r="E22" s="2">
        <v>151.7</v>
      </c>
      <c r="F22" s="2">
        <v>26</v>
      </c>
      <c r="G22" s="2">
        <v>519.6</v>
      </c>
      <c r="H22" s="2">
        <v>443</v>
      </c>
      <c r="I22" s="2">
        <v>2.3</v>
      </c>
    </row>
    <row r="23" customHeight="1" spans="1:9">
      <c r="A23" s="1" t="s">
        <v>51</v>
      </c>
      <c r="B23" s="1" t="str">
        <f>IFERROR(__xludf.DUMMYFUNCTION("GOOGLETRANSLATE(A23,""en"",""zh-tw"")"),"連江縣")</f>
        <v>連江縣</v>
      </c>
      <c r="C23" s="2">
        <v>92</v>
      </c>
      <c r="D23" s="3">
        <v>11813</v>
      </c>
      <c r="E23" s="2">
        <v>28.8</v>
      </c>
      <c r="F23" s="2">
        <v>39</v>
      </c>
      <c r="G23" s="2">
        <v>778.8</v>
      </c>
      <c r="H23" s="2">
        <v>410</v>
      </c>
      <c r="I23" s="2">
        <v>3.19</v>
      </c>
    </row>
    <row r="24" customHeight="1" spans="1:9">
      <c r="A24" s="1" t="s">
        <v>53</v>
      </c>
      <c r="B24" s="1" t="str">
        <f>IFERROR(__xludf.DUMMYFUNCTION("GOOGLETRANSLATE(A24,""en"",""zh-tw"")"),"全台灣")</f>
        <v>全台灣</v>
      </c>
      <c r="C24" s="2">
        <v>44876</v>
      </c>
      <c r="D24" s="3">
        <v>23829897</v>
      </c>
      <c r="E24" s="2">
        <v>36190</v>
      </c>
      <c r="F24" s="4">
        <v>9</v>
      </c>
      <c r="G24" s="2">
        <v>188.3</v>
      </c>
      <c r="H24" s="2">
        <v>658</v>
      </c>
      <c r="I24" s="2">
        <v>1.24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thao</cp:lastModifiedBy>
  <dcterms:created xsi:type="dcterms:W3CDTF">2024-06-21T20:58:00Z</dcterms:created>
  <dcterms:modified xsi:type="dcterms:W3CDTF">2024-06-21T20:58:04Z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