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.sharepoint.com/sites/SE358.M13.PMCL/Shared Documents/Group 1/Project Information/"/>
    </mc:Choice>
  </mc:AlternateContent>
  <xr:revisionPtr revIDLastSave="6" documentId="13_ncr:1_{126FA651-A70A-446D-85F7-727C607B9916}" xr6:coauthVersionLast="47" xr6:coauthVersionMax="47" xr10:uidLastSave="{23E09356-BB33-4B51-A357-A8A2FB3B1070}"/>
  <bookViews>
    <workbookView xWindow="-108" yWindow="-108" windowWidth="23256" windowHeight="13176" xr2:uid="{7CD0B26E-CAE6-414C-AB0D-242CC5F3267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B48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B50" i="1" s="1"/>
  <c r="C44" i="1"/>
  <c r="D42" i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C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42" i="1"/>
  <c r="B41" i="1"/>
  <c r="B37" i="1"/>
  <c r="T38" i="1" s="1"/>
  <c r="T37" i="1"/>
  <c r="K19" i="1"/>
  <c r="K37" i="1" s="1"/>
  <c r="I37" i="1"/>
  <c r="BK34" i="1"/>
  <c r="BK37" i="1" s="1"/>
  <c r="BL34" i="1"/>
  <c r="BL37" i="1" s="1"/>
  <c r="BJ34" i="1"/>
  <c r="BJ37" i="1" s="1"/>
  <c r="C37" i="1"/>
  <c r="D37" i="1"/>
  <c r="E37" i="1"/>
  <c r="F37" i="1"/>
  <c r="G37" i="1"/>
  <c r="H37" i="1"/>
  <c r="J37" i="1"/>
  <c r="L37" i="1"/>
  <c r="M37" i="1"/>
  <c r="N37" i="1"/>
  <c r="O37" i="1"/>
  <c r="P37" i="1"/>
  <c r="Q37" i="1"/>
  <c r="S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M37" i="1"/>
  <c r="BN37" i="1"/>
  <c r="BO37" i="1"/>
  <c r="BP37" i="1"/>
  <c r="BQ37" i="1"/>
  <c r="BR37" i="1"/>
  <c r="BS37" i="1"/>
  <c r="BT37" i="1"/>
  <c r="BU37" i="1"/>
  <c r="BV37" i="1"/>
  <c r="BU36" i="1"/>
  <c r="BV36" i="1"/>
  <c r="BT36" i="1"/>
  <c r="BN35" i="1"/>
  <c r="BO35" i="1"/>
  <c r="BP35" i="1"/>
  <c r="BQ35" i="1"/>
  <c r="BR35" i="1"/>
  <c r="BS35" i="1"/>
  <c r="BM35" i="1"/>
  <c r="BD33" i="1"/>
  <c r="BE33" i="1"/>
  <c r="BF33" i="1"/>
  <c r="BG33" i="1"/>
  <c r="BH33" i="1"/>
  <c r="BI33" i="1"/>
  <c r="BC33" i="1"/>
  <c r="AY32" i="1"/>
  <c r="AZ32" i="1"/>
  <c r="BA32" i="1"/>
  <c r="BB32" i="1"/>
  <c r="AX32" i="1"/>
  <c r="AT31" i="1"/>
  <c r="AU31" i="1"/>
  <c r="AV31" i="1"/>
  <c r="AW31" i="1"/>
  <c r="AS31" i="1"/>
  <c r="AM30" i="1"/>
  <c r="AN30" i="1"/>
  <c r="AO30" i="1"/>
  <c r="AP30" i="1"/>
  <c r="AQ30" i="1"/>
  <c r="AR30" i="1"/>
  <c r="AL30" i="1"/>
  <c r="AM29" i="1"/>
  <c r="AN29" i="1"/>
  <c r="AO29" i="1"/>
  <c r="AP29" i="1"/>
  <c r="AQ29" i="1"/>
  <c r="AR29" i="1"/>
  <c r="AL29" i="1"/>
  <c r="AF28" i="1"/>
  <c r="AG28" i="1"/>
  <c r="AH28" i="1"/>
  <c r="AI28" i="1"/>
  <c r="AJ28" i="1"/>
  <c r="AK28" i="1"/>
  <c r="AE28" i="1"/>
  <c r="AM26" i="1"/>
  <c r="AN26" i="1"/>
  <c r="AO26" i="1"/>
  <c r="AP26" i="1"/>
  <c r="AQ26" i="1"/>
  <c r="AR26" i="1"/>
  <c r="AL26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X25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X24" i="1"/>
  <c r="Y23" i="1"/>
  <c r="Z23" i="1"/>
  <c r="AA23" i="1"/>
  <c r="AB23" i="1"/>
  <c r="AC23" i="1"/>
  <c r="AD23" i="1"/>
  <c r="X23" i="1"/>
  <c r="R21" i="1"/>
  <c r="Q21" i="1"/>
  <c r="R20" i="1"/>
  <c r="S20" i="1"/>
  <c r="T20" i="1"/>
  <c r="U20" i="1"/>
  <c r="V20" i="1"/>
  <c r="W20" i="1"/>
  <c r="Q20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J18" i="1"/>
  <c r="R17" i="1"/>
  <c r="S17" i="1"/>
  <c r="T17" i="1"/>
  <c r="U17" i="1"/>
  <c r="V17" i="1"/>
  <c r="W17" i="1"/>
  <c r="Q17" i="1"/>
  <c r="K16" i="1"/>
  <c r="L16" i="1"/>
  <c r="M16" i="1"/>
  <c r="N16" i="1"/>
  <c r="O16" i="1"/>
  <c r="P16" i="1"/>
  <c r="J16" i="1"/>
  <c r="R15" i="1"/>
  <c r="S15" i="1"/>
  <c r="T15" i="1"/>
  <c r="U15" i="1"/>
  <c r="V15" i="1"/>
  <c r="W15" i="1"/>
  <c r="Q15" i="1"/>
  <c r="K14" i="1"/>
  <c r="L14" i="1"/>
  <c r="M14" i="1"/>
  <c r="N14" i="1"/>
  <c r="O14" i="1"/>
  <c r="P14" i="1"/>
  <c r="J14" i="1"/>
  <c r="D12" i="1"/>
  <c r="E12" i="1"/>
  <c r="F12" i="1"/>
  <c r="G12" i="1"/>
  <c r="H12" i="1"/>
  <c r="I12" i="1"/>
  <c r="C12" i="1"/>
  <c r="E9" i="1"/>
  <c r="F9" i="1"/>
  <c r="G9" i="1"/>
  <c r="D9" i="1"/>
  <c r="C9" i="1"/>
  <c r="B9" i="1"/>
  <c r="B55" i="1" l="1"/>
  <c r="B57" i="1" s="1"/>
  <c r="B53" i="1"/>
  <c r="B54" i="1"/>
  <c r="B56" i="1" s="1"/>
  <c r="B52" i="1"/>
  <c r="R37" i="1"/>
  <c r="BW37" i="1" s="1"/>
  <c r="M74" i="1" l="1"/>
</calcChain>
</file>

<file path=xl/sharedStrings.xml><?xml version="1.0" encoding="utf-8"?>
<sst xmlns="http://schemas.openxmlformats.org/spreadsheetml/2006/main" count="51" uniqueCount="50">
  <si>
    <t>Earned Value Chart</t>
  </si>
  <si>
    <t>Date</t>
  </si>
  <si>
    <t>Be sure to enter your own data and check your formulas.</t>
  </si>
  <si>
    <t>WBS Categories</t>
  </si>
  <si>
    <t>1. Initiating</t>
  </si>
  <si>
    <t>2. Planning</t>
  </si>
  <si>
    <t>3. Executing</t>
  </si>
  <si>
    <t>3.1 Project Kickoff Metting</t>
  </si>
  <si>
    <t>3.2 Verify and Validate User Requirements</t>
  </si>
  <si>
    <t>3.3 Design System</t>
  </si>
  <si>
    <t>3.3.1 Design Database Structure</t>
  </si>
  <si>
    <t>3.3.2 Design Particular Database</t>
  </si>
  <si>
    <t>3.3.3 Design Overview Functional Structure</t>
  </si>
  <si>
    <t>3.3.4 Design Detailed Functional Components</t>
  </si>
  <si>
    <t>3.3.5 Design UI/UX</t>
  </si>
  <si>
    <t>3.3.6 Test Planning</t>
  </si>
  <si>
    <t>3.3.7 Test Design</t>
  </si>
  <si>
    <t>3.4 Procure Hardware/Software</t>
  </si>
  <si>
    <t>3.5 Develop System</t>
  </si>
  <si>
    <t>3.5.1 Develop Database</t>
  </si>
  <si>
    <t>3.5.2 Develop Functions</t>
  </si>
  <si>
    <t>3.5.3 Develop UI/UX</t>
  </si>
  <si>
    <t>3.6 Install Development System</t>
  </si>
  <si>
    <t>3.7 Testing Phase</t>
  </si>
  <si>
    <t>3.7.1 Test Database</t>
  </si>
  <si>
    <t>3.7.2 Test Functions</t>
  </si>
  <si>
    <t>3.7.3 Test UI</t>
  </si>
  <si>
    <t>3.7.4 Summarize Test Result</t>
  </si>
  <si>
    <t>3.8 Fix Bugs</t>
  </si>
  <si>
    <t>3.9 Setup Deployment</t>
  </si>
  <si>
    <t>3.10 Deploy System</t>
  </si>
  <si>
    <t>4. Control</t>
  </si>
  <si>
    <t>5. Closeout</t>
  </si>
  <si>
    <t>Total</t>
  </si>
  <si>
    <t xml:space="preserve">   Daily Planned Value (PV)</t>
  </si>
  <si>
    <t xml:space="preserve">   Cumulative Planned Value (PV)</t>
  </si>
  <si>
    <t xml:space="preserve">   Daily Actual Cost (AC)</t>
  </si>
  <si>
    <t xml:space="preserve">   Cumulative Actual Cost (AC)</t>
  </si>
  <si>
    <t xml:space="preserve">   Daily Earned Value (EV)</t>
  </si>
  <si>
    <t xml:space="preserve">   Cumulative Earned Value (EV)</t>
  </si>
  <si>
    <t>Project EV as of 19</t>
  </si>
  <si>
    <t>Project PV as of 19</t>
  </si>
  <si>
    <t>Project AC as of 19</t>
  </si>
  <si>
    <t>CV=EV-AC</t>
  </si>
  <si>
    <t>SV=EV-PV</t>
  </si>
  <si>
    <t>CPI=EV/AC</t>
  </si>
  <si>
    <t>SPI=EV/PV</t>
  </si>
  <si>
    <t>Estimate at Completion (EAC)</t>
  </si>
  <si>
    <t>?????</t>
  </si>
  <si>
    <t>Estimated time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</si>
</sst>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[$$-409]* #,##0_);_([$$-409]* \(#,##0\);_([$$-409]* &quot;-&quot;??_);_(@_)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0" fillId="0" borderId="1" xfId="0" applyBorder="1"/>
    <xf numFmtId="165" fontId="0" fillId="0" borderId="1" xfId="2" applyNumberFormat="1" applyFont="1" applyBorder="1"/>
    <xf numFmtId="164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1" fontId="7" fillId="0" borderId="0" xfId="0" applyNumberFormat="1" applyFont="1"/>
    <xf numFmtId="164" fontId="7" fillId="0" borderId="0" xfId="1" applyNumberFormat="1" applyFont="1"/>
    <xf numFmtId="164" fontId="5" fillId="0" borderId="0" xfId="1" applyNumberFormat="1" applyFont="1"/>
    <xf numFmtId="165" fontId="7" fillId="0" borderId="0" xfId="2" applyNumberFormat="1" applyFont="1"/>
    <xf numFmtId="1" fontId="5" fillId="0" borderId="0" xfId="0" applyNumberFormat="1" applyFont="1"/>
    <xf numFmtId="165" fontId="5" fillId="0" borderId="0" xfId="2" applyNumberFormat="1" applyFont="1"/>
    <xf numFmtId="10" fontId="5" fillId="0" borderId="0" xfId="3" applyNumberFormat="1" applyFont="1"/>
    <xf numFmtId="1" fontId="7" fillId="0" borderId="0" xfId="1" applyNumberFormat="1" applyFont="1"/>
    <xf numFmtId="2" fontId="5" fillId="0" borderId="0" xfId="0" applyNumberFormat="1" applyFont="1"/>
    <xf numFmtId="2" fontId="7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44" fontId="0" fillId="0" borderId="1" xfId="2" applyFon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" fontId="0" fillId="0" borderId="1" xfId="1" applyNumberFormat="1" applyFont="1" applyBorder="1"/>
    <xf numFmtId="1" fontId="0" fillId="0" borderId="1" xfId="2" applyNumberFormat="1" applyFont="1" applyBorder="1"/>
    <xf numFmtId="167" fontId="0" fillId="0" borderId="0" xfId="2" applyNumberFormat="1" applyFont="1"/>
    <xf numFmtId="0" fontId="3" fillId="0" borderId="0" xfId="0" applyFont="1" applyAlignment="1">
      <alignment horizontal="center"/>
    </xf>
    <xf numFmtId="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   Cumulative Planned Value (PV)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Sheet1!$B$42:$BV$42</c:f>
              <c:numCache>
                <c:formatCode>0</c:formatCode>
                <c:ptCount val="73"/>
                <c:pt idx="0">
                  <c:v>1480</c:v>
                </c:pt>
                <c:pt idx="1">
                  <c:v>2222.8571428571431</c:v>
                </c:pt>
                <c:pt idx="2">
                  <c:v>2485.7142857142862</c:v>
                </c:pt>
                <c:pt idx="3">
                  <c:v>2748.5714285714294</c:v>
                </c:pt>
                <c:pt idx="4">
                  <c:v>3011.4285714285725</c:v>
                </c:pt>
                <c:pt idx="5">
                  <c:v>3274.2857142857156</c:v>
                </c:pt>
                <c:pt idx="6">
                  <c:v>3377.1428571428582</c:v>
                </c:pt>
                <c:pt idx="7">
                  <c:v>3480.0000000000009</c:v>
                </c:pt>
                <c:pt idx="8">
                  <c:v>4415.7142857142862</c:v>
                </c:pt>
                <c:pt idx="9">
                  <c:v>5531.4285714285725</c:v>
                </c:pt>
                <c:pt idx="10">
                  <c:v>6417.1428571428587</c:v>
                </c:pt>
                <c:pt idx="11">
                  <c:v>7182.8571428571449</c:v>
                </c:pt>
                <c:pt idx="12">
                  <c:v>7948.5714285714312</c:v>
                </c:pt>
                <c:pt idx="13">
                  <c:v>8714.2857142857174</c:v>
                </c:pt>
                <c:pt idx="14">
                  <c:v>9480.0000000000036</c:v>
                </c:pt>
                <c:pt idx="15">
                  <c:v>10522.857142857147</c:v>
                </c:pt>
                <c:pt idx="16">
                  <c:v>11565.71428571429</c:v>
                </c:pt>
                <c:pt idx="17">
                  <c:v>12508.571428571433</c:v>
                </c:pt>
                <c:pt idx="18">
                  <c:v>13451.428571428576</c:v>
                </c:pt>
                <c:pt idx="19">
                  <c:v>14394.285714285719</c:v>
                </c:pt>
                <c:pt idx="20">
                  <c:v>15337.142857142862</c:v>
                </c:pt>
                <c:pt idx="21">
                  <c:v>16280.000000000005</c:v>
                </c:pt>
                <c:pt idx="22">
                  <c:v>16680.000000000007</c:v>
                </c:pt>
                <c:pt idx="23">
                  <c:v>17080.000000000007</c:v>
                </c:pt>
                <c:pt idx="24">
                  <c:v>17480.000000000007</c:v>
                </c:pt>
                <c:pt idx="25">
                  <c:v>17880.000000000007</c:v>
                </c:pt>
                <c:pt idx="26">
                  <c:v>18280.000000000007</c:v>
                </c:pt>
                <c:pt idx="27">
                  <c:v>18680.000000000007</c:v>
                </c:pt>
                <c:pt idx="28">
                  <c:v>19080.000000000007</c:v>
                </c:pt>
                <c:pt idx="29">
                  <c:v>19422.857142857149</c:v>
                </c:pt>
                <c:pt idx="30">
                  <c:v>19765.71428571429</c:v>
                </c:pt>
                <c:pt idx="31">
                  <c:v>20108.571428571431</c:v>
                </c:pt>
                <c:pt idx="32">
                  <c:v>20451.428571428572</c:v>
                </c:pt>
                <c:pt idx="33">
                  <c:v>20794.285714285714</c:v>
                </c:pt>
                <c:pt idx="34">
                  <c:v>21137.142857142855</c:v>
                </c:pt>
                <c:pt idx="35">
                  <c:v>21479.999999999996</c:v>
                </c:pt>
                <c:pt idx="36">
                  <c:v>21847.142857142855</c:v>
                </c:pt>
                <c:pt idx="37">
                  <c:v>22214.285714285714</c:v>
                </c:pt>
                <c:pt idx="38">
                  <c:v>22581.428571428572</c:v>
                </c:pt>
                <c:pt idx="39">
                  <c:v>22948.571428571431</c:v>
                </c:pt>
                <c:pt idx="40">
                  <c:v>23315.71428571429</c:v>
                </c:pt>
                <c:pt idx="41">
                  <c:v>23682.857142857149</c:v>
                </c:pt>
                <c:pt idx="42">
                  <c:v>24050.000000000007</c:v>
                </c:pt>
                <c:pt idx="43">
                  <c:v>24230.000000000007</c:v>
                </c:pt>
                <c:pt idx="44">
                  <c:v>24410.000000000007</c:v>
                </c:pt>
                <c:pt idx="45">
                  <c:v>24590.000000000007</c:v>
                </c:pt>
                <c:pt idx="46">
                  <c:v>24770.000000000007</c:v>
                </c:pt>
                <c:pt idx="47">
                  <c:v>24950.000000000007</c:v>
                </c:pt>
                <c:pt idx="48">
                  <c:v>25540.000000000007</c:v>
                </c:pt>
                <c:pt idx="49">
                  <c:v>26130.000000000007</c:v>
                </c:pt>
                <c:pt idx="50">
                  <c:v>26720.000000000007</c:v>
                </c:pt>
                <c:pt idx="51">
                  <c:v>27310.000000000007</c:v>
                </c:pt>
                <c:pt idx="52">
                  <c:v>27900.000000000007</c:v>
                </c:pt>
                <c:pt idx="53">
                  <c:v>28228.571428571435</c:v>
                </c:pt>
                <c:pt idx="54">
                  <c:v>28557.142857142862</c:v>
                </c:pt>
                <c:pt idx="55">
                  <c:v>28885.71428571429</c:v>
                </c:pt>
                <c:pt idx="56">
                  <c:v>29214.285714285717</c:v>
                </c:pt>
                <c:pt idx="57">
                  <c:v>29542.857142857145</c:v>
                </c:pt>
                <c:pt idx="58">
                  <c:v>29871.428571428572</c:v>
                </c:pt>
                <c:pt idx="59">
                  <c:v>30200</c:v>
                </c:pt>
                <c:pt idx="60">
                  <c:v>30583.333333333332</c:v>
                </c:pt>
                <c:pt idx="61">
                  <c:v>30966.666666666664</c:v>
                </c:pt>
                <c:pt idx="62">
                  <c:v>31349.999999999996</c:v>
                </c:pt>
                <c:pt idx="63">
                  <c:v>31727.142857142855</c:v>
                </c:pt>
                <c:pt idx="64">
                  <c:v>32104.285714285714</c:v>
                </c:pt>
                <c:pt idx="65">
                  <c:v>32481.428571428572</c:v>
                </c:pt>
                <c:pt idx="66">
                  <c:v>32858.571428571428</c:v>
                </c:pt>
                <c:pt idx="67">
                  <c:v>33235.714285714283</c:v>
                </c:pt>
                <c:pt idx="68">
                  <c:v>33612.857142857138</c:v>
                </c:pt>
                <c:pt idx="69">
                  <c:v>33989.999999999993</c:v>
                </c:pt>
                <c:pt idx="70">
                  <c:v>34549.999999999993</c:v>
                </c:pt>
                <c:pt idx="71">
                  <c:v>35109.999999999993</c:v>
                </c:pt>
                <c:pt idx="72">
                  <c:v>35669.999999999993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1-4C8D-9D79-8B3DCA8A742E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   Cumulative Actual Cost (AC)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Sheet1!$B$44:$T$44</c:f>
              <c:numCache>
                <c:formatCode>General</c:formatCode>
                <c:ptCount val="19"/>
                <c:pt idx="0">
                  <c:v>1400</c:v>
                </c:pt>
                <c:pt idx="1">
                  <c:v>2212</c:v>
                </c:pt>
                <c:pt idx="2">
                  <c:v>2590</c:v>
                </c:pt>
                <c:pt idx="3">
                  <c:v>2940</c:v>
                </c:pt>
                <c:pt idx="4">
                  <c:v>3280</c:v>
                </c:pt>
                <c:pt idx="5">
                  <c:v>3612</c:v>
                </c:pt>
                <c:pt idx="6">
                  <c:v>3732</c:v>
                </c:pt>
                <c:pt idx="7">
                  <c:v>3882</c:v>
                </c:pt>
                <c:pt idx="8">
                  <c:v>5108</c:v>
                </c:pt>
                <c:pt idx="9">
                  <c:v>6120</c:v>
                </c:pt>
                <c:pt idx="10">
                  <c:v>6870</c:v>
                </c:pt>
                <c:pt idx="11">
                  <c:v>7625</c:v>
                </c:pt>
                <c:pt idx="12">
                  <c:v>8425</c:v>
                </c:pt>
                <c:pt idx="13">
                  <c:v>9375</c:v>
                </c:pt>
                <c:pt idx="14">
                  <c:v>10225</c:v>
                </c:pt>
                <c:pt idx="15">
                  <c:v>11483</c:v>
                </c:pt>
                <c:pt idx="16">
                  <c:v>12851</c:v>
                </c:pt>
                <c:pt idx="17">
                  <c:v>14129</c:v>
                </c:pt>
                <c:pt idx="18">
                  <c:v>15118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1-4C8D-9D79-8B3DCA8A742E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   Cumulative Earned Value (EV)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Sheet1!$B$46:$T$46</c:f>
              <c:numCache>
                <c:formatCode>General</c:formatCode>
                <c:ptCount val="19"/>
                <c:pt idx="0">
                  <c:v>1388</c:v>
                </c:pt>
                <c:pt idx="1">
                  <c:v>2148</c:v>
                </c:pt>
                <c:pt idx="2">
                  <c:v>2468</c:v>
                </c:pt>
                <c:pt idx="3">
                  <c:v>2720</c:v>
                </c:pt>
                <c:pt idx="4">
                  <c:v>2970</c:v>
                </c:pt>
                <c:pt idx="5">
                  <c:v>3230</c:v>
                </c:pt>
                <c:pt idx="6">
                  <c:v>3348</c:v>
                </c:pt>
                <c:pt idx="7">
                  <c:v>3458</c:v>
                </c:pt>
                <c:pt idx="8">
                  <c:v>4338</c:v>
                </c:pt>
                <c:pt idx="9">
                  <c:v>5138</c:v>
                </c:pt>
                <c:pt idx="10">
                  <c:v>5748</c:v>
                </c:pt>
                <c:pt idx="11">
                  <c:v>6354</c:v>
                </c:pt>
                <c:pt idx="12">
                  <c:v>7214</c:v>
                </c:pt>
                <c:pt idx="13">
                  <c:v>8049</c:v>
                </c:pt>
                <c:pt idx="14">
                  <c:v>8949</c:v>
                </c:pt>
                <c:pt idx="15">
                  <c:v>9948</c:v>
                </c:pt>
                <c:pt idx="16">
                  <c:v>10935</c:v>
                </c:pt>
                <c:pt idx="17">
                  <c:v>11880</c:v>
                </c:pt>
                <c:pt idx="18">
                  <c:v>12870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1-4C8D-9D79-8B3DCA8A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364831"/>
        <c:axId val="1000361919"/>
      </c:lineChart>
      <c:catAx>
        <c:axId val="1000364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61919"/>
        <c:crosses val="autoZero"/>
        <c:auto val="1"/>
        <c:lblAlgn val="ctr"/>
        <c:lblOffset val="100"/>
        <c:noMultiLvlLbl val="0"/>
      </c:catAx>
      <c:valAx>
        <c:axId val="10003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11654</xdr:colOff>
      <xdr:row>47</xdr:row>
      <xdr:rowOff>8964</xdr:rowOff>
    </xdr:from>
    <xdr:to>
      <xdr:col>23</xdr:col>
      <xdr:colOff>380999</xdr:colOff>
      <xdr:row>72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31CCC-4C11-4E02-8E96-50F84B0B2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4E20-CC3A-45FF-B65B-DBBE2C6EC9A9}">
  <dimension ref="A1:BW87"/>
  <sheetViews>
    <sheetView tabSelected="1" topLeftCell="A34" zoomScaleNormal="100" workbookViewId="0">
      <selection activeCell="Q44" sqref="Q44"/>
    </sheetView>
  </sheetViews>
  <sheetFormatPr defaultColWidth="10.33203125" defaultRowHeight="14.4" x14ac:dyDescent="0.3"/>
  <cols>
    <col min="1" max="1" width="42.6640625" customWidth="1"/>
    <col min="2" max="2" width="8.6640625" customWidth="1"/>
    <col min="3" max="19" width="5.5546875" customWidth="1"/>
    <col min="20" max="20" width="10.33203125" customWidth="1"/>
    <col min="21" max="61" width="5.5546875" customWidth="1"/>
    <col min="62" max="74" width="5.6640625" customWidth="1"/>
    <col min="257" max="257" width="34.5546875" bestFit="1" customWidth="1"/>
    <col min="258" max="258" width="11.33203125" bestFit="1" customWidth="1"/>
    <col min="259" max="260" width="7.6640625" bestFit="1" customWidth="1"/>
    <col min="261" max="262" width="8.6640625" bestFit="1" customWidth="1"/>
    <col min="264" max="269" width="8.6640625" bestFit="1" customWidth="1"/>
    <col min="513" max="513" width="34.5546875" bestFit="1" customWidth="1"/>
    <col min="514" max="514" width="11.33203125" bestFit="1" customWidth="1"/>
    <col min="515" max="516" width="7.6640625" bestFit="1" customWidth="1"/>
    <col min="517" max="518" width="8.6640625" bestFit="1" customWidth="1"/>
    <col min="520" max="525" width="8.6640625" bestFit="1" customWidth="1"/>
    <col min="769" max="769" width="34.5546875" bestFit="1" customWidth="1"/>
    <col min="770" max="770" width="11.33203125" bestFit="1" customWidth="1"/>
    <col min="771" max="772" width="7.6640625" bestFit="1" customWidth="1"/>
    <col min="773" max="774" width="8.6640625" bestFit="1" customWidth="1"/>
    <col min="776" max="781" width="8.6640625" bestFit="1" customWidth="1"/>
    <col min="1025" max="1025" width="34.5546875" bestFit="1" customWidth="1"/>
    <col min="1026" max="1026" width="11.33203125" bestFit="1" customWidth="1"/>
    <col min="1027" max="1028" width="7.6640625" bestFit="1" customWidth="1"/>
    <col min="1029" max="1030" width="8.6640625" bestFit="1" customWidth="1"/>
    <col min="1032" max="1037" width="8.6640625" bestFit="1" customWidth="1"/>
    <col min="1281" max="1281" width="34.5546875" bestFit="1" customWidth="1"/>
    <col min="1282" max="1282" width="11.33203125" bestFit="1" customWidth="1"/>
    <col min="1283" max="1284" width="7.6640625" bestFit="1" customWidth="1"/>
    <col min="1285" max="1286" width="8.6640625" bestFit="1" customWidth="1"/>
    <col min="1288" max="1293" width="8.6640625" bestFit="1" customWidth="1"/>
    <col min="1537" max="1537" width="34.5546875" bestFit="1" customWidth="1"/>
    <col min="1538" max="1538" width="11.33203125" bestFit="1" customWidth="1"/>
    <col min="1539" max="1540" width="7.6640625" bestFit="1" customWidth="1"/>
    <col min="1541" max="1542" width="8.6640625" bestFit="1" customWidth="1"/>
    <col min="1544" max="1549" width="8.6640625" bestFit="1" customWidth="1"/>
    <col min="1793" max="1793" width="34.5546875" bestFit="1" customWidth="1"/>
    <col min="1794" max="1794" width="11.33203125" bestFit="1" customWidth="1"/>
    <col min="1795" max="1796" width="7.6640625" bestFit="1" customWidth="1"/>
    <col min="1797" max="1798" width="8.6640625" bestFit="1" customWidth="1"/>
    <col min="1800" max="1805" width="8.6640625" bestFit="1" customWidth="1"/>
    <col min="2049" max="2049" width="34.5546875" bestFit="1" customWidth="1"/>
    <col min="2050" max="2050" width="11.33203125" bestFit="1" customWidth="1"/>
    <col min="2051" max="2052" width="7.6640625" bestFit="1" customWidth="1"/>
    <col min="2053" max="2054" width="8.6640625" bestFit="1" customWidth="1"/>
    <col min="2056" max="2061" width="8.6640625" bestFit="1" customWidth="1"/>
    <col min="2305" max="2305" width="34.5546875" bestFit="1" customWidth="1"/>
    <col min="2306" max="2306" width="11.33203125" bestFit="1" customWidth="1"/>
    <col min="2307" max="2308" width="7.6640625" bestFit="1" customWidth="1"/>
    <col min="2309" max="2310" width="8.6640625" bestFit="1" customWidth="1"/>
    <col min="2312" max="2317" width="8.6640625" bestFit="1" customWidth="1"/>
    <col min="2561" max="2561" width="34.5546875" bestFit="1" customWidth="1"/>
    <col min="2562" max="2562" width="11.33203125" bestFit="1" customWidth="1"/>
    <col min="2563" max="2564" width="7.6640625" bestFit="1" customWidth="1"/>
    <col min="2565" max="2566" width="8.6640625" bestFit="1" customWidth="1"/>
    <col min="2568" max="2573" width="8.6640625" bestFit="1" customWidth="1"/>
    <col min="2817" max="2817" width="34.5546875" bestFit="1" customWidth="1"/>
    <col min="2818" max="2818" width="11.33203125" bestFit="1" customWidth="1"/>
    <col min="2819" max="2820" width="7.6640625" bestFit="1" customWidth="1"/>
    <col min="2821" max="2822" width="8.6640625" bestFit="1" customWidth="1"/>
    <col min="2824" max="2829" width="8.6640625" bestFit="1" customWidth="1"/>
    <col min="3073" max="3073" width="34.5546875" bestFit="1" customWidth="1"/>
    <col min="3074" max="3074" width="11.33203125" bestFit="1" customWidth="1"/>
    <col min="3075" max="3076" width="7.6640625" bestFit="1" customWidth="1"/>
    <col min="3077" max="3078" width="8.6640625" bestFit="1" customWidth="1"/>
    <col min="3080" max="3085" width="8.6640625" bestFit="1" customWidth="1"/>
    <col min="3329" max="3329" width="34.5546875" bestFit="1" customWidth="1"/>
    <col min="3330" max="3330" width="11.33203125" bestFit="1" customWidth="1"/>
    <col min="3331" max="3332" width="7.6640625" bestFit="1" customWidth="1"/>
    <col min="3333" max="3334" width="8.6640625" bestFit="1" customWidth="1"/>
    <col min="3336" max="3341" width="8.6640625" bestFit="1" customWidth="1"/>
    <col min="3585" max="3585" width="34.5546875" bestFit="1" customWidth="1"/>
    <col min="3586" max="3586" width="11.33203125" bestFit="1" customWidth="1"/>
    <col min="3587" max="3588" width="7.6640625" bestFit="1" customWidth="1"/>
    <col min="3589" max="3590" width="8.6640625" bestFit="1" customWidth="1"/>
    <col min="3592" max="3597" width="8.6640625" bestFit="1" customWidth="1"/>
    <col min="3841" max="3841" width="34.5546875" bestFit="1" customWidth="1"/>
    <col min="3842" max="3842" width="11.33203125" bestFit="1" customWidth="1"/>
    <col min="3843" max="3844" width="7.6640625" bestFit="1" customWidth="1"/>
    <col min="3845" max="3846" width="8.6640625" bestFit="1" customWidth="1"/>
    <col min="3848" max="3853" width="8.6640625" bestFit="1" customWidth="1"/>
    <col min="4097" max="4097" width="34.5546875" bestFit="1" customWidth="1"/>
    <col min="4098" max="4098" width="11.33203125" bestFit="1" customWidth="1"/>
    <col min="4099" max="4100" width="7.6640625" bestFit="1" customWidth="1"/>
    <col min="4101" max="4102" width="8.6640625" bestFit="1" customWidth="1"/>
    <col min="4104" max="4109" width="8.6640625" bestFit="1" customWidth="1"/>
    <col min="4353" max="4353" width="34.5546875" bestFit="1" customWidth="1"/>
    <col min="4354" max="4354" width="11.33203125" bestFit="1" customWidth="1"/>
    <col min="4355" max="4356" width="7.6640625" bestFit="1" customWidth="1"/>
    <col min="4357" max="4358" width="8.6640625" bestFit="1" customWidth="1"/>
    <col min="4360" max="4365" width="8.6640625" bestFit="1" customWidth="1"/>
    <col min="4609" max="4609" width="34.5546875" bestFit="1" customWidth="1"/>
    <col min="4610" max="4610" width="11.33203125" bestFit="1" customWidth="1"/>
    <col min="4611" max="4612" width="7.6640625" bestFit="1" customWidth="1"/>
    <col min="4613" max="4614" width="8.6640625" bestFit="1" customWidth="1"/>
    <col min="4616" max="4621" width="8.6640625" bestFit="1" customWidth="1"/>
    <col min="4865" max="4865" width="34.5546875" bestFit="1" customWidth="1"/>
    <col min="4866" max="4866" width="11.33203125" bestFit="1" customWidth="1"/>
    <col min="4867" max="4868" width="7.6640625" bestFit="1" customWidth="1"/>
    <col min="4869" max="4870" width="8.6640625" bestFit="1" customWidth="1"/>
    <col min="4872" max="4877" width="8.6640625" bestFit="1" customWidth="1"/>
    <col min="5121" max="5121" width="34.5546875" bestFit="1" customWidth="1"/>
    <col min="5122" max="5122" width="11.33203125" bestFit="1" customWidth="1"/>
    <col min="5123" max="5124" width="7.6640625" bestFit="1" customWidth="1"/>
    <col min="5125" max="5126" width="8.6640625" bestFit="1" customWidth="1"/>
    <col min="5128" max="5133" width="8.6640625" bestFit="1" customWidth="1"/>
    <col min="5377" max="5377" width="34.5546875" bestFit="1" customWidth="1"/>
    <col min="5378" max="5378" width="11.33203125" bestFit="1" customWidth="1"/>
    <col min="5379" max="5380" width="7.6640625" bestFit="1" customWidth="1"/>
    <col min="5381" max="5382" width="8.6640625" bestFit="1" customWidth="1"/>
    <col min="5384" max="5389" width="8.6640625" bestFit="1" customWidth="1"/>
    <col min="5633" max="5633" width="34.5546875" bestFit="1" customWidth="1"/>
    <col min="5634" max="5634" width="11.33203125" bestFit="1" customWidth="1"/>
    <col min="5635" max="5636" width="7.6640625" bestFit="1" customWidth="1"/>
    <col min="5637" max="5638" width="8.6640625" bestFit="1" customWidth="1"/>
    <col min="5640" max="5645" width="8.6640625" bestFit="1" customWidth="1"/>
    <col min="5889" max="5889" width="34.5546875" bestFit="1" customWidth="1"/>
    <col min="5890" max="5890" width="11.33203125" bestFit="1" customWidth="1"/>
    <col min="5891" max="5892" width="7.6640625" bestFit="1" customWidth="1"/>
    <col min="5893" max="5894" width="8.6640625" bestFit="1" customWidth="1"/>
    <col min="5896" max="5901" width="8.6640625" bestFit="1" customWidth="1"/>
    <col min="6145" max="6145" width="34.5546875" bestFit="1" customWidth="1"/>
    <col min="6146" max="6146" width="11.33203125" bestFit="1" customWidth="1"/>
    <col min="6147" max="6148" width="7.6640625" bestFit="1" customWidth="1"/>
    <col min="6149" max="6150" width="8.6640625" bestFit="1" customWidth="1"/>
    <col min="6152" max="6157" width="8.6640625" bestFit="1" customWidth="1"/>
    <col min="6401" max="6401" width="34.5546875" bestFit="1" customWidth="1"/>
    <col min="6402" max="6402" width="11.33203125" bestFit="1" customWidth="1"/>
    <col min="6403" max="6404" width="7.6640625" bestFit="1" customWidth="1"/>
    <col min="6405" max="6406" width="8.6640625" bestFit="1" customWidth="1"/>
    <col min="6408" max="6413" width="8.6640625" bestFit="1" customWidth="1"/>
    <col min="6657" max="6657" width="34.5546875" bestFit="1" customWidth="1"/>
    <col min="6658" max="6658" width="11.33203125" bestFit="1" customWidth="1"/>
    <col min="6659" max="6660" width="7.6640625" bestFit="1" customWidth="1"/>
    <col min="6661" max="6662" width="8.6640625" bestFit="1" customWidth="1"/>
    <col min="6664" max="6669" width="8.6640625" bestFit="1" customWidth="1"/>
    <col min="6913" max="6913" width="34.5546875" bestFit="1" customWidth="1"/>
    <col min="6914" max="6914" width="11.33203125" bestFit="1" customWidth="1"/>
    <col min="6915" max="6916" width="7.6640625" bestFit="1" customWidth="1"/>
    <col min="6917" max="6918" width="8.6640625" bestFit="1" customWidth="1"/>
    <col min="6920" max="6925" width="8.6640625" bestFit="1" customWidth="1"/>
    <col min="7169" max="7169" width="34.5546875" bestFit="1" customWidth="1"/>
    <col min="7170" max="7170" width="11.33203125" bestFit="1" customWidth="1"/>
    <col min="7171" max="7172" width="7.6640625" bestFit="1" customWidth="1"/>
    <col min="7173" max="7174" width="8.6640625" bestFit="1" customWidth="1"/>
    <col min="7176" max="7181" width="8.6640625" bestFit="1" customWidth="1"/>
    <col min="7425" max="7425" width="34.5546875" bestFit="1" customWidth="1"/>
    <col min="7426" max="7426" width="11.33203125" bestFit="1" customWidth="1"/>
    <col min="7427" max="7428" width="7.6640625" bestFit="1" customWidth="1"/>
    <col min="7429" max="7430" width="8.6640625" bestFit="1" customWidth="1"/>
    <col min="7432" max="7437" width="8.6640625" bestFit="1" customWidth="1"/>
    <col min="7681" max="7681" width="34.5546875" bestFit="1" customWidth="1"/>
    <col min="7682" max="7682" width="11.33203125" bestFit="1" customWidth="1"/>
    <col min="7683" max="7684" width="7.6640625" bestFit="1" customWidth="1"/>
    <col min="7685" max="7686" width="8.6640625" bestFit="1" customWidth="1"/>
    <col min="7688" max="7693" width="8.6640625" bestFit="1" customWidth="1"/>
    <col min="7937" max="7937" width="34.5546875" bestFit="1" customWidth="1"/>
    <col min="7938" max="7938" width="11.33203125" bestFit="1" customWidth="1"/>
    <col min="7939" max="7940" width="7.6640625" bestFit="1" customWidth="1"/>
    <col min="7941" max="7942" width="8.6640625" bestFit="1" customWidth="1"/>
    <col min="7944" max="7949" width="8.6640625" bestFit="1" customWidth="1"/>
    <col min="8193" max="8193" width="34.5546875" bestFit="1" customWidth="1"/>
    <col min="8194" max="8194" width="11.33203125" bestFit="1" customWidth="1"/>
    <col min="8195" max="8196" width="7.6640625" bestFit="1" customWidth="1"/>
    <col min="8197" max="8198" width="8.6640625" bestFit="1" customWidth="1"/>
    <col min="8200" max="8205" width="8.6640625" bestFit="1" customWidth="1"/>
    <col min="8449" max="8449" width="34.5546875" bestFit="1" customWidth="1"/>
    <col min="8450" max="8450" width="11.33203125" bestFit="1" customWidth="1"/>
    <col min="8451" max="8452" width="7.6640625" bestFit="1" customWidth="1"/>
    <col min="8453" max="8454" width="8.6640625" bestFit="1" customWidth="1"/>
    <col min="8456" max="8461" width="8.6640625" bestFit="1" customWidth="1"/>
    <col min="8705" max="8705" width="34.5546875" bestFit="1" customWidth="1"/>
    <col min="8706" max="8706" width="11.33203125" bestFit="1" customWidth="1"/>
    <col min="8707" max="8708" width="7.6640625" bestFit="1" customWidth="1"/>
    <col min="8709" max="8710" width="8.6640625" bestFit="1" customWidth="1"/>
    <col min="8712" max="8717" width="8.6640625" bestFit="1" customWidth="1"/>
    <col min="8961" max="8961" width="34.5546875" bestFit="1" customWidth="1"/>
    <col min="8962" max="8962" width="11.33203125" bestFit="1" customWidth="1"/>
    <col min="8963" max="8964" width="7.6640625" bestFit="1" customWidth="1"/>
    <col min="8965" max="8966" width="8.6640625" bestFit="1" customWidth="1"/>
    <col min="8968" max="8973" width="8.6640625" bestFit="1" customWidth="1"/>
    <col min="9217" max="9217" width="34.5546875" bestFit="1" customWidth="1"/>
    <col min="9218" max="9218" width="11.33203125" bestFit="1" customWidth="1"/>
    <col min="9219" max="9220" width="7.6640625" bestFit="1" customWidth="1"/>
    <col min="9221" max="9222" width="8.6640625" bestFit="1" customWidth="1"/>
    <col min="9224" max="9229" width="8.6640625" bestFit="1" customWidth="1"/>
    <col min="9473" max="9473" width="34.5546875" bestFit="1" customWidth="1"/>
    <col min="9474" max="9474" width="11.33203125" bestFit="1" customWidth="1"/>
    <col min="9475" max="9476" width="7.6640625" bestFit="1" customWidth="1"/>
    <col min="9477" max="9478" width="8.6640625" bestFit="1" customWidth="1"/>
    <col min="9480" max="9485" width="8.6640625" bestFit="1" customWidth="1"/>
    <col min="9729" max="9729" width="34.5546875" bestFit="1" customWidth="1"/>
    <col min="9730" max="9730" width="11.33203125" bestFit="1" customWidth="1"/>
    <col min="9731" max="9732" width="7.6640625" bestFit="1" customWidth="1"/>
    <col min="9733" max="9734" width="8.6640625" bestFit="1" customWidth="1"/>
    <col min="9736" max="9741" width="8.6640625" bestFit="1" customWidth="1"/>
    <col min="9985" max="9985" width="34.5546875" bestFit="1" customWidth="1"/>
    <col min="9986" max="9986" width="11.33203125" bestFit="1" customWidth="1"/>
    <col min="9987" max="9988" width="7.6640625" bestFit="1" customWidth="1"/>
    <col min="9989" max="9990" width="8.6640625" bestFit="1" customWidth="1"/>
    <col min="9992" max="9997" width="8.6640625" bestFit="1" customWidth="1"/>
    <col min="10241" max="10241" width="34.5546875" bestFit="1" customWidth="1"/>
    <col min="10242" max="10242" width="11.33203125" bestFit="1" customWidth="1"/>
    <col min="10243" max="10244" width="7.6640625" bestFit="1" customWidth="1"/>
    <col min="10245" max="10246" width="8.6640625" bestFit="1" customWidth="1"/>
    <col min="10248" max="10253" width="8.6640625" bestFit="1" customWidth="1"/>
    <col min="10497" max="10497" width="34.5546875" bestFit="1" customWidth="1"/>
    <col min="10498" max="10498" width="11.33203125" bestFit="1" customWidth="1"/>
    <col min="10499" max="10500" width="7.6640625" bestFit="1" customWidth="1"/>
    <col min="10501" max="10502" width="8.6640625" bestFit="1" customWidth="1"/>
    <col min="10504" max="10509" width="8.6640625" bestFit="1" customWidth="1"/>
    <col min="10753" max="10753" width="34.5546875" bestFit="1" customWidth="1"/>
    <col min="10754" max="10754" width="11.33203125" bestFit="1" customWidth="1"/>
    <col min="10755" max="10756" width="7.6640625" bestFit="1" customWidth="1"/>
    <col min="10757" max="10758" width="8.6640625" bestFit="1" customWidth="1"/>
    <col min="10760" max="10765" width="8.6640625" bestFit="1" customWidth="1"/>
    <col min="11009" max="11009" width="34.5546875" bestFit="1" customWidth="1"/>
    <col min="11010" max="11010" width="11.33203125" bestFit="1" customWidth="1"/>
    <col min="11011" max="11012" width="7.6640625" bestFit="1" customWidth="1"/>
    <col min="11013" max="11014" width="8.6640625" bestFit="1" customWidth="1"/>
    <col min="11016" max="11021" width="8.6640625" bestFit="1" customWidth="1"/>
    <col min="11265" max="11265" width="34.5546875" bestFit="1" customWidth="1"/>
    <col min="11266" max="11266" width="11.33203125" bestFit="1" customWidth="1"/>
    <col min="11267" max="11268" width="7.6640625" bestFit="1" customWidth="1"/>
    <col min="11269" max="11270" width="8.6640625" bestFit="1" customWidth="1"/>
    <col min="11272" max="11277" width="8.6640625" bestFit="1" customWidth="1"/>
    <col min="11521" max="11521" width="34.5546875" bestFit="1" customWidth="1"/>
    <col min="11522" max="11522" width="11.33203125" bestFit="1" customWidth="1"/>
    <col min="11523" max="11524" width="7.6640625" bestFit="1" customWidth="1"/>
    <col min="11525" max="11526" width="8.6640625" bestFit="1" customWidth="1"/>
    <col min="11528" max="11533" width="8.6640625" bestFit="1" customWidth="1"/>
    <col min="11777" max="11777" width="34.5546875" bestFit="1" customWidth="1"/>
    <col min="11778" max="11778" width="11.33203125" bestFit="1" customWidth="1"/>
    <col min="11779" max="11780" width="7.6640625" bestFit="1" customWidth="1"/>
    <col min="11781" max="11782" width="8.6640625" bestFit="1" customWidth="1"/>
    <col min="11784" max="11789" width="8.6640625" bestFit="1" customWidth="1"/>
    <col min="12033" max="12033" width="34.5546875" bestFit="1" customWidth="1"/>
    <col min="12034" max="12034" width="11.33203125" bestFit="1" customWidth="1"/>
    <col min="12035" max="12036" width="7.6640625" bestFit="1" customWidth="1"/>
    <col min="12037" max="12038" width="8.6640625" bestFit="1" customWidth="1"/>
    <col min="12040" max="12045" width="8.6640625" bestFit="1" customWidth="1"/>
    <col min="12289" max="12289" width="34.5546875" bestFit="1" customWidth="1"/>
    <col min="12290" max="12290" width="11.33203125" bestFit="1" customWidth="1"/>
    <col min="12291" max="12292" width="7.6640625" bestFit="1" customWidth="1"/>
    <col min="12293" max="12294" width="8.6640625" bestFit="1" customWidth="1"/>
    <col min="12296" max="12301" width="8.6640625" bestFit="1" customWidth="1"/>
    <col min="12545" max="12545" width="34.5546875" bestFit="1" customWidth="1"/>
    <col min="12546" max="12546" width="11.33203125" bestFit="1" customWidth="1"/>
    <col min="12547" max="12548" width="7.6640625" bestFit="1" customWidth="1"/>
    <col min="12549" max="12550" width="8.6640625" bestFit="1" customWidth="1"/>
    <col min="12552" max="12557" width="8.6640625" bestFit="1" customWidth="1"/>
    <col min="12801" max="12801" width="34.5546875" bestFit="1" customWidth="1"/>
    <col min="12802" max="12802" width="11.33203125" bestFit="1" customWidth="1"/>
    <col min="12803" max="12804" width="7.6640625" bestFit="1" customWidth="1"/>
    <col min="12805" max="12806" width="8.6640625" bestFit="1" customWidth="1"/>
    <col min="12808" max="12813" width="8.6640625" bestFit="1" customWidth="1"/>
    <col min="13057" max="13057" width="34.5546875" bestFit="1" customWidth="1"/>
    <col min="13058" max="13058" width="11.33203125" bestFit="1" customWidth="1"/>
    <col min="13059" max="13060" width="7.6640625" bestFit="1" customWidth="1"/>
    <col min="13061" max="13062" width="8.6640625" bestFit="1" customWidth="1"/>
    <col min="13064" max="13069" width="8.6640625" bestFit="1" customWidth="1"/>
    <col min="13313" max="13313" width="34.5546875" bestFit="1" customWidth="1"/>
    <col min="13314" max="13314" width="11.33203125" bestFit="1" customWidth="1"/>
    <col min="13315" max="13316" width="7.6640625" bestFit="1" customWidth="1"/>
    <col min="13317" max="13318" width="8.6640625" bestFit="1" customWidth="1"/>
    <col min="13320" max="13325" width="8.6640625" bestFit="1" customWidth="1"/>
    <col min="13569" max="13569" width="34.5546875" bestFit="1" customWidth="1"/>
    <col min="13570" max="13570" width="11.33203125" bestFit="1" customWidth="1"/>
    <col min="13571" max="13572" width="7.6640625" bestFit="1" customWidth="1"/>
    <col min="13573" max="13574" width="8.6640625" bestFit="1" customWidth="1"/>
    <col min="13576" max="13581" width="8.6640625" bestFit="1" customWidth="1"/>
    <col min="13825" max="13825" width="34.5546875" bestFit="1" customWidth="1"/>
    <col min="13826" max="13826" width="11.33203125" bestFit="1" customWidth="1"/>
    <col min="13827" max="13828" width="7.6640625" bestFit="1" customWidth="1"/>
    <col min="13829" max="13830" width="8.6640625" bestFit="1" customWidth="1"/>
    <col min="13832" max="13837" width="8.6640625" bestFit="1" customWidth="1"/>
    <col min="14081" max="14081" width="34.5546875" bestFit="1" customWidth="1"/>
    <col min="14082" max="14082" width="11.33203125" bestFit="1" customWidth="1"/>
    <col min="14083" max="14084" width="7.6640625" bestFit="1" customWidth="1"/>
    <col min="14085" max="14086" width="8.6640625" bestFit="1" customWidth="1"/>
    <col min="14088" max="14093" width="8.6640625" bestFit="1" customWidth="1"/>
    <col min="14337" max="14337" width="34.5546875" bestFit="1" customWidth="1"/>
    <col min="14338" max="14338" width="11.33203125" bestFit="1" customWidth="1"/>
    <col min="14339" max="14340" width="7.6640625" bestFit="1" customWidth="1"/>
    <col min="14341" max="14342" width="8.6640625" bestFit="1" customWidth="1"/>
    <col min="14344" max="14349" width="8.6640625" bestFit="1" customWidth="1"/>
    <col min="14593" max="14593" width="34.5546875" bestFit="1" customWidth="1"/>
    <col min="14594" max="14594" width="11.33203125" bestFit="1" customWidth="1"/>
    <col min="14595" max="14596" width="7.6640625" bestFit="1" customWidth="1"/>
    <col min="14597" max="14598" width="8.6640625" bestFit="1" customWidth="1"/>
    <col min="14600" max="14605" width="8.6640625" bestFit="1" customWidth="1"/>
    <col min="14849" max="14849" width="34.5546875" bestFit="1" customWidth="1"/>
    <col min="14850" max="14850" width="11.33203125" bestFit="1" customWidth="1"/>
    <col min="14851" max="14852" width="7.6640625" bestFit="1" customWidth="1"/>
    <col min="14853" max="14854" width="8.6640625" bestFit="1" customWidth="1"/>
    <col min="14856" max="14861" width="8.6640625" bestFit="1" customWidth="1"/>
    <col min="15105" max="15105" width="34.5546875" bestFit="1" customWidth="1"/>
    <col min="15106" max="15106" width="11.33203125" bestFit="1" customWidth="1"/>
    <col min="15107" max="15108" width="7.6640625" bestFit="1" customWidth="1"/>
    <col min="15109" max="15110" width="8.6640625" bestFit="1" customWidth="1"/>
    <col min="15112" max="15117" width="8.6640625" bestFit="1" customWidth="1"/>
    <col min="15361" max="15361" width="34.5546875" bestFit="1" customWidth="1"/>
    <col min="15362" max="15362" width="11.33203125" bestFit="1" customWidth="1"/>
    <col min="15363" max="15364" width="7.6640625" bestFit="1" customWidth="1"/>
    <col min="15365" max="15366" width="8.6640625" bestFit="1" customWidth="1"/>
    <col min="15368" max="15373" width="8.6640625" bestFit="1" customWidth="1"/>
    <col min="15617" max="15617" width="34.5546875" bestFit="1" customWidth="1"/>
    <col min="15618" max="15618" width="11.33203125" bestFit="1" customWidth="1"/>
    <col min="15619" max="15620" width="7.6640625" bestFit="1" customWidth="1"/>
    <col min="15621" max="15622" width="8.6640625" bestFit="1" customWidth="1"/>
    <col min="15624" max="15629" width="8.6640625" bestFit="1" customWidth="1"/>
    <col min="15873" max="15873" width="34.5546875" bestFit="1" customWidth="1"/>
    <col min="15874" max="15874" width="11.33203125" bestFit="1" customWidth="1"/>
    <col min="15875" max="15876" width="7.6640625" bestFit="1" customWidth="1"/>
    <col min="15877" max="15878" width="8.6640625" bestFit="1" customWidth="1"/>
    <col min="15880" max="15885" width="8.6640625" bestFit="1" customWidth="1"/>
    <col min="16129" max="16129" width="34.5546875" bestFit="1" customWidth="1"/>
    <col min="16130" max="16130" width="11.33203125" bestFit="1" customWidth="1"/>
    <col min="16131" max="16132" width="7.6640625" bestFit="1" customWidth="1"/>
    <col min="16133" max="16134" width="8.6640625" bestFit="1" customWidth="1"/>
    <col min="16136" max="16141" width="8.6640625" bestFit="1" customWidth="1"/>
  </cols>
  <sheetData>
    <row r="1" spans="1:75" ht="22.8" x14ac:dyDescent="0.4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75" ht="22.8" x14ac:dyDescent="0.4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75" ht="15.6" x14ac:dyDescent="0.3">
      <c r="A3" s="1" t="s">
        <v>2</v>
      </c>
    </row>
    <row r="5" spans="1:75" x14ac:dyDescent="0.3">
      <c r="G5" s="2" t="s">
        <v>1</v>
      </c>
    </row>
    <row r="6" spans="1:75" x14ac:dyDescent="0.3">
      <c r="A6" s="3"/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  <c r="K6" s="4">
        <v>10</v>
      </c>
      <c r="L6" s="4">
        <v>11</v>
      </c>
      <c r="M6" s="4">
        <v>12</v>
      </c>
      <c r="N6" s="4">
        <v>13</v>
      </c>
      <c r="O6" s="4">
        <v>14</v>
      </c>
      <c r="P6" s="4">
        <v>15</v>
      </c>
      <c r="Q6" s="4">
        <v>16</v>
      </c>
      <c r="R6" s="4">
        <v>17</v>
      </c>
      <c r="S6" s="4">
        <v>18</v>
      </c>
      <c r="T6" s="4">
        <v>19</v>
      </c>
      <c r="U6" s="4">
        <v>20</v>
      </c>
      <c r="V6" s="4">
        <v>21</v>
      </c>
      <c r="W6" s="4">
        <v>22</v>
      </c>
      <c r="X6" s="4">
        <v>23</v>
      </c>
      <c r="Y6" s="4">
        <v>24</v>
      </c>
      <c r="Z6" s="4">
        <v>25</v>
      </c>
      <c r="AA6" s="4">
        <v>26</v>
      </c>
      <c r="AB6" s="4">
        <v>27</v>
      </c>
      <c r="AC6" s="4">
        <v>28</v>
      </c>
      <c r="AD6" s="4">
        <v>29</v>
      </c>
      <c r="AE6" s="4">
        <v>30</v>
      </c>
      <c r="AF6" s="4">
        <v>31</v>
      </c>
      <c r="AG6" s="4">
        <v>32</v>
      </c>
      <c r="AH6" s="4">
        <v>33</v>
      </c>
      <c r="AI6" s="4">
        <v>34</v>
      </c>
      <c r="AJ6" s="4">
        <v>35</v>
      </c>
      <c r="AK6" s="4">
        <v>36</v>
      </c>
      <c r="AL6" s="4">
        <v>37</v>
      </c>
      <c r="AM6" s="4">
        <v>38</v>
      </c>
      <c r="AN6" s="4">
        <v>39</v>
      </c>
      <c r="AO6" s="4">
        <v>40</v>
      </c>
      <c r="AP6" s="4">
        <v>41</v>
      </c>
      <c r="AQ6" s="4">
        <v>42</v>
      </c>
      <c r="AR6" s="4">
        <v>43</v>
      </c>
      <c r="AS6" s="4">
        <v>44</v>
      </c>
      <c r="AT6" s="4">
        <v>45</v>
      </c>
      <c r="AU6" s="4">
        <v>46</v>
      </c>
      <c r="AV6" s="4">
        <v>47</v>
      </c>
      <c r="AW6" s="4">
        <v>48</v>
      </c>
      <c r="AX6" s="4">
        <v>49</v>
      </c>
      <c r="AY6" s="4">
        <v>50</v>
      </c>
      <c r="AZ6" s="4">
        <v>51</v>
      </c>
      <c r="BA6" s="4">
        <v>52</v>
      </c>
      <c r="BB6" s="4">
        <v>53</v>
      </c>
      <c r="BC6" s="4">
        <v>54</v>
      </c>
      <c r="BD6" s="4">
        <v>55</v>
      </c>
      <c r="BE6" s="4">
        <v>56</v>
      </c>
      <c r="BF6" s="4">
        <v>57</v>
      </c>
      <c r="BG6" s="4">
        <v>58</v>
      </c>
      <c r="BH6" s="4">
        <v>59</v>
      </c>
      <c r="BI6" s="4">
        <v>60</v>
      </c>
      <c r="BJ6" s="4">
        <v>61</v>
      </c>
      <c r="BK6" s="4">
        <v>62</v>
      </c>
      <c r="BL6" s="4">
        <v>63</v>
      </c>
      <c r="BM6" s="4">
        <v>64</v>
      </c>
      <c r="BN6" s="4">
        <v>65</v>
      </c>
      <c r="BO6" s="4">
        <v>66</v>
      </c>
      <c r="BP6" s="4">
        <v>67</v>
      </c>
      <c r="BQ6" s="4">
        <v>68</v>
      </c>
      <c r="BR6" s="4">
        <v>69</v>
      </c>
      <c r="BS6" s="4">
        <v>70</v>
      </c>
      <c r="BT6" s="4">
        <v>71</v>
      </c>
      <c r="BU6" s="4">
        <v>72</v>
      </c>
      <c r="BV6" s="4">
        <v>73</v>
      </c>
      <c r="BW6" s="5"/>
    </row>
    <row r="7" spans="1:75" x14ac:dyDescent="0.3">
      <c r="A7" s="3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5" x14ac:dyDescent="0.3">
      <c r="A8" s="20" t="s">
        <v>4</v>
      </c>
      <c r="B8" s="29">
        <v>840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6">
        <v>840</v>
      </c>
    </row>
    <row r="9" spans="1:75" x14ac:dyDescent="0.3">
      <c r="A9" s="20" t="s">
        <v>5</v>
      </c>
      <c r="B9" s="29">
        <f>$BW9*2/6</f>
        <v>640</v>
      </c>
      <c r="C9" s="29">
        <f>$BW9*2/6</f>
        <v>640</v>
      </c>
      <c r="D9" s="29">
        <f>$BW9*1/12</f>
        <v>160</v>
      </c>
      <c r="E9" s="29">
        <f>$BW9*1/12</f>
        <v>160</v>
      </c>
      <c r="F9" s="29">
        <f>$BW9*1/12</f>
        <v>160</v>
      </c>
      <c r="G9" s="29">
        <f>$BW9*1/12</f>
        <v>160</v>
      </c>
      <c r="H9" s="29"/>
      <c r="I9" s="29"/>
      <c r="J9" s="29"/>
      <c r="K9" s="29"/>
      <c r="L9" s="29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6">
        <v>1920</v>
      </c>
    </row>
    <row r="10" spans="1:75" x14ac:dyDescent="0.3">
      <c r="A10" s="20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5">
        <v>0</v>
      </c>
    </row>
    <row r="11" spans="1:75" x14ac:dyDescent="0.3">
      <c r="A11" s="20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6">
        <v>0</v>
      </c>
    </row>
    <row r="12" spans="1:75" x14ac:dyDescent="0.3">
      <c r="A12" s="20" t="s">
        <v>8</v>
      </c>
      <c r="B12" s="29"/>
      <c r="C12" s="29">
        <f t="shared" ref="C12:I12" si="0">$BW12/7</f>
        <v>102.85714285714286</v>
      </c>
      <c r="D12" s="29">
        <f t="shared" si="0"/>
        <v>102.85714285714286</v>
      </c>
      <c r="E12" s="29">
        <f t="shared" si="0"/>
        <v>102.85714285714286</v>
      </c>
      <c r="F12" s="29">
        <f t="shared" si="0"/>
        <v>102.85714285714286</v>
      </c>
      <c r="G12" s="29">
        <f t="shared" si="0"/>
        <v>102.85714285714286</v>
      </c>
      <c r="H12" s="29">
        <f t="shared" si="0"/>
        <v>102.85714285714286</v>
      </c>
      <c r="I12" s="29">
        <f t="shared" si="0"/>
        <v>102.85714285714286</v>
      </c>
      <c r="J12" s="29"/>
      <c r="K12" s="29"/>
      <c r="L12" s="29"/>
      <c r="M12" s="2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6">
        <v>720</v>
      </c>
    </row>
    <row r="13" spans="1:75" x14ac:dyDescent="0.3">
      <c r="A13" s="20" t="s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6">
        <v>0</v>
      </c>
    </row>
    <row r="14" spans="1:75" x14ac:dyDescent="0.3">
      <c r="A14" s="20" t="s">
        <v>10</v>
      </c>
      <c r="B14" s="29"/>
      <c r="C14" s="29"/>
      <c r="D14" s="29"/>
      <c r="E14" s="29"/>
      <c r="F14" s="29"/>
      <c r="G14" s="29"/>
      <c r="H14" s="29"/>
      <c r="I14" s="29"/>
      <c r="J14" s="29">
        <f t="shared" ref="J14:P14" si="1">$BW14/7</f>
        <v>200</v>
      </c>
      <c r="K14" s="29">
        <f t="shared" si="1"/>
        <v>200</v>
      </c>
      <c r="L14" s="29">
        <f t="shared" si="1"/>
        <v>200</v>
      </c>
      <c r="M14" s="29">
        <f t="shared" si="1"/>
        <v>200</v>
      </c>
      <c r="N14" s="29">
        <f t="shared" si="1"/>
        <v>200</v>
      </c>
      <c r="O14" s="29">
        <f t="shared" si="1"/>
        <v>200</v>
      </c>
      <c r="P14" s="29">
        <f t="shared" si="1"/>
        <v>200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6">
        <v>1400</v>
      </c>
    </row>
    <row r="15" spans="1:75" x14ac:dyDescent="0.3">
      <c r="A15" s="20" t="s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7"/>
      <c r="O15" s="27"/>
      <c r="P15" s="27"/>
      <c r="Q15" s="27">
        <f t="shared" ref="Q15:W15" si="2">$BW15/7</f>
        <v>257.14285714285717</v>
      </c>
      <c r="R15" s="27">
        <f t="shared" si="2"/>
        <v>257.14285714285717</v>
      </c>
      <c r="S15" s="27">
        <f t="shared" si="2"/>
        <v>257.14285714285717</v>
      </c>
      <c r="T15" s="27">
        <f t="shared" si="2"/>
        <v>257.14285714285717</v>
      </c>
      <c r="U15" s="27">
        <f t="shared" si="2"/>
        <v>257.14285714285717</v>
      </c>
      <c r="V15" s="27">
        <f t="shared" si="2"/>
        <v>257.14285714285717</v>
      </c>
      <c r="W15" s="27">
        <f t="shared" si="2"/>
        <v>257.14285714285717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6">
        <v>1800</v>
      </c>
    </row>
    <row r="16" spans="1:75" x14ac:dyDescent="0.3">
      <c r="A16" s="20" t="s">
        <v>12</v>
      </c>
      <c r="B16" s="29"/>
      <c r="C16" s="29"/>
      <c r="D16" s="29"/>
      <c r="E16" s="29"/>
      <c r="F16" s="29"/>
      <c r="G16" s="29"/>
      <c r="H16" s="29"/>
      <c r="I16" s="29"/>
      <c r="J16" s="27">
        <f t="shared" ref="J16:P16" si="3">$BW16/7</f>
        <v>228.57142857142858</v>
      </c>
      <c r="K16" s="27">
        <f t="shared" si="3"/>
        <v>228.57142857142858</v>
      </c>
      <c r="L16" s="27">
        <f t="shared" si="3"/>
        <v>228.57142857142858</v>
      </c>
      <c r="M16" s="27">
        <f t="shared" si="3"/>
        <v>228.57142857142858</v>
      </c>
      <c r="N16" s="27">
        <f t="shared" si="3"/>
        <v>228.57142857142858</v>
      </c>
      <c r="O16" s="27">
        <f t="shared" si="3"/>
        <v>228.57142857142858</v>
      </c>
      <c r="P16" s="27">
        <f t="shared" si="3"/>
        <v>228.57142857142858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6">
        <v>1600</v>
      </c>
    </row>
    <row r="17" spans="1:75" x14ac:dyDescent="0.3">
      <c r="A17" s="20" t="s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7"/>
      <c r="O17" s="27"/>
      <c r="P17" s="27"/>
      <c r="Q17" s="27">
        <f t="shared" ref="Q17:W17" si="4">$BW17/7</f>
        <v>228.57142857142858</v>
      </c>
      <c r="R17" s="27">
        <f t="shared" si="4"/>
        <v>228.57142857142858</v>
      </c>
      <c r="S17" s="27">
        <f t="shared" si="4"/>
        <v>228.57142857142858</v>
      </c>
      <c r="T17" s="27">
        <f t="shared" si="4"/>
        <v>228.57142857142858</v>
      </c>
      <c r="U17" s="27">
        <f t="shared" si="4"/>
        <v>228.57142857142858</v>
      </c>
      <c r="V17" s="27">
        <f t="shared" si="4"/>
        <v>228.57142857142858</v>
      </c>
      <c r="W17" s="27">
        <f t="shared" si="4"/>
        <v>228.57142857142858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6">
        <v>1600</v>
      </c>
    </row>
    <row r="18" spans="1:75" x14ac:dyDescent="0.3">
      <c r="A18" s="20" t="s">
        <v>14</v>
      </c>
      <c r="B18" s="29"/>
      <c r="C18" s="29"/>
      <c r="D18" s="29"/>
      <c r="E18" s="29"/>
      <c r="F18" s="29"/>
      <c r="G18" s="29"/>
      <c r="H18" s="29"/>
      <c r="I18" s="29"/>
      <c r="J18" s="29">
        <f t="shared" ref="J18:W18" si="5">$BW18/14</f>
        <v>257.14285714285717</v>
      </c>
      <c r="K18" s="29">
        <f t="shared" si="5"/>
        <v>257.14285714285717</v>
      </c>
      <c r="L18" s="29">
        <f t="shared" si="5"/>
        <v>257.14285714285717</v>
      </c>
      <c r="M18" s="29">
        <f t="shared" si="5"/>
        <v>257.14285714285717</v>
      </c>
      <c r="N18" s="29">
        <f t="shared" si="5"/>
        <v>257.14285714285717</v>
      </c>
      <c r="O18" s="29">
        <f t="shared" si="5"/>
        <v>257.14285714285717</v>
      </c>
      <c r="P18" s="29">
        <f t="shared" si="5"/>
        <v>257.14285714285717</v>
      </c>
      <c r="Q18" s="29">
        <f t="shared" si="5"/>
        <v>257.14285714285717</v>
      </c>
      <c r="R18" s="29">
        <f t="shared" si="5"/>
        <v>257.14285714285717</v>
      </c>
      <c r="S18" s="29">
        <f t="shared" si="5"/>
        <v>257.14285714285717</v>
      </c>
      <c r="T18" s="29">
        <f t="shared" si="5"/>
        <v>257.14285714285717</v>
      </c>
      <c r="U18" s="29">
        <f t="shared" si="5"/>
        <v>257.14285714285717</v>
      </c>
      <c r="V18" s="29">
        <f t="shared" si="5"/>
        <v>257.14285714285717</v>
      </c>
      <c r="W18" s="29">
        <f t="shared" si="5"/>
        <v>257.14285714285717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6">
        <v>3600</v>
      </c>
    </row>
    <row r="19" spans="1:75" x14ac:dyDescent="0.3">
      <c r="A19" s="20" t="s">
        <v>15</v>
      </c>
      <c r="B19" s="29"/>
      <c r="C19" s="29"/>
      <c r="D19" s="29"/>
      <c r="E19" s="29"/>
      <c r="F19" s="29"/>
      <c r="G19" s="29"/>
      <c r="H19" s="29"/>
      <c r="I19" s="29"/>
      <c r="J19" s="29">
        <v>250</v>
      </c>
      <c r="K19" s="29">
        <f>BW19-M19-N19-O19-P19-J19-L19</f>
        <v>430</v>
      </c>
      <c r="L19" s="29">
        <v>200</v>
      </c>
      <c r="M19" s="29">
        <v>80</v>
      </c>
      <c r="N19" s="29">
        <v>80</v>
      </c>
      <c r="O19" s="29">
        <v>80</v>
      </c>
      <c r="P19" s="29">
        <v>80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6">
        <v>1200</v>
      </c>
    </row>
    <row r="20" spans="1:75" x14ac:dyDescent="0.3">
      <c r="A20" s="20" t="s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7"/>
      <c r="O20" s="27"/>
      <c r="P20" s="27"/>
      <c r="Q20" s="27">
        <f t="shared" ref="Q20:W20" si="6">$BW20/7</f>
        <v>200</v>
      </c>
      <c r="R20" s="27">
        <f t="shared" si="6"/>
        <v>200</v>
      </c>
      <c r="S20" s="27">
        <f t="shared" si="6"/>
        <v>200</v>
      </c>
      <c r="T20" s="27">
        <f t="shared" si="6"/>
        <v>200</v>
      </c>
      <c r="U20" s="27">
        <f t="shared" si="6"/>
        <v>200</v>
      </c>
      <c r="V20" s="27">
        <f t="shared" si="6"/>
        <v>200</v>
      </c>
      <c r="W20" s="27">
        <f t="shared" si="6"/>
        <v>200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6">
        <v>1400</v>
      </c>
    </row>
    <row r="21" spans="1:75" x14ac:dyDescent="0.3">
      <c r="A21" s="20" t="s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7"/>
      <c r="P21" s="27"/>
      <c r="Q21" s="27">
        <f>$BW21/2</f>
        <v>100</v>
      </c>
      <c r="R21" s="27">
        <f>$BW21/2</f>
        <v>100</v>
      </c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6">
        <v>200</v>
      </c>
    </row>
    <row r="22" spans="1:75" x14ac:dyDescent="0.3">
      <c r="A22" s="20" t="s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6">
        <v>0</v>
      </c>
    </row>
    <row r="23" spans="1:75" x14ac:dyDescent="0.3">
      <c r="A23" s="21" t="s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>
        <f t="shared" ref="X23:AD23" si="7">$BW23/7</f>
        <v>142.85714285714286</v>
      </c>
      <c r="Y23" s="27">
        <f t="shared" si="7"/>
        <v>142.85714285714286</v>
      </c>
      <c r="Z23" s="27">
        <f t="shared" si="7"/>
        <v>142.85714285714286</v>
      </c>
      <c r="AA23" s="27">
        <f t="shared" si="7"/>
        <v>142.85714285714286</v>
      </c>
      <c r="AB23" s="27">
        <f t="shared" si="7"/>
        <v>142.85714285714286</v>
      </c>
      <c r="AC23" s="27">
        <f t="shared" si="7"/>
        <v>142.85714285714286</v>
      </c>
      <c r="AD23" s="27">
        <f t="shared" si="7"/>
        <v>142.85714285714286</v>
      </c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4">
        <v>1000</v>
      </c>
    </row>
    <row r="24" spans="1:75" x14ac:dyDescent="0.3">
      <c r="A24" s="21" t="s">
        <v>20</v>
      </c>
      <c r="B24" s="29"/>
      <c r="C24" s="30"/>
      <c r="D24" s="30"/>
      <c r="E24" s="30"/>
      <c r="F24" s="30"/>
      <c r="G24" s="30"/>
      <c r="H24" s="30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>
        <f t="shared" ref="X24:AK25" si="8">$BW24/14</f>
        <v>114.28571428571429</v>
      </c>
      <c r="Y24" s="27">
        <f t="shared" si="8"/>
        <v>114.28571428571429</v>
      </c>
      <c r="Z24" s="27">
        <f t="shared" si="8"/>
        <v>114.28571428571429</v>
      </c>
      <c r="AA24" s="27">
        <f t="shared" si="8"/>
        <v>114.28571428571429</v>
      </c>
      <c r="AB24" s="27">
        <f t="shared" si="8"/>
        <v>114.28571428571429</v>
      </c>
      <c r="AC24" s="27">
        <f t="shared" si="8"/>
        <v>114.28571428571429</v>
      </c>
      <c r="AD24" s="27">
        <f t="shared" si="8"/>
        <v>114.28571428571429</v>
      </c>
      <c r="AE24" s="27">
        <f t="shared" si="8"/>
        <v>114.28571428571429</v>
      </c>
      <c r="AF24" s="27">
        <f t="shared" si="8"/>
        <v>114.28571428571429</v>
      </c>
      <c r="AG24" s="27">
        <f t="shared" si="8"/>
        <v>114.28571428571429</v>
      </c>
      <c r="AH24" s="27">
        <f t="shared" si="8"/>
        <v>114.28571428571429</v>
      </c>
      <c r="AI24" s="27">
        <f t="shared" si="8"/>
        <v>114.28571428571429</v>
      </c>
      <c r="AJ24" s="27">
        <f t="shared" si="8"/>
        <v>114.28571428571429</v>
      </c>
      <c r="AK24" s="27">
        <f t="shared" si="8"/>
        <v>114.28571428571429</v>
      </c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4">
        <v>1600</v>
      </c>
    </row>
    <row r="25" spans="1:75" x14ac:dyDescent="0.3">
      <c r="A25" s="21" t="s">
        <v>21</v>
      </c>
      <c r="B25" s="29"/>
      <c r="C25" s="30"/>
      <c r="D25" s="30"/>
      <c r="E25" s="30"/>
      <c r="F25" s="30"/>
      <c r="G25" s="30"/>
      <c r="H25" s="30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>
        <f t="shared" si="8"/>
        <v>142.85714285714286</v>
      </c>
      <c r="Y25" s="27">
        <f t="shared" si="8"/>
        <v>142.85714285714286</v>
      </c>
      <c r="Z25" s="27">
        <f t="shared" si="8"/>
        <v>142.85714285714286</v>
      </c>
      <c r="AA25" s="27">
        <f t="shared" si="8"/>
        <v>142.85714285714286</v>
      </c>
      <c r="AB25" s="27">
        <f t="shared" si="8"/>
        <v>142.85714285714286</v>
      </c>
      <c r="AC25" s="27">
        <f t="shared" si="8"/>
        <v>142.85714285714286</v>
      </c>
      <c r="AD25" s="27">
        <f t="shared" si="8"/>
        <v>142.85714285714286</v>
      </c>
      <c r="AE25" s="27">
        <f t="shared" si="8"/>
        <v>142.85714285714286</v>
      </c>
      <c r="AF25" s="27">
        <f t="shared" si="8"/>
        <v>142.85714285714286</v>
      </c>
      <c r="AG25" s="27">
        <f t="shared" si="8"/>
        <v>142.85714285714286</v>
      </c>
      <c r="AH25" s="27">
        <f t="shared" si="8"/>
        <v>142.85714285714286</v>
      </c>
      <c r="AI25" s="27">
        <f t="shared" si="8"/>
        <v>142.85714285714286</v>
      </c>
      <c r="AJ25" s="27">
        <f t="shared" si="8"/>
        <v>142.85714285714286</v>
      </c>
      <c r="AK25" s="27">
        <f t="shared" si="8"/>
        <v>142.85714285714286</v>
      </c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4">
        <v>2000</v>
      </c>
    </row>
    <row r="26" spans="1:75" x14ac:dyDescent="0.3">
      <c r="A26" s="21" t="s">
        <v>22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>
        <f t="shared" ref="AL26:AR26" si="9">$BW26/7</f>
        <v>138.57142857142858</v>
      </c>
      <c r="AM26" s="27">
        <f t="shared" si="9"/>
        <v>138.57142857142858</v>
      </c>
      <c r="AN26" s="27">
        <f t="shared" si="9"/>
        <v>138.57142857142858</v>
      </c>
      <c r="AO26" s="27">
        <f t="shared" si="9"/>
        <v>138.57142857142858</v>
      </c>
      <c r="AP26" s="27">
        <f t="shared" si="9"/>
        <v>138.57142857142858</v>
      </c>
      <c r="AQ26" s="27">
        <f t="shared" si="9"/>
        <v>138.57142857142858</v>
      </c>
      <c r="AR26" s="27">
        <f t="shared" si="9"/>
        <v>138.57142857142858</v>
      </c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4">
        <v>970</v>
      </c>
    </row>
    <row r="27" spans="1:75" x14ac:dyDescent="0.3">
      <c r="A27" s="21" t="s">
        <v>23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4">
        <v>0</v>
      </c>
    </row>
    <row r="28" spans="1:75" x14ac:dyDescent="0.3">
      <c r="A28" s="21" t="s">
        <v>24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>
        <f t="shared" ref="AE28:AK28" si="10">$BW28/7</f>
        <v>85.714285714285708</v>
      </c>
      <c r="AF28" s="27">
        <f t="shared" si="10"/>
        <v>85.714285714285708</v>
      </c>
      <c r="AG28" s="27">
        <f t="shared" si="10"/>
        <v>85.714285714285708</v>
      </c>
      <c r="AH28" s="27">
        <f t="shared" si="10"/>
        <v>85.714285714285708</v>
      </c>
      <c r="AI28" s="27">
        <f t="shared" si="10"/>
        <v>85.714285714285708</v>
      </c>
      <c r="AJ28" s="27">
        <f t="shared" si="10"/>
        <v>85.714285714285708</v>
      </c>
      <c r="AK28" s="27">
        <f t="shared" si="10"/>
        <v>85.714285714285708</v>
      </c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4">
        <v>600</v>
      </c>
    </row>
    <row r="29" spans="1:75" x14ac:dyDescent="0.3">
      <c r="A29" s="21" t="s">
        <v>25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>
        <f t="shared" ref="AL29:AR30" si="11">$BW29/7</f>
        <v>114.28571428571429</v>
      </c>
      <c r="AM29" s="27">
        <f t="shared" si="11"/>
        <v>114.28571428571429</v>
      </c>
      <c r="AN29" s="27">
        <f t="shared" si="11"/>
        <v>114.28571428571429</v>
      </c>
      <c r="AO29" s="27">
        <f t="shared" si="11"/>
        <v>114.28571428571429</v>
      </c>
      <c r="AP29" s="27">
        <f t="shared" si="11"/>
        <v>114.28571428571429</v>
      </c>
      <c r="AQ29" s="27">
        <f t="shared" si="11"/>
        <v>114.28571428571429</v>
      </c>
      <c r="AR29" s="27">
        <f t="shared" si="11"/>
        <v>114.28571428571429</v>
      </c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4">
        <v>800</v>
      </c>
    </row>
    <row r="30" spans="1:75" x14ac:dyDescent="0.3">
      <c r="A30" s="21" t="s">
        <v>26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>
        <f t="shared" si="11"/>
        <v>114.28571428571429</v>
      </c>
      <c r="AM30" s="27">
        <f t="shared" si="11"/>
        <v>114.28571428571429</v>
      </c>
      <c r="AN30" s="27">
        <f t="shared" si="11"/>
        <v>114.28571428571429</v>
      </c>
      <c r="AO30" s="27">
        <f t="shared" si="11"/>
        <v>114.28571428571429</v>
      </c>
      <c r="AP30" s="27">
        <f t="shared" si="11"/>
        <v>114.28571428571429</v>
      </c>
      <c r="AQ30" s="27">
        <f t="shared" si="11"/>
        <v>114.28571428571429</v>
      </c>
      <c r="AR30" s="27">
        <f t="shared" si="11"/>
        <v>114.28571428571429</v>
      </c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4">
        <v>800</v>
      </c>
    </row>
    <row r="31" spans="1:75" x14ac:dyDescent="0.3">
      <c r="A31" s="21" t="s">
        <v>27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>
        <f>$BW31/5</f>
        <v>180</v>
      </c>
      <c r="AT31" s="27">
        <f>$BW31/5</f>
        <v>180</v>
      </c>
      <c r="AU31" s="27">
        <f>$BW31/5</f>
        <v>180</v>
      </c>
      <c r="AV31" s="27">
        <f>$BW31/5</f>
        <v>180</v>
      </c>
      <c r="AW31" s="27">
        <f>$BW31/5</f>
        <v>180</v>
      </c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4">
        <v>900</v>
      </c>
    </row>
    <row r="32" spans="1:75" x14ac:dyDescent="0.3">
      <c r="A32" s="21" t="s">
        <v>28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>
        <f>$BW32/5</f>
        <v>590</v>
      </c>
      <c r="AY32" s="27">
        <f>$BW32/5</f>
        <v>590</v>
      </c>
      <c r="AZ32" s="27">
        <f>$BW32/5</f>
        <v>590</v>
      </c>
      <c r="BA32" s="27">
        <f>$BW32/5</f>
        <v>590</v>
      </c>
      <c r="BB32" s="27">
        <f>$BW32/5</f>
        <v>590</v>
      </c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4">
        <v>2950</v>
      </c>
    </row>
    <row r="33" spans="1:75" x14ac:dyDescent="0.3">
      <c r="A33" s="21" t="s">
        <v>29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>
        <f t="shared" ref="BC33:BI33" si="12">$BW33/7</f>
        <v>328.57142857142856</v>
      </c>
      <c r="BD33" s="27">
        <f t="shared" si="12"/>
        <v>328.57142857142856</v>
      </c>
      <c r="BE33" s="27">
        <f t="shared" si="12"/>
        <v>328.57142857142856</v>
      </c>
      <c r="BF33" s="27">
        <f t="shared" si="12"/>
        <v>328.57142857142856</v>
      </c>
      <c r="BG33" s="27">
        <f t="shared" si="12"/>
        <v>328.57142857142856</v>
      </c>
      <c r="BH33" s="27">
        <f t="shared" si="12"/>
        <v>328.57142857142856</v>
      </c>
      <c r="BI33" s="27">
        <f t="shared" si="12"/>
        <v>328.57142857142856</v>
      </c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4">
        <v>2300</v>
      </c>
    </row>
    <row r="34" spans="1:75" x14ac:dyDescent="0.3">
      <c r="A34" s="21" t="s">
        <v>30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>
        <f>$BW34/3</f>
        <v>383.33333333333331</v>
      </c>
      <c r="BK34" s="27">
        <f t="shared" ref="BK34:BL34" si="13">$BW34/3</f>
        <v>383.33333333333331</v>
      </c>
      <c r="BL34" s="27">
        <f t="shared" si="13"/>
        <v>383.33333333333331</v>
      </c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4">
        <v>1150</v>
      </c>
    </row>
    <row r="35" spans="1:75" x14ac:dyDescent="0.3">
      <c r="A35" s="21" t="s">
        <v>31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>
        <f>$BW35/7</f>
        <v>377.14285714285717</v>
      </c>
      <c r="BN35" s="27">
        <f t="shared" ref="BN35:BS35" si="14">$BW35/7</f>
        <v>377.14285714285717</v>
      </c>
      <c r="BO35" s="27">
        <f t="shared" si="14"/>
        <v>377.14285714285717</v>
      </c>
      <c r="BP35" s="27">
        <f t="shared" si="14"/>
        <v>377.14285714285717</v>
      </c>
      <c r="BQ35" s="27">
        <f t="shared" si="14"/>
        <v>377.14285714285717</v>
      </c>
      <c r="BR35" s="27">
        <f t="shared" si="14"/>
        <v>377.14285714285717</v>
      </c>
      <c r="BS35" s="27">
        <f t="shared" si="14"/>
        <v>377.14285714285717</v>
      </c>
      <c r="BT35" s="27"/>
      <c r="BU35" s="27"/>
      <c r="BV35" s="27"/>
      <c r="BW35" s="24">
        <v>2640</v>
      </c>
    </row>
    <row r="36" spans="1:75" x14ac:dyDescent="0.3">
      <c r="A36" s="21" t="s">
        <v>32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>
        <f>$BW36/3</f>
        <v>560</v>
      </c>
      <c r="BU36" s="27">
        <f t="shared" ref="BU36:BV36" si="15">$BW36/3</f>
        <v>560</v>
      </c>
      <c r="BV36" s="27">
        <f t="shared" si="15"/>
        <v>560</v>
      </c>
      <c r="BW36" s="24">
        <v>1680</v>
      </c>
    </row>
    <row r="37" spans="1:75" x14ac:dyDescent="0.3">
      <c r="A37" s="22" t="s">
        <v>33</v>
      </c>
      <c r="B37" s="27">
        <f>SUM(B8:B36)</f>
        <v>1480</v>
      </c>
      <c r="C37" s="27">
        <f t="shared" ref="C37:BN37" si="16">SUM(C8:C36)</f>
        <v>742.85714285714289</v>
      </c>
      <c r="D37" s="27">
        <f t="shared" si="16"/>
        <v>262.85714285714289</v>
      </c>
      <c r="E37" s="27">
        <f t="shared" si="16"/>
        <v>262.85714285714289</v>
      </c>
      <c r="F37" s="27">
        <f t="shared" si="16"/>
        <v>262.85714285714289</v>
      </c>
      <c r="G37" s="27">
        <f t="shared" si="16"/>
        <v>262.85714285714289</v>
      </c>
      <c r="H37" s="27">
        <f t="shared" si="16"/>
        <v>102.85714285714286</v>
      </c>
      <c r="I37" s="27">
        <f t="shared" si="16"/>
        <v>102.85714285714286</v>
      </c>
      <c r="J37" s="27">
        <f t="shared" si="16"/>
        <v>935.71428571428578</v>
      </c>
      <c r="K37" s="27">
        <f t="shared" si="16"/>
        <v>1115.7142857142858</v>
      </c>
      <c r="L37" s="27">
        <f t="shared" si="16"/>
        <v>885.71428571428578</v>
      </c>
      <c r="M37" s="27">
        <f t="shared" si="16"/>
        <v>765.71428571428578</v>
      </c>
      <c r="N37" s="27">
        <f t="shared" si="16"/>
        <v>765.71428571428578</v>
      </c>
      <c r="O37" s="27">
        <f t="shared" si="16"/>
        <v>765.71428571428578</v>
      </c>
      <c r="P37" s="27">
        <f t="shared" si="16"/>
        <v>765.71428571428578</v>
      </c>
      <c r="Q37" s="27">
        <f t="shared" si="16"/>
        <v>1042.8571428571429</v>
      </c>
      <c r="R37" s="27">
        <f t="shared" si="16"/>
        <v>1042.8571428571429</v>
      </c>
      <c r="S37" s="27">
        <f t="shared" si="16"/>
        <v>942.85714285714289</v>
      </c>
      <c r="T37" s="27">
        <f>SUM(T8:T36)</f>
        <v>942.85714285714289</v>
      </c>
      <c r="U37" s="27">
        <f t="shared" si="16"/>
        <v>942.85714285714289</v>
      </c>
      <c r="V37" s="27">
        <f t="shared" si="16"/>
        <v>942.85714285714289</v>
      </c>
      <c r="W37" s="27">
        <f t="shared" si="16"/>
        <v>942.85714285714289</v>
      </c>
      <c r="X37" s="27">
        <f t="shared" si="16"/>
        <v>400</v>
      </c>
      <c r="Y37" s="27">
        <f t="shared" si="16"/>
        <v>400</v>
      </c>
      <c r="Z37" s="27">
        <f t="shared" si="16"/>
        <v>400</v>
      </c>
      <c r="AA37" s="27">
        <f t="shared" si="16"/>
        <v>400</v>
      </c>
      <c r="AB37" s="27">
        <f t="shared" si="16"/>
        <v>400</v>
      </c>
      <c r="AC37" s="27">
        <f t="shared" si="16"/>
        <v>400</v>
      </c>
      <c r="AD37" s="27">
        <f t="shared" si="16"/>
        <v>400</v>
      </c>
      <c r="AE37" s="27">
        <f t="shared" si="16"/>
        <v>342.85714285714289</v>
      </c>
      <c r="AF37" s="27">
        <f t="shared" si="16"/>
        <v>342.85714285714289</v>
      </c>
      <c r="AG37" s="27">
        <f t="shared" si="16"/>
        <v>342.85714285714289</v>
      </c>
      <c r="AH37" s="27">
        <f t="shared" si="16"/>
        <v>342.85714285714289</v>
      </c>
      <c r="AI37" s="27">
        <f t="shared" si="16"/>
        <v>342.85714285714289</v>
      </c>
      <c r="AJ37" s="27">
        <f t="shared" si="16"/>
        <v>342.85714285714289</v>
      </c>
      <c r="AK37" s="27">
        <f t="shared" si="16"/>
        <v>342.85714285714289</v>
      </c>
      <c r="AL37" s="27">
        <f t="shared" si="16"/>
        <v>367.14285714285717</v>
      </c>
      <c r="AM37" s="27">
        <f t="shared" si="16"/>
        <v>367.14285714285717</v>
      </c>
      <c r="AN37" s="27">
        <f t="shared" si="16"/>
        <v>367.14285714285717</v>
      </c>
      <c r="AO37" s="27">
        <f t="shared" si="16"/>
        <v>367.14285714285717</v>
      </c>
      <c r="AP37" s="27">
        <f t="shared" si="16"/>
        <v>367.14285714285717</v>
      </c>
      <c r="AQ37" s="27">
        <f t="shared" si="16"/>
        <v>367.14285714285717</v>
      </c>
      <c r="AR37" s="27">
        <f t="shared" si="16"/>
        <v>367.14285714285717</v>
      </c>
      <c r="AS37" s="27">
        <f t="shared" si="16"/>
        <v>180</v>
      </c>
      <c r="AT37" s="27">
        <f t="shared" si="16"/>
        <v>180</v>
      </c>
      <c r="AU37" s="27">
        <f t="shared" si="16"/>
        <v>180</v>
      </c>
      <c r="AV37" s="27">
        <f t="shared" si="16"/>
        <v>180</v>
      </c>
      <c r="AW37" s="27">
        <f t="shared" si="16"/>
        <v>180</v>
      </c>
      <c r="AX37" s="27">
        <f t="shared" si="16"/>
        <v>590</v>
      </c>
      <c r="AY37" s="27">
        <f t="shared" si="16"/>
        <v>590</v>
      </c>
      <c r="AZ37" s="27">
        <f t="shared" si="16"/>
        <v>590</v>
      </c>
      <c r="BA37" s="27">
        <f t="shared" si="16"/>
        <v>590</v>
      </c>
      <c r="BB37" s="27">
        <f t="shared" si="16"/>
        <v>590</v>
      </c>
      <c r="BC37" s="27">
        <f t="shared" si="16"/>
        <v>328.57142857142856</v>
      </c>
      <c r="BD37" s="27">
        <f t="shared" si="16"/>
        <v>328.57142857142856</v>
      </c>
      <c r="BE37" s="27">
        <f t="shared" si="16"/>
        <v>328.57142857142856</v>
      </c>
      <c r="BF37" s="27">
        <f t="shared" si="16"/>
        <v>328.57142857142856</v>
      </c>
      <c r="BG37" s="27">
        <f t="shared" si="16"/>
        <v>328.57142857142856</v>
      </c>
      <c r="BH37" s="27">
        <f t="shared" si="16"/>
        <v>328.57142857142856</v>
      </c>
      <c r="BI37" s="27">
        <f t="shared" si="16"/>
        <v>328.57142857142856</v>
      </c>
      <c r="BJ37" s="27">
        <f t="shared" si="16"/>
        <v>383.33333333333331</v>
      </c>
      <c r="BK37" s="27">
        <f t="shared" si="16"/>
        <v>383.33333333333331</v>
      </c>
      <c r="BL37" s="27">
        <f t="shared" si="16"/>
        <v>383.33333333333331</v>
      </c>
      <c r="BM37" s="27">
        <f t="shared" si="16"/>
        <v>377.14285714285717</v>
      </c>
      <c r="BN37" s="27">
        <f t="shared" si="16"/>
        <v>377.14285714285717</v>
      </c>
      <c r="BO37" s="27">
        <f t="shared" ref="BO37:BV37" si="17">SUM(BO8:BO36)</f>
        <v>377.14285714285717</v>
      </c>
      <c r="BP37" s="27">
        <f t="shared" si="17"/>
        <v>377.14285714285717</v>
      </c>
      <c r="BQ37" s="27">
        <f t="shared" si="17"/>
        <v>377.14285714285717</v>
      </c>
      <c r="BR37" s="27">
        <f t="shared" si="17"/>
        <v>377.14285714285717</v>
      </c>
      <c r="BS37" s="27">
        <f t="shared" si="17"/>
        <v>377.14285714285717</v>
      </c>
      <c r="BT37" s="27">
        <f t="shared" si="17"/>
        <v>560</v>
      </c>
      <c r="BU37" s="27">
        <f t="shared" si="17"/>
        <v>560</v>
      </c>
      <c r="BV37" s="27">
        <f t="shared" si="17"/>
        <v>560</v>
      </c>
      <c r="BW37" s="23">
        <f>SUM(B37:BV37)</f>
        <v>35669.999999999993</v>
      </c>
    </row>
    <row r="38" spans="1:75" x14ac:dyDescent="0.3">
      <c r="T38" s="31">
        <f>SUM(B37:T37)</f>
        <v>13451.428571428576</v>
      </c>
      <c r="BW38" s="26"/>
    </row>
    <row r="41" spans="1:75" x14ac:dyDescent="0.3">
      <c r="A41" t="s">
        <v>34</v>
      </c>
      <c r="B41" s="28">
        <f>SUM(B8:B36)</f>
        <v>1480</v>
      </c>
      <c r="C41" s="28">
        <f t="shared" ref="C41:BN41" si="18">SUM(C8:C36)</f>
        <v>742.85714285714289</v>
      </c>
      <c r="D41" s="28">
        <f t="shared" si="18"/>
        <v>262.85714285714289</v>
      </c>
      <c r="E41" s="28">
        <f t="shared" si="18"/>
        <v>262.85714285714289</v>
      </c>
      <c r="F41" s="28">
        <f t="shared" si="18"/>
        <v>262.85714285714289</v>
      </c>
      <c r="G41" s="28">
        <f t="shared" si="18"/>
        <v>262.85714285714289</v>
      </c>
      <c r="H41" s="28">
        <f t="shared" si="18"/>
        <v>102.85714285714286</v>
      </c>
      <c r="I41" s="28">
        <f t="shared" si="18"/>
        <v>102.85714285714286</v>
      </c>
      <c r="J41" s="28">
        <f t="shared" si="18"/>
        <v>935.71428571428578</v>
      </c>
      <c r="K41" s="28">
        <f t="shared" si="18"/>
        <v>1115.7142857142858</v>
      </c>
      <c r="L41" s="28">
        <f t="shared" si="18"/>
        <v>885.71428571428578</v>
      </c>
      <c r="M41" s="28">
        <f t="shared" si="18"/>
        <v>765.71428571428578</v>
      </c>
      <c r="N41" s="28">
        <f t="shared" si="18"/>
        <v>765.71428571428578</v>
      </c>
      <c r="O41" s="28">
        <f t="shared" si="18"/>
        <v>765.71428571428578</v>
      </c>
      <c r="P41" s="28">
        <f t="shared" si="18"/>
        <v>765.71428571428578</v>
      </c>
      <c r="Q41" s="28">
        <f t="shared" si="18"/>
        <v>1042.8571428571429</v>
      </c>
      <c r="R41" s="28">
        <f t="shared" si="18"/>
        <v>1042.8571428571429</v>
      </c>
      <c r="S41" s="28">
        <f t="shared" si="18"/>
        <v>942.85714285714289</v>
      </c>
      <c r="T41" s="28">
        <f t="shared" si="18"/>
        <v>942.85714285714289</v>
      </c>
      <c r="U41" s="28">
        <f t="shared" si="18"/>
        <v>942.85714285714289</v>
      </c>
      <c r="V41" s="28">
        <f t="shared" si="18"/>
        <v>942.85714285714289</v>
      </c>
      <c r="W41" s="28">
        <f t="shared" si="18"/>
        <v>942.85714285714289</v>
      </c>
      <c r="X41" s="28">
        <f t="shared" si="18"/>
        <v>400</v>
      </c>
      <c r="Y41" s="28">
        <f t="shared" si="18"/>
        <v>400</v>
      </c>
      <c r="Z41" s="28">
        <f t="shared" si="18"/>
        <v>400</v>
      </c>
      <c r="AA41" s="28">
        <f t="shared" si="18"/>
        <v>400</v>
      </c>
      <c r="AB41" s="28">
        <f t="shared" si="18"/>
        <v>400</v>
      </c>
      <c r="AC41" s="28">
        <f t="shared" si="18"/>
        <v>400</v>
      </c>
      <c r="AD41" s="28">
        <f t="shared" si="18"/>
        <v>400</v>
      </c>
      <c r="AE41" s="28">
        <f t="shared" si="18"/>
        <v>342.85714285714289</v>
      </c>
      <c r="AF41" s="28">
        <f t="shared" si="18"/>
        <v>342.85714285714289</v>
      </c>
      <c r="AG41" s="28">
        <f t="shared" si="18"/>
        <v>342.85714285714289</v>
      </c>
      <c r="AH41" s="28">
        <f t="shared" si="18"/>
        <v>342.85714285714289</v>
      </c>
      <c r="AI41" s="28">
        <f t="shared" si="18"/>
        <v>342.85714285714289</v>
      </c>
      <c r="AJ41" s="28">
        <f t="shared" si="18"/>
        <v>342.85714285714289</v>
      </c>
      <c r="AK41" s="28">
        <f t="shared" si="18"/>
        <v>342.85714285714289</v>
      </c>
      <c r="AL41" s="28">
        <f t="shared" si="18"/>
        <v>367.14285714285717</v>
      </c>
      <c r="AM41" s="28">
        <f t="shared" si="18"/>
        <v>367.14285714285717</v>
      </c>
      <c r="AN41" s="28">
        <f t="shared" si="18"/>
        <v>367.14285714285717</v>
      </c>
      <c r="AO41" s="28">
        <f t="shared" si="18"/>
        <v>367.14285714285717</v>
      </c>
      <c r="AP41" s="28">
        <f t="shared" si="18"/>
        <v>367.14285714285717</v>
      </c>
      <c r="AQ41" s="28">
        <f t="shared" si="18"/>
        <v>367.14285714285717</v>
      </c>
      <c r="AR41" s="28">
        <f t="shared" si="18"/>
        <v>367.14285714285717</v>
      </c>
      <c r="AS41" s="28">
        <f t="shared" si="18"/>
        <v>180</v>
      </c>
      <c r="AT41" s="28">
        <f t="shared" si="18"/>
        <v>180</v>
      </c>
      <c r="AU41" s="28">
        <f t="shared" si="18"/>
        <v>180</v>
      </c>
      <c r="AV41" s="28">
        <f t="shared" si="18"/>
        <v>180</v>
      </c>
      <c r="AW41" s="28">
        <f t="shared" si="18"/>
        <v>180</v>
      </c>
      <c r="AX41" s="28">
        <f t="shared" si="18"/>
        <v>590</v>
      </c>
      <c r="AY41" s="28">
        <f t="shared" si="18"/>
        <v>590</v>
      </c>
      <c r="AZ41" s="28">
        <f t="shared" si="18"/>
        <v>590</v>
      </c>
      <c r="BA41" s="28">
        <f t="shared" si="18"/>
        <v>590</v>
      </c>
      <c r="BB41" s="28">
        <f t="shared" si="18"/>
        <v>590</v>
      </c>
      <c r="BC41" s="28">
        <f t="shared" si="18"/>
        <v>328.57142857142856</v>
      </c>
      <c r="BD41" s="28">
        <f t="shared" si="18"/>
        <v>328.57142857142856</v>
      </c>
      <c r="BE41" s="28">
        <f t="shared" si="18"/>
        <v>328.57142857142856</v>
      </c>
      <c r="BF41" s="28">
        <f t="shared" si="18"/>
        <v>328.57142857142856</v>
      </c>
      <c r="BG41" s="28">
        <f t="shared" si="18"/>
        <v>328.57142857142856</v>
      </c>
      <c r="BH41" s="28">
        <f t="shared" si="18"/>
        <v>328.57142857142856</v>
      </c>
      <c r="BI41" s="28">
        <f t="shared" si="18"/>
        <v>328.57142857142856</v>
      </c>
      <c r="BJ41" s="28">
        <f t="shared" si="18"/>
        <v>383.33333333333331</v>
      </c>
      <c r="BK41" s="28">
        <f t="shared" si="18"/>
        <v>383.33333333333331</v>
      </c>
      <c r="BL41" s="28">
        <f t="shared" si="18"/>
        <v>383.33333333333331</v>
      </c>
      <c r="BM41" s="28">
        <f t="shared" si="18"/>
        <v>377.14285714285717</v>
      </c>
      <c r="BN41" s="28">
        <f t="shared" si="18"/>
        <v>377.14285714285717</v>
      </c>
      <c r="BO41" s="28">
        <f t="shared" ref="BO41:BV41" si="19">SUM(BO8:BO36)</f>
        <v>377.14285714285717</v>
      </c>
      <c r="BP41" s="28">
        <f t="shared" si="19"/>
        <v>377.14285714285717</v>
      </c>
      <c r="BQ41" s="28">
        <f t="shared" si="19"/>
        <v>377.14285714285717</v>
      </c>
      <c r="BR41" s="28">
        <f t="shared" si="19"/>
        <v>377.14285714285717</v>
      </c>
      <c r="BS41" s="28">
        <f t="shared" si="19"/>
        <v>377.14285714285717</v>
      </c>
      <c r="BT41" s="28">
        <f t="shared" si="19"/>
        <v>560</v>
      </c>
      <c r="BU41" s="28">
        <f t="shared" si="19"/>
        <v>560</v>
      </c>
      <c r="BV41" s="28">
        <f t="shared" si="19"/>
        <v>560</v>
      </c>
      <c r="BW41" s="28"/>
    </row>
    <row r="42" spans="1:75" x14ac:dyDescent="0.3">
      <c r="A42" s="14" t="s">
        <v>35</v>
      </c>
      <c r="B42" s="28">
        <f>B41</f>
        <v>1480</v>
      </c>
      <c r="C42" s="28">
        <f>C41+B42</f>
        <v>2222.8571428571431</v>
      </c>
      <c r="D42" s="28">
        <f t="shared" ref="D42:BO42" si="20">D41+C42</f>
        <v>2485.7142857142862</v>
      </c>
      <c r="E42" s="28">
        <f t="shared" si="20"/>
        <v>2748.5714285714294</v>
      </c>
      <c r="F42" s="28">
        <f t="shared" si="20"/>
        <v>3011.4285714285725</v>
      </c>
      <c r="G42" s="28">
        <f t="shared" si="20"/>
        <v>3274.2857142857156</v>
      </c>
      <c r="H42" s="28">
        <f t="shared" si="20"/>
        <v>3377.1428571428582</v>
      </c>
      <c r="I42" s="28">
        <f t="shared" si="20"/>
        <v>3480.0000000000009</v>
      </c>
      <c r="J42" s="28">
        <f t="shared" si="20"/>
        <v>4415.7142857142862</v>
      </c>
      <c r="K42" s="28">
        <f t="shared" si="20"/>
        <v>5531.4285714285725</v>
      </c>
      <c r="L42" s="28">
        <f t="shared" si="20"/>
        <v>6417.1428571428587</v>
      </c>
      <c r="M42" s="28">
        <f t="shared" si="20"/>
        <v>7182.8571428571449</v>
      </c>
      <c r="N42" s="28">
        <f t="shared" si="20"/>
        <v>7948.5714285714312</v>
      </c>
      <c r="O42" s="28">
        <f t="shared" si="20"/>
        <v>8714.2857142857174</v>
      </c>
      <c r="P42" s="28">
        <f t="shared" si="20"/>
        <v>9480.0000000000036</v>
      </c>
      <c r="Q42" s="28">
        <f t="shared" si="20"/>
        <v>10522.857142857147</v>
      </c>
      <c r="R42" s="28">
        <f t="shared" si="20"/>
        <v>11565.71428571429</v>
      </c>
      <c r="S42" s="28">
        <f t="shared" si="20"/>
        <v>12508.571428571433</v>
      </c>
      <c r="T42" s="28">
        <f t="shared" si="20"/>
        <v>13451.428571428576</v>
      </c>
      <c r="U42" s="28">
        <f t="shared" si="20"/>
        <v>14394.285714285719</v>
      </c>
      <c r="V42" s="28">
        <f t="shared" si="20"/>
        <v>15337.142857142862</v>
      </c>
      <c r="W42" s="28">
        <f t="shared" si="20"/>
        <v>16280.000000000005</v>
      </c>
      <c r="X42" s="28">
        <f t="shared" si="20"/>
        <v>16680.000000000007</v>
      </c>
      <c r="Y42" s="28">
        <f t="shared" si="20"/>
        <v>17080.000000000007</v>
      </c>
      <c r="Z42" s="28">
        <f t="shared" si="20"/>
        <v>17480.000000000007</v>
      </c>
      <c r="AA42" s="28">
        <f t="shared" si="20"/>
        <v>17880.000000000007</v>
      </c>
      <c r="AB42" s="28">
        <f t="shared" si="20"/>
        <v>18280.000000000007</v>
      </c>
      <c r="AC42" s="28">
        <f t="shared" si="20"/>
        <v>18680.000000000007</v>
      </c>
      <c r="AD42" s="28">
        <f t="shared" si="20"/>
        <v>19080.000000000007</v>
      </c>
      <c r="AE42" s="28">
        <f t="shared" si="20"/>
        <v>19422.857142857149</v>
      </c>
      <c r="AF42" s="28">
        <f t="shared" si="20"/>
        <v>19765.71428571429</v>
      </c>
      <c r="AG42" s="28">
        <f t="shared" si="20"/>
        <v>20108.571428571431</v>
      </c>
      <c r="AH42" s="28">
        <f t="shared" si="20"/>
        <v>20451.428571428572</v>
      </c>
      <c r="AI42" s="28">
        <f t="shared" si="20"/>
        <v>20794.285714285714</v>
      </c>
      <c r="AJ42" s="28">
        <f t="shared" si="20"/>
        <v>21137.142857142855</v>
      </c>
      <c r="AK42" s="28">
        <f t="shared" si="20"/>
        <v>21479.999999999996</v>
      </c>
      <c r="AL42" s="28">
        <f t="shared" si="20"/>
        <v>21847.142857142855</v>
      </c>
      <c r="AM42" s="28">
        <f t="shared" si="20"/>
        <v>22214.285714285714</v>
      </c>
      <c r="AN42" s="28">
        <f t="shared" si="20"/>
        <v>22581.428571428572</v>
      </c>
      <c r="AO42" s="28">
        <f t="shared" si="20"/>
        <v>22948.571428571431</v>
      </c>
      <c r="AP42" s="28">
        <f t="shared" si="20"/>
        <v>23315.71428571429</v>
      </c>
      <c r="AQ42" s="28">
        <f t="shared" si="20"/>
        <v>23682.857142857149</v>
      </c>
      <c r="AR42" s="28">
        <f t="shared" si="20"/>
        <v>24050.000000000007</v>
      </c>
      <c r="AS42" s="28">
        <f t="shared" si="20"/>
        <v>24230.000000000007</v>
      </c>
      <c r="AT42" s="28">
        <f t="shared" si="20"/>
        <v>24410.000000000007</v>
      </c>
      <c r="AU42" s="28">
        <f t="shared" si="20"/>
        <v>24590.000000000007</v>
      </c>
      <c r="AV42" s="28">
        <f t="shared" si="20"/>
        <v>24770.000000000007</v>
      </c>
      <c r="AW42" s="28">
        <f t="shared" si="20"/>
        <v>24950.000000000007</v>
      </c>
      <c r="AX42" s="28">
        <f t="shared" si="20"/>
        <v>25540.000000000007</v>
      </c>
      <c r="AY42" s="28">
        <f t="shared" si="20"/>
        <v>26130.000000000007</v>
      </c>
      <c r="AZ42" s="28">
        <f t="shared" si="20"/>
        <v>26720.000000000007</v>
      </c>
      <c r="BA42" s="28">
        <f t="shared" si="20"/>
        <v>27310.000000000007</v>
      </c>
      <c r="BB42" s="28">
        <f t="shared" si="20"/>
        <v>27900.000000000007</v>
      </c>
      <c r="BC42" s="28">
        <f t="shared" si="20"/>
        <v>28228.571428571435</v>
      </c>
      <c r="BD42" s="28">
        <f t="shared" si="20"/>
        <v>28557.142857142862</v>
      </c>
      <c r="BE42" s="28">
        <f t="shared" si="20"/>
        <v>28885.71428571429</v>
      </c>
      <c r="BF42" s="28">
        <f t="shared" si="20"/>
        <v>29214.285714285717</v>
      </c>
      <c r="BG42" s="28">
        <f t="shared" si="20"/>
        <v>29542.857142857145</v>
      </c>
      <c r="BH42" s="28">
        <f t="shared" si="20"/>
        <v>29871.428571428572</v>
      </c>
      <c r="BI42" s="28">
        <f t="shared" si="20"/>
        <v>30200</v>
      </c>
      <c r="BJ42" s="28">
        <f t="shared" si="20"/>
        <v>30583.333333333332</v>
      </c>
      <c r="BK42" s="28">
        <f t="shared" si="20"/>
        <v>30966.666666666664</v>
      </c>
      <c r="BL42" s="28">
        <f t="shared" si="20"/>
        <v>31349.999999999996</v>
      </c>
      <c r="BM42" s="28">
        <f t="shared" si="20"/>
        <v>31727.142857142855</v>
      </c>
      <c r="BN42" s="28">
        <f t="shared" si="20"/>
        <v>32104.285714285714</v>
      </c>
      <c r="BO42" s="28">
        <f t="shared" si="20"/>
        <v>32481.428571428572</v>
      </c>
      <c r="BP42" s="28">
        <f t="shared" ref="BP42:BV42" si="21">BP41+BO42</f>
        <v>32858.571428571428</v>
      </c>
      <c r="BQ42" s="28">
        <f t="shared" si="21"/>
        <v>33235.714285714283</v>
      </c>
      <c r="BR42" s="28">
        <f t="shared" si="21"/>
        <v>33612.857142857138</v>
      </c>
      <c r="BS42" s="28">
        <f t="shared" si="21"/>
        <v>33989.999999999993</v>
      </c>
      <c r="BT42" s="28">
        <f t="shared" si="21"/>
        <v>34549.999999999993</v>
      </c>
      <c r="BU42" s="28">
        <f t="shared" si="21"/>
        <v>35109.999999999993</v>
      </c>
      <c r="BV42" s="28">
        <f t="shared" si="21"/>
        <v>35669.999999999993</v>
      </c>
    </row>
    <row r="43" spans="1:75" x14ac:dyDescent="0.3">
      <c r="A43" s="10" t="s">
        <v>36</v>
      </c>
      <c r="B43">
        <v>1400</v>
      </c>
      <c r="C43">
        <v>812</v>
      </c>
      <c r="D43">
        <v>378</v>
      </c>
      <c r="E43">
        <v>350</v>
      </c>
      <c r="F43">
        <v>340</v>
      </c>
      <c r="G43">
        <v>332</v>
      </c>
      <c r="H43">
        <v>120</v>
      </c>
      <c r="I43">
        <v>150</v>
      </c>
      <c r="J43">
        <v>1226</v>
      </c>
      <c r="K43">
        <v>1012</v>
      </c>
      <c r="L43">
        <v>750</v>
      </c>
      <c r="M43">
        <v>755</v>
      </c>
      <c r="N43">
        <v>800</v>
      </c>
      <c r="O43">
        <v>950</v>
      </c>
      <c r="P43">
        <v>850</v>
      </c>
      <c r="Q43">
        <v>1258</v>
      </c>
      <c r="R43">
        <v>1368</v>
      </c>
      <c r="S43">
        <v>1278</v>
      </c>
      <c r="T43">
        <v>989</v>
      </c>
    </row>
    <row r="44" spans="1:75" x14ac:dyDescent="0.3">
      <c r="A44" s="14" t="s">
        <v>37</v>
      </c>
      <c r="B44">
        <v>1400</v>
      </c>
      <c r="C44">
        <f>C43+B44</f>
        <v>2212</v>
      </c>
      <c r="D44">
        <f t="shared" ref="D44:T44" si="22">D43+C44</f>
        <v>2590</v>
      </c>
      <c r="E44">
        <f t="shared" si="22"/>
        <v>2940</v>
      </c>
      <c r="F44">
        <f t="shared" si="22"/>
        <v>3280</v>
      </c>
      <c r="G44">
        <f t="shared" si="22"/>
        <v>3612</v>
      </c>
      <c r="H44">
        <f t="shared" si="22"/>
        <v>3732</v>
      </c>
      <c r="I44">
        <f t="shared" si="22"/>
        <v>3882</v>
      </c>
      <c r="J44">
        <f t="shared" si="22"/>
        <v>5108</v>
      </c>
      <c r="K44">
        <f t="shared" si="22"/>
        <v>6120</v>
      </c>
      <c r="L44">
        <f t="shared" si="22"/>
        <v>6870</v>
      </c>
      <c r="M44">
        <f t="shared" si="22"/>
        <v>7625</v>
      </c>
      <c r="N44">
        <f t="shared" si="22"/>
        <v>8425</v>
      </c>
      <c r="O44">
        <f t="shared" si="22"/>
        <v>9375</v>
      </c>
      <c r="P44" s="33">
        <f t="shared" si="22"/>
        <v>10225</v>
      </c>
      <c r="Q44">
        <f t="shared" si="22"/>
        <v>11483</v>
      </c>
      <c r="R44">
        <f t="shared" si="22"/>
        <v>12851</v>
      </c>
      <c r="S44">
        <f t="shared" si="22"/>
        <v>14129</v>
      </c>
      <c r="T44">
        <f t="shared" si="22"/>
        <v>15118</v>
      </c>
    </row>
    <row r="45" spans="1:75" x14ac:dyDescent="0.3">
      <c r="A45" s="10" t="s">
        <v>38</v>
      </c>
      <c r="B45">
        <v>1388</v>
      </c>
      <c r="C45">
        <v>760</v>
      </c>
      <c r="D45">
        <v>320</v>
      </c>
      <c r="E45">
        <v>252</v>
      </c>
      <c r="F45">
        <v>250</v>
      </c>
      <c r="G45">
        <v>260</v>
      </c>
      <c r="H45">
        <v>118</v>
      </c>
      <c r="I45">
        <v>110</v>
      </c>
      <c r="J45">
        <v>880</v>
      </c>
      <c r="K45">
        <v>800</v>
      </c>
      <c r="L45">
        <v>610</v>
      </c>
      <c r="M45">
        <v>606</v>
      </c>
      <c r="N45">
        <v>860</v>
      </c>
      <c r="O45">
        <v>835</v>
      </c>
      <c r="P45">
        <v>900</v>
      </c>
      <c r="Q45">
        <v>999</v>
      </c>
      <c r="R45">
        <v>987</v>
      </c>
      <c r="S45">
        <v>945</v>
      </c>
      <c r="T45">
        <v>990</v>
      </c>
    </row>
    <row r="46" spans="1:75" x14ac:dyDescent="0.3">
      <c r="A46" s="14" t="s">
        <v>39</v>
      </c>
      <c r="B46">
        <v>1388</v>
      </c>
      <c r="C46">
        <f>C45+B46</f>
        <v>2148</v>
      </c>
      <c r="D46">
        <f t="shared" ref="D46:T46" si="23">D45+C46</f>
        <v>2468</v>
      </c>
      <c r="E46">
        <f t="shared" si="23"/>
        <v>2720</v>
      </c>
      <c r="F46">
        <f t="shared" si="23"/>
        <v>2970</v>
      </c>
      <c r="G46">
        <f t="shared" si="23"/>
        <v>3230</v>
      </c>
      <c r="H46">
        <f t="shared" si="23"/>
        <v>3348</v>
      </c>
      <c r="I46">
        <f t="shared" si="23"/>
        <v>3458</v>
      </c>
      <c r="J46">
        <f t="shared" si="23"/>
        <v>4338</v>
      </c>
      <c r="K46">
        <f t="shared" si="23"/>
        <v>5138</v>
      </c>
      <c r="L46">
        <f t="shared" si="23"/>
        <v>5748</v>
      </c>
      <c r="M46">
        <f t="shared" si="23"/>
        <v>6354</v>
      </c>
      <c r="N46">
        <f t="shared" si="23"/>
        <v>7214</v>
      </c>
      <c r="O46">
        <f t="shared" si="23"/>
        <v>8049</v>
      </c>
      <c r="P46">
        <f t="shared" si="23"/>
        <v>8949</v>
      </c>
      <c r="Q46">
        <f t="shared" si="23"/>
        <v>9948</v>
      </c>
      <c r="R46">
        <f t="shared" si="23"/>
        <v>10935</v>
      </c>
      <c r="S46">
        <f t="shared" si="23"/>
        <v>11880</v>
      </c>
      <c r="T46">
        <f t="shared" si="23"/>
        <v>12870</v>
      </c>
    </row>
    <row r="48" spans="1:75" x14ac:dyDescent="0.3">
      <c r="A48" s="10" t="s">
        <v>40</v>
      </c>
      <c r="B48" s="11">
        <f>T46</f>
        <v>12870</v>
      </c>
    </row>
    <row r="49" spans="1:3" x14ac:dyDescent="0.3">
      <c r="A49" s="10" t="s">
        <v>41</v>
      </c>
      <c r="B49" s="11">
        <f>T42</f>
        <v>13451.428571428576</v>
      </c>
    </row>
    <row r="50" spans="1:3" x14ac:dyDescent="0.3">
      <c r="A50" s="10" t="s">
        <v>42</v>
      </c>
      <c r="B50" s="13">
        <f>T44</f>
        <v>15118</v>
      </c>
    </row>
    <row r="52" spans="1:3" x14ac:dyDescent="0.3">
      <c r="A52" s="14" t="s">
        <v>43</v>
      </c>
      <c r="B52" s="15">
        <f>B48-B50</f>
        <v>-2248</v>
      </c>
    </row>
    <row r="53" spans="1:3" x14ac:dyDescent="0.3">
      <c r="A53" s="14" t="s">
        <v>44</v>
      </c>
      <c r="B53" s="15">
        <f>B48-B49</f>
        <v>-581.42857142857611</v>
      </c>
    </row>
    <row r="54" spans="1:3" x14ac:dyDescent="0.3">
      <c r="A54" s="14" t="s">
        <v>45</v>
      </c>
      <c r="B54" s="16">
        <f>B48/B50</f>
        <v>0.85130308241830932</v>
      </c>
    </row>
    <row r="55" spans="1:3" x14ac:dyDescent="0.3">
      <c r="A55" s="14" t="s">
        <v>46</v>
      </c>
      <c r="B55" s="16">
        <f>B48/B49</f>
        <v>0.95677570093457909</v>
      </c>
    </row>
    <row r="56" spans="1:3" x14ac:dyDescent="0.3">
      <c r="A56" s="14" t="s">
        <v>47</v>
      </c>
      <c r="B56" s="15">
        <f>36000/B54</f>
        <v>42288.111888111889</v>
      </c>
      <c r="C56" s="26" t="s">
        <v>48</v>
      </c>
    </row>
    <row r="57" spans="1:3" x14ac:dyDescent="0.3">
      <c r="A57" s="14" t="s">
        <v>49</v>
      </c>
      <c r="B57" s="18">
        <f>73/B55</f>
        <v>76.297924297924325</v>
      </c>
    </row>
    <row r="72" spans="1:14" x14ac:dyDescent="0.3">
      <c r="B72" s="8"/>
      <c r="C72" s="9"/>
      <c r="D72" s="9"/>
      <c r="E72" s="9"/>
      <c r="F72" s="9"/>
      <c r="G72" s="9"/>
      <c r="H72" s="9"/>
    </row>
    <row r="73" spans="1:14" x14ac:dyDescent="0.3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3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>
        <f t="shared" ref="M74" si="24">M73+L74</f>
        <v>0</v>
      </c>
      <c r="N74" s="11"/>
    </row>
    <row r="75" spans="1:14" x14ac:dyDescent="0.3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4" x14ac:dyDescent="0.3">
      <c r="A76" s="10"/>
      <c r="C76" s="7"/>
      <c r="D76" s="7"/>
      <c r="E76" s="7"/>
      <c r="F76" s="7"/>
      <c r="G76" s="7"/>
      <c r="H76" s="12"/>
      <c r="I76" s="11"/>
      <c r="J76" s="11"/>
      <c r="K76" s="11"/>
      <c r="L76" s="11"/>
      <c r="M76" s="11"/>
    </row>
    <row r="77" spans="1:14" x14ac:dyDescent="0.3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4" x14ac:dyDescent="0.3">
      <c r="A78" s="10"/>
      <c r="B78" s="8"/>
      <c r="C78" s="7"/>
      <c r="D78" s="7"/>
      <c r="E78" s="7"/>
      <c r="F78" s="7"/>
      <c r="G78" s="7"/>
      <c r="H78" s="11"/>
      <c r="I78" s="11"/>
      <c r="J78" s="11"/>
      <c r="K78" s="11"/>
      <c r="L78" s="11"/>
      <c r="M78" s="11"/>
    </row>
    <row r="79" spans="1:14" x14ac:dyDescent="0.3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4" x14ac:dyDescent="0.3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spans="1:13" x14ac:dyDescent="0.3">
      <c r="A81" s="10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x14ac:dyDescent="0.3">
      <c r="A82" s="14"/>
      <c r="B82" s="15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 x14ac:dyDescent="0.3">
      <c r="A83" s="14"/>
      <c r="B83" s="1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 x14ac:dyDescent="0.3">
      <c r="A84" s="14"/>
      <c r="B84" s="1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x14ac:dyDescent="0.3">
      <c r="A85" s="14"/>
      <c r="B85" s="16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x14ac:dyDescent="0.3">
      <c r="A86" s="14"/>
      <c r="B86" s="15"/>
      <c r="C86" s="10"/>
      <c r="D86" s="10"/>
      <c r="E86" s="10"/>
      <c r="F86" s="10"/>
      <c r="G86" s="10"/>
      <c r="H86" s="17"/>
      <c r="I86" s="17"/>
      <c r="J86" s="17"/>
      <c r="K86" s="17"/>
      <c r="L86" s="17"/>
      <c r="M86" s="17"/>
    </row>
    <row r="87" spans="1:13" x14ac:dyDescent="0.3">
      <c r="A87" s="14"/>
      <c r="B87" s="18"/>
      <c r="C87" s="10"/>
      <c r="D87" s="10"/>
      <c r="E87" s="10"/>
      <c r="F87" s="10"/>
      <c r="G87" s="10"/>
      <c r="H87" s="19"/>
      <c r="I87" s="10"/>
      <c r="J87" s="10"/>
      <c r="K87" s="10"/>
      <c r="L87" s="10"/>
      <c r="M87" s="10"/>
    </row>
  </sheetData>
  <mergeCells count="2">
    <mergeCell ref="A1:L1"/>
    <mergeCell ref="A2:L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CCC92A540BBC24FBDB60A81A0AB6F87" ma:contentTypeVersion="10" ma:contentTypeDescription="Tạo tài liệu mới." ma:contentTypeScope="" ma:versionID="ac2900a00bbaefcc4fede65587d61691">
  <xsd:schema xmlns:xsd="http://www.w3.org/2001/XMLSchema" xmlns:xs="http://www.w3.org/2001/XMLSchema" xmlns:p="http://schemas.microsoft.com/office/2006/metadata/properties" xmlns:ns2="1f09e35a-3ce6-4a53-bd47-7546b4d94f4a" targetNamespace="http://schemas.microsoft.com/office/2006/metadata/properties" ma:root="true" ma:fieldsID="eca36d79fda0a4e6a21c072d265bf405" ns2:_="">
    <xsd:import namespace="1f09e35a-3ce6-4a53-bd47-7546b4d94f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9e35a-3ce6-4a53-bd47-7546b4d94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E426E1-E6D7-4C71-9DAA-B07C32E5A75B}">
  <ds:schemaRefs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1f09e35a-3ce6-4a53-bd47-7546b4d94f4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3F7233-EC3A-4814-8D7E-12EF0F910F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0BEAD7-7E95-44EC-8633-D4AA6D2356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anhtu</dc:creator>
  <cp:keywords/>
  <dc:description/>
  <cp:lastModifiedBy>Trần Anh Tuấn</cp:lastModifiedBy>
  <cp:revision/>
  <dcterms:created xsi:type="dcterms:W3CDTF">2021-10-17T01:43:10Z</dcterms:created>
  <dcterms:modified xsi:type="dcterms:W3CDTF">2021-10-17T09:33:09Z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0x010100FCCC92A540BBC24FBDB60A81A0AB6F87</vt:lpwstr>
  </property>
</Properties>
</file>