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olivermehr/Documents/GitHub/rebalancing-data/PGX/"/>
    </mc:Choice>
  </mc:AlternateContent>
  <xr:revisionPtr revIDLastSave="0" documentId="13_ncr:1_{49B68FF8-3C7A-5A42-9A37-C949732E8B81}" xr6:coauthVersionLast="47" xr6:coauthVersionMax="47" xr10:uidLastSave="{00000000-0000-0000-0000-000000000000}"/>
  <bookViews>
    <workbookView xWindow="0" yWindow="500" windowWidth="76800" windowHeight="29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G4" i="1"/>
  <c r="G5" i="1"/>
  <c r="G6" i="1"/>
  <c r="G7" i="1"/>
  <c r="G8" i="1"/>
  <c r="G9" i="1"/>
  <c r="G10" i="1"/>
  <c r="G11" i="1"/>
  <c r="G12" i="1"/>
  <c r="G3" i="1"/>
  <c r="F2" i="1"/>
  <c r="G13" i="1"/>
  <c r="E3" i="1"/>
  <c r="E4" i="1"/>
  <c r="E5" i="1"/>
  <c r="E6" i="1"/>
  <c r="E7" i="1"/>
  <c r="E8" i="1"/>
  <c r="E9" i="1"/>
  <c r="E10" i="1"/>
  <c r="E11" i="1"/>
  <c r="E12" i="1"/>
  <c r="E2" i="1"/>
  <c r="G2" i="1" l="1"/>
  <c r="G14" i="1" l="1"/>
  <c r="F14" i="1"/>
</calcChain>
</file>

<file path=xl/sharedStrings.xml><?xml version="1.0" encoding="utf-8"?>
<sst xmlns="http://schemas.openxmlformats.org/spreadsheetml/2006/main" count="63" uniqueCount="54">
  <si>
    <t>id</t>
  </si>
  <si>
    <t>symbol</t>
  </si>
  <si>
    <t>market_cap</t>
  </si>
  <si>
    <t>weight</t>
  </si>
  <si>
    <t>address</t>
  </si>
  <si>
    <t>blockchain</t>
  </si>
  <si>
    <t>immutable-x</t>
  </si>
  <si>
    <t>IMX</t>
  </si>
  <si>
    <t>0xf57e7e7c23978c3caec3c3548e3d615c346e79ff</t>
  </si>
  <si>
    <t>ethereum</t>
  </si>
  <si>
    <t>beam-2</t>
  </si>
  <si>
    <t>BEAM</t>
  </si>
  <si>
    <t>0x62d0a8458ed7719fdaf978fe5929c6d342b0bfce</t>
  </si>
  <si>
    <t>illuvium</t>
  </si>
  <si>
    <t>ILV</t>
  </si>
  <si>
    <t>0x767fe9edc9e0df98e07454847909b5e959d7ca0e</t>
  </si>
  <si>
    <t>magic</t>
  </si>
  <si>
    <t>MAGIC</t>
  </si>
  <si>
    <t>0x539bde0d7dbd336b79148aa742883198bbf60342</t>
  </si>
  <si>
    <t>arbitrum-one</t>
  </si>
  <si>
    <t>wilder-world</t>
  </si>
  <si>
    <t>WILD</t>
  </si>
  <si>
    <t>0x2a3bff78b79a009976eea096a51a948a3dc00e34</t>
  </si>
  <si>
    <t>mobox</t>
  </si>
  <si>
    <t>MBOX</t>
  </si>
  <si>
    <t>0x3203c9e46ca618c8c1ce5dc67e7e9d75f5da2377</t>
  </si>
  <si>
    <t>binance-smart-chain</t>
  </si>
  <si>
    <t>radio-caca</t>
  </si>
  <si>
    <t>RACA</t>
  </si>
  <si>
    <t>0x12bb890508c125661e03b09ec06e404bc9289040</t>
  </si>
  <si>
    <t>aavegotchi</t>
  </si>
  <si>
    <t>GHST</t>
  </si>
  <si>
    <t>0x385eeac5cb85a38a9a07a70c73e0a3271cfb54a7</t>
  </si>
  <si>
    <t>polygon-pos</t>
  </si>
  <si>
    <t>echelon-prime</t>
  </si>
  <si>
    <t>PRIME</t>
  </si>
  <si>
    <t>0xb23d80f5FefcDDaa212212F028021B41DEd428CF</t>
  </si>
  <si>
    <t>yield-guild-games</t>
  </si>
  <si>
    <t>YGG</t>
  </si>
  <si>
    <t>0x25f8087EAD173b73D6e8B84329989A8eEA16CF73</t>
  </si>
  <si>
    <t>the-sandbox</t>
  </si>
  <si>
    <t>SAND</t>
  </si>
  <si>
    <t>0x3845badade8e6dff049820680d1f14bd3903a5d0</t>
  </si>
  <si>
    <t>g3-token</t>
  </si>
  <si>
    <t>G3</t>
  </si>
  <si>
    <t>0xc24a365a870821eb83fd216c9596edd89479d8d7</t>
  </si>
  <si>
    <t>TBD</t>
  </si>
  <si>
    <t>weight adjusted</t>
  </si>
  <si>
    <t>notes</t>
  </si>
  <si>
    <t>Price feed is needed</t>
  </si>
  <si>
    <t>Liquidity is below threshold</t>
  </si>
  <si>
    <t>Price feed is needed + liq below threshold</t>
  </si>
  <si>
    <t>Liquidity Score</t>
  </si>
  <si>
    <t>market_cap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</si>
</sst>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_(* #,##0_);_(* \(#,##0\);_(* &quot;-&quot;??_);_(@_)"/>
    <numFmt numFmtId="173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F172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8" fontId="1" fillId="0" borderId="1" xfId="1" applyNumberFormat="1" applyFont="1" applyBorder="1" applyAlignment="1">
      <alignment horizontal="center" vertical="top"/>
    </xf>
    <xf numFmtId="168" fontId="0" fillId="0" borderId="0" xfId="1" applyNumberFormat="1" applyFont="1"/>
    <xf numFmtId="168" fontId="4" fillId="0" borderId="0" xfId="1" applyNumberFormat="1" applyFont="1"/>
    <xf numFmtId="0" fontId="1" fillId="0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right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8" fontId="0" fillId="0" borderId="0" xfId="1" quotePrefix="1" applyNumberFormat="1" applyFont="1" applyAlignment="1">
      <alignment horizontal="right"/>
    </xf>
    <xf numFmtId="0" fontId="0" fillId="0" borderId="0" xfId="0" applyBorder="1"/>
    <xf numFmtId="168" fontId="0" fillId="0" borderId="0" xfId="1" applyNumberFormat="1" applyFont="1" applyAlignment="1">
      <alignment horizontal="right" vertical="top"/>
    </xf>
    <xf numFmtId="17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171" zoomScaleNormal="280" workbookViewId="0">
      <selection activeCell="J2" sqref="J2"/>
    </sheetView>
  </sheetViews>
  <sheetFormatPr baseColWidth="10" defaultColWidth="8.83203125" defaultRowHeight="15" x14ac:dyDescent="0.2"/>
  <cols>
    <col min="1" max="1" width="14.6640625" bestFit="1" customWidth="1"/>
    <col min="3" max="3" width="16.33203125" style="5" bestFit="1" customWidth="1"/>
    <col min="4" max="4" width="13.6640625" style="3" customWidth="1"/>
    <col min="5" max="5" width="18.33203125" style="3" bestFit="1" customWidth="1"/>
    <col min="6" max="6" width="13.6640625" style="3" hidden="1" customWidth="1"/>
    <col min="7" max="7" width="13.6640625" style="3" customWidth="1"/>
    <col min="8" max="8" width="43" bestFit="1" customWidth="1"/>
    <col min="9" max="9" width="16.83203125" bestFit="1" customWidth="1"/>
    <col min="10" max="10" width="32.6640625" bestFit="1" customWidth="1"/>
  </cols>
  <sheetData>
    <row r="1" spans="1:10" x14ac:dyDescent="0.2">
      <c r="A1" s="1" t="s">
        <v>0</v>
      </c>
      <c r="B1" s="1" t="s">
        <v>1</v>
      </c>
      <c r="C1" s="4" t="s">
        <v>2</v>
      </c>
      <c r="D1" s="2" t="s">
        <v>52</v>
      </c>
      <c r="E1" s="2" t="s">
        <v>53</v>
      </c>
      <c r="F1" s="2" t="s">
        <v>3</v>
      </c>
      <c r="G1" s="2" t="s">
        <v>47</v>
      </c>
      <c r="H1" s="1" t="s">
        <v>4</v>
      </c>
      <c r="I1" s="1" t="s">
        <v>5</v>
      </c>
      <c r="J1" s="8" t="s">
        <v>48</v>
      </c>
    </row>
    <row r="2" spans="1:10" x14ac:dyDescent="0.2">
      <c r="A2" s="1" t="s">
        <v>6</v>
      </c>
      <c r="B2" t="s">
        <v>7</v>
      </c>
      <c r="C2" s="5">
        <v>1957565784</v>
      </c>
      <c r="D2" s="9">
        <v>96.065426000000002</v>
      </c>
      <c r="E2" s="14">
        <f>C2*D2</f>
        <v>188054390962.98398</v>
      </c>
      <c r="F2" s="9">
        <f>IF(C2/SUM($C$2:$C$12)*0.95 &gt; 0.3,0.3,E2/SUM($C$2:$C$12)*0.95)</f>
        <v>0.3</v>
      </c>
      <c r="G2" s="9">
        <f>ROUND(F2,2)</f>
        <v>0.3</v>
      </c>
      <c r="H2" t="s">
        <v>8</v>
      </c>
      <c r="I2" t="s">
        <v>9</v>
      </c>
    </row>
    <row r="3" spans="1:10" x14ac:dyDescent="0.2">
      <c r="A3" s="1" t="s">
        <v>10</v>
      </c>
      <c r="B3" t="s">
        <v>11</v>
      </c>
      <c r="C3" s="5">
        <v>721221072</v>
      </c>
      <c r="D3" s="9">
        <v>98.758480000000006</v>
      </c>
      <c r="E3" s="14">
        <f>C3*D3</f>
        <v>71226696814.690567</v>
      </c>
      <c r="F3" s="9">
        <f>C3/SUM($C$2:$C$12)*0.95 + IF($C$2/SUM($C$2:$C$12)*0.95 &gt; 0.3,$C$2/SUM($C$2:$C$12)*0.95-0.3,0)*C3/SUM($C$3:$C$12)</f>
        <v>0.1846232915086117</v>
      </c>
      <c r="G3" s="9">
        <f>E3/SUM($E$2:$E$12)*0.95 + 0.12*E3/SUM($E$3:$E$12)</f>
        <v>0.19448038431410009</v>
      </c>
      <c r="H3" t="s">
        <v>12</v>
      </c>
      <c r="I3" t="s">
        <v>9</v>
      </c>
    </row>
    <row r="4" spans="1:10" x14ac:dyDescent="0.2">
      <c r="A4" s="10" t="s">
        <v>40</v>
      </c>
      <c r="B4" t="s">
        <v>41</v>
      </c>
      <c r="C4" s="5">
        <v>623123644</v>
      </c>
      <c r="D4" s="9">
        <v>84.502932000000001</v>
      </c>
      <c r="E4" s="14">
        <f>C4*D4</f>
        <v>52655774916.524208</v>
      </c>
      <c r="F4" s="9">
        <f t="shared" ref="F4:F12" si="0">C4/SUM($C$2:$C$12)*0.95 + IF($C$2/SUM($C$2:$C$12)*0.95 &gt; 0.3,$C$2/SUM($C$2:$C$12)*0.95-0.3,0)*C4/SUM($C$3:$C$12)</f>
        <v>0.15951161528475194</v>
      </c>
      <c r="G4" s="9">
        <f t="shared" ref="G4:G12" si="1">E4/SUM($E$2:$E$12)*0.95 + 0.12*E4/SUM($E$3:$E$12)</f>
        <v>0.14377355401956901</v>
      </c>
      <c r="H4" t="s">
        <v>42</v>
      </c>
      <c r="I4" t="s">
        <v>9</v>
      </c>
      <c r="J4" t="s">
        <v>50</v>
      </c>
    </row>
    <row r="5" spans="1:10" x14ac:dyDescent="0.2">
      <c r="A5" s="1" t="s">
        <v>13</v>
      </c>
      <c r="B5" t="s">
        <v>14</v>
      </c>
      <c r="C5" s="5">
        <v>365766421</v>
      </c>
      <c r="D5" s="9">
        <v>100</v>
      </c>
      <c r="E5" s="14">
        <f>C5*D5</f>
        <v>36576642100</v>
      </c>
      <c r="F5" s="9">
        <f t="shared" si="0"/>
        <v>9.3631485809311715E-2</v>
      </c>
      <c r="G5" s="9">
        <f t="shared" si="1"/>
        <v>9.9870409981726679E-2</v>
      </c>
      <c r="H5" t="s">
        <v>15</v>
      </c>
      <c r="I5" t="s">
        <v>9</v>
      </c>
    </row>
    <row r="6" spans="1:10" x14ac:dyDescent="0.2">
      <c r="A6" s="10" t="s">
        <v>34</v>
      </c>
      <c r="B6" t="s">
        <v>35</v>
      </c>
      <c r="C6" s="6">
        <v>314911859</v>
      </c>
      <c r="D6" s="9">
        <v>99.653079000000005</v>
      </c>
      <c r="E6" s="14">
        <f>C6*D6</f>
        <v>31381936362.963863</v>
      </c>
      <c r="F6" s="9">
        <f t="shared" si="0"/>
        <v>8.0613373902746741E-2</v>
      </c>
      <c r="G6" s="9">
        <f t="shared" si="1"/>
        <v>8.5686565814899057E-2</v>
      </c>
      <c r="H6" t="s">
        <v>36</v>
      </c>
      <c r="I6" t="s">
        <v>9</v>
      </c>
      <c r="J6" t="s">
        <v>49</v>
      </c>
    </row>
    <row r="7" spans="1:10" x14ac:dyDescent="0.2">
      <c r="A7" s="7" t="s">
        <v>37</v>
      </c>
      <c r="B7" t="s">
        <v>38</v>
      </c>
      <c r="C7" s="5">
        <v>151328393</v>
      </c>
      <c r="D7" s="9">
        <v>77.272606999999994</v>
      </c>
      <c r="E7" s="14">
        <f>C7*D7</f>
        <v>11693539440.230551</v>
      </c>
      <c r="F7" s="9">
        <f t="shared" si="0"/>
        <v>3.8738116645555737E-2</v>
      </c>
      <c r="G7" s="9">
        <f t="shared" si="1"/>
        <v>3.1928534468540395E-2</v>
      </c>
      <c r="H7" t="s">
        <v>39</v>
      </c>
      <c r="I7" t="s">
        <v>9</v>
      </c>
      <c r="J7" t="s">
        <v>50</v>
      </c>
    </row>
    <row r="8" spans="1:10" x14ac:dyDescent="0.2">
      <c r="A8" s="1" t="s">
        <v>16</v>
      </c>
      <c r="B8" t="s">
        <v>17</v>
      </c>
      <c r="C8" s="5">
        <v>114882111</v>
      </c>
      <c r="D8" s="9">
        <v>96.438458999999995</v>
      </c>
      <c r="E8" s="14">
        <f>C8*D8</f>
        <v>11079053751.506948</v>
      </c>
      <c r="F8" s="9">
        <f t="shared" si="0"/>
        <v>2.9408338568729014E-2</v>
      </c>
      <c r="G8" s="9">
        <f t="shared" si="1"/>
        <v>3.0250716764746045E-2</v>
      </c>
      <c r="H8" t="s">
        <v>18</v>
      </c>
      <c r="I8" t="s">
        <v>19</v>
      </c>
    </row>
    <row r="9" spans="1:10" x14ac:dyDescent="0.2">
      <c r="A9" s="1" t="s">
        <v>20</v>
      </c>
      <c r="B9" t="s">
        <v>21</v>
      </c>
      <c r="C9" s="5">
        <v>86910976</v>
      </c>
      <c r="D9" s="9">
        <v>96.369533000000004</v>
      </c>
      <c r="E9" s="14">
        <f>C9*D9</f>
        <v>8375570169.6942081</v>
      </c>
      <c r="F9" s="9">
        <f t="shared" si="0"/>
        <v>2.2248088804241086E-2</v>
      </c>
      <c r="G9" s="9">
        <f t="shared" si="1"/>
        <v>2.2869010894744784E-2</v>
      </c>
      <c r="H9" t="s">
        <v>22</v>
      </c>
      <c r="I9" t="s">
        <v>9</v>
      </c>
    </row>
    <row r="10" spans="1:10" x14ac:dyDescent="0.2">
      <c r="A10" s="1" t="s">
        <v>23</v>
      </c>
      <c r="B10" t="s">
        <v>24</v>
      </c>
      <c r="C10" s="5">
        <v>54268627</v>
      </c>
      <c r="D10" s="9">
        <v>98.182122000000007</v>
      </c>
      <c r="E10" s="14">
        <f>C10*D10</f>
        <v>5328208956.8864946</v>
      </c>
      <c r="F10" s="9">
        <f t="shared" si="0"/>
        <v>1.3892068509048104E-2</v>
      </c>
      <c r="G10" s="9">
        <f t="shared" si="1"/>
        <v>1.4548367002573002E-2</v>
      </c>
      <c r="H10" t="s">
        <v>25</v>
      </c>
      <c r="I10" t="s">
        <v>26</v>
      </c>
    </row>
    <row r="11" spans="1:10" x14ac:dyDescent="0.2">
      <c r="A11" s="1" t="s">
        <v>27</v>
      </c>
      <c r="B11" t="s">
        <v>28</v>
      </c>
      <c r="C11" s="5">
        <v>53890748</v>
      </c>
      <c r="D11" s="9">
        <v>95.468040000000002</v>
      </c>
      <c r="E11" s="14">
        <f>C11*D11</f>
        <v>5144844085.6939201</v>
      </c>
      <c r="F11" s="9">
        <f t="shared" si="0"/>
        <v>1.3795336359253148E-2</v>
      </c>
      <c r="G11" s="9">
        <f t="shared" si="1"/>
        <v>1.4047699805945651E-2</v>
      </c>
      <c r="H11" t="s">
        <v>29</v>
      </c>
      <c r="I11" t="s">
        <v>26</v>
      </c>
    </row>
    <row r="12" spans="1:10" x14ac:dyDescent="0.2">
      <c r="A12" s="11" t="s">
        <v>30</v>
      </c>
      <c r="B12" t="s">
        <v>31</v>
      </c>
      <c r="C12" s="5">
        <v>52886589</v>
      </c>
      <c r="D12" s="9">
        <v>94.870963000000003</v>
      </c>
      <c r="E12" s="14">
        <f>C12*D12</f>
        <v>5017401628.2152071</v>
      </c>
      <c r="F12" s="9">
        <f t="shared" si="0"/>
        <v>1.3538284607750807E-2</v>
      </c>
      <c r="G12" s="9">
        <f t="shared" si="1"/>
        <v>1.3699725532017487E-2</v>
      </c>
      <c r="H12" t="s">
        <v>32</v>
      </c>
      <c r="I12" t="s">
        <v>33</v>
      </c>
    </row>
    <row r="13" spans="1:10" x14ac:dyDescent="0.2">
      <c r="A13" s="7" t="s">
        <v>43</v>
      </c>
      <c r="B13" t="s">
        <v>44</v>
      </c>
      <c r="C13" s="12" t="s">
        <v>46</v>
      </c>
      <c r="D13" s="9"/>
      <c r="E13" s="9"/>
      <c r="F13" s="9">
        <v>0.05</v>
      </c>
      <c r="G13" s="9">
        <f>ROUND(F13,2)</f>
        <v>0.05</v>
      </c>
      <c r="H13" t="s">
        <v>45</v>
      </c>
      <c r="I13" t="s">
        <v>19</v>
      </c>
      <c r="J13" t="s">
        <v>51</v>
      </c>
    </row>
    <row r="14" spans="1:10" x14ac:dyDescent="0.2">
      <c r="A14" s="13"/>
      <c r="F14" s="3">
        <f>SUM(F2:F13)</f>
        <v>1</v>
      </c>
      <c r="G14" s="3">
        <f>SUM(G2:G13)</f>
        <v>1.0011549685988621</v>
      </c>
    </row>
    <row r="15" spans="1:10" x14ac:dyDescent="0.2">
      <c r="E15" s="15"/>
    </row>
  </sheetData>
  <sortState xmlns:xlrd2="http://schemas.microsoft.com/office/spreadsheetml/2017/richdata2" ref="A2:I12">
    <sortCondition descending="1" ref="G2:G1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Oliver Mehr</cp:lastModifiedBy>
  <dcterms:created xsi:type="dcterms:W3CDTF">2024-07-05T15:05:09Z</dcterms:created>
  <dcterms:modified xsi:type="dcterms:W3CDTF">2024-08-16T21:01:18Z</dcterms:modified>
</cp:coreProperties>
</file>