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webextensions/webextension1.xml" ContentType="application/vnd.ms-office.webextens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3.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hidePivotFieldList="1" defaultThemeVersion="166925"/>
  <mc:AlternateContent xmlns:mc="http://schemas.openxmlformats.org/markup-compatibility/2006">
    <mc:Choice Requires="x15">
      <x15ac:absPath xmlns:x15ac="http://schemas.microsoft.com/office/spreadsheetml/2010/11/ac" url="C:\Users\user\Desktop\E-books\Excel\"/>
    </mc:Choice>
  </mc:AlternateContent>
  <xr:revisionPtr revIDLastSave="0" documentId="13_ncr:1_{7023D586-A354-4BE6-AAF5-11DA8F781373}" xr6:coauthVersionLast="47" xr6:coauthVersionMax="47" xr10:uidLastSave="{00000000-0000-0000-0000-000000000000}"/>
  <bookViews>
    <workbookView xWindow="-108" yWindow="-108" windowWidth="23256" windowHeight="12576" activeTab="3" xr2:uid="{2DDC1E8A-A445-46C9-9063-18553D937E0A}"/>
  </bookViews>
  <sheets>
    <sheet name="Store Dashboard1" sheetId="6" r:id="rId1"/>
    <sheet name="Store AnalysisDash1" sheetId="1" r:id="rId2"/>
    <sheet name="Monthly RevenueDash1" sheetId="4" r:id="rId3"/>
    <sheet name="Monthly Dashboard2" sheetId="8" r:id="rId4"/>
    <sheet name="Monthly AnalysisDash2" sheetId="7" r:id="rId5"/>
    <sheet name="Waffle ChartDash2" sheetId="9" r:id="rId6"/>
    <sheet name="Profit Dashboard3" sheetId="11" r:id="rId7"/>
    <sheet name="Profit AnalysisDash3" sheetId="12" r:id="rId8"/>
    <sheet name="Gender Waffle Chart" sheetId="13" r:id="rId9"/>
  </sheets>
  <definedNames>
    <definedName name="Slicer_Category">#N/A</definedName>
    <definedName name="Slicer_Month">#N/A</definedName>
    <definedName name="Slicer_Month1">#N/A</definedName>
    <definedName name="Slicer_Store_Name">#N/A</definedName>
  </definedNames>
  <calcPr calcId="191029"/>
  <pivotCaches>
    <pivotCache cacheId="0" r:id="rId10"/>
    <pivotCache cacheId="1" r:id="rId11"/>
    <pivotCache cacheId="2" r:id="rId12"/>
    <pivotCache cacheId="3" r:id="rId13"/>
    <pivotCache cacheId="4" r:id="rId14"/>
    <pivotCache cacheId="5" r:id="rId15"/>
    <pivotCache cacheId="6" r:id="rId16"/>
    <pivotCache cacheId="7" r:id="rId17"/>
    <pivotCache cacheId="8" r:id="rId18"/>
    <pivotCache cacheId="9" r:id="rId19"/>
    <pivotCache cacheId="10" r:id="rId20"/>
    <pivotCache cacheId="11" r:id="rId21"/>
    <pivotCache cacheId="12" r:id="rId22"/>
    <pivotCache cacheId="13" r:id="rId23"/>
    <pivotCache cacheId="14" r:id="rId24"/>
    <pivotCache cacheId="15" r:id="rId25"/>
    <pivotCache cacheId="16" r:id="rId26"/>
    <pivotCache cacheId="17" r:id="rId27"/>
    <pivotCache cacheId="18" r:id="rId28"/>
    <pivotCache cacheId="19" r:id="rId29"/>
    <pivotCache cacheId="20" r:id="rId30"/>
    <pivotCache cacheId="21" r:id="rId31"/>
    <pivotCache cacheId="22" r:id="rId32"/>
    <pivotCache cacheId="23" r:id="rId33"/>
  </pivotCaches>
  <extLst>
    <ext xmlns:x14="http://schemas.microsoft.com/office/spreadsheetml/2009/9/main" uri="{876F7934-8845-4945-9796-88D515C7AA90}">
      <x14:pivotCaches>
        <pivotCache cacheId="24" r:id="rId34"/>
        <pivotCache cacheId="25" r:id="rId35"/>
      </x14:pivotCaches>
    </ext>
    <ext xmlns:x14="http://schemas.microsoft.com/office/spreadsheetml/2009/9/main" uri="{BBE1A952-AA13-448e-AADC-164F8A28A991}">
      <x14:slicerCaches>
        <x14:slicerCache r:id="rId36"/>
        <x14:slicerCache r:id="rId37"/>
        <x14:slicerCache r:id="rId38"/>
        <x14:slicerCache r:id="rId3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_customers_table_3b7ee4ce-035f-4ca4-b80a-08bfeefa0b54" name="dim_customers_table" connection="Query - dim_customers_table"/>
          <x15:modelTable id="fact_table_7964c2f1-877f-4fef-8df0-2cad38c1bb05" name="fact_table" connection="Query - fact_table"/>
          <x15:modelTable id="monthly_store_targets_9299ebc0-28c3-4e96-8102-fb3b10698e16" name="monthly_store_targets" connection="Query - monthly_store_targets"/>
          <x15:modelTable id="dim_products_table_b13464be-7f1c-4cb4-8774-52a26d435ce4" name="dim_products_table" connection="Query - dim_products_table"/>
          <x15:modelTable id="Date_11da2d4b-40f2-470d-bfca-770f2d52155a" name="Date" connection="Query - Date"/>
          <x15:modelTable id="Calculations_424b8008-b004-43e1-bab6-5512c0d8e3a1" name="Calculations" connection="Query - Calculations"/>
          <x15:modelTable id="sales_persons_table_4cb92feb-efa1-4444-9722-f98b696be7b5" name="sales_persons_table" connection="Query - sales_persons_table"/>
        </x15:modelTables>
        <x15:modelRelationships>
          <x15:modelRelationship fromTable="fact_table" fromColumn="Order Date" toTable="Date" toColumn="Order Date"/>
          <x15:modelRelationship fromTable="fact_table" fromColumn="Customer ID" toTable="dim_customers_table" toColumn="Customer ID"/>
          <x15:modelRelationship fromTable="fact_table" fromColumn="Product ID" toTable="dim_products_table" toColumn="Product ID"/>
          <x15:modelRelationship fromTable="fact_table" fromColumn="Sales Person ID" toTable="sales_persons_table" toColumn="Sales Person ID"/>
          <x15:modelRelationship fromTable="monthly_store_targets" fromColumn="Date" toTable="Date" toColumn="Order Date"/>
          <x15:modelRelationship fromTable="monthly_store_targets" fromColumn="Store ID" toTable="sales_persons_table" toColumn="Store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W3" i="12" l="1"/>
  <c r="BS14" i="12"/>
  <c r="BR15" i="12"/>
  <c r="BR16" i="12"/>
  <c r="BR17" i="12"/>
  <c r="BR18" i="12"/>
  <c r="BR19" i="12"/>
  <c r="BR14" i="12"/>
  <c r="BT6" i="12" a="1"/>
  <c r="BT6" i="12" s="1"/>
  <c r="BS15" i="12" s="1"/>
  <c r="BN9" i="12"/>
  <c r="BL9" i="12"/>
  <c r="BM9" i="12"/>
  <c r="BM8" i="12"/>
  <c r="BN8" i="12"/>
  <c r="BL8" i="12"/>
  <c r="AY6" i="12"/>
  <c r="AY7" i="12"/>
  <c r="AY8" i="12"/>
  <c r="AY9" i="12"/>
  <c r="AY10" i="12"/>
  <c r="AY11" i="12"/>
  <c r="AY12" i="12"/>
  <c r="AY13" i="12"/>
  <c r="AY14" i="12"/>
  <c r="AY15" i="12"/>
  <c r="AY16" i="12"/>
  <c r="AY17" i="12"/>
  <c r="AY5" i="12"/>
  <c r="AW6" i="12"/>
  <c r="AX6" i="12"/>
  <c r="AW7" i="12"/>
  <c r="AX7" i="12"/>
  <c r="AW8" i="12"/>
  <c r="AX8" i="12"/>
  <c r="AW9" i="12"/>
  <c r="AX9" i="12"/>
  <c r="AW10" i="12"/>
  <c r="AX10" i="12"/>
  <c r="AW11" i="12"/>
  <c r="AX11" i="12"/>
  <c r="AW12" i="12"/>
  <c r="AX12" i="12"/>
  <c r="AW13" i="12"/>
  <c r="AX13" i="12"/>
  <c r="AW14" i="12"/>
  <c r="AX14" i="12"/>
  <c r="AW15" i="12"/>
  <c r="AX15" i="12"/>
  <c r="AW16" i="12"/>
  <c r="AX16" i="12"/>
  <c r="AW17" i="12"/>
  <c r="AX17" i="12"/>
  <c r="AX5" i="12"/>
  <c r="AW5" i="12"/>
  <c r="B6" i="13"/>
  <c r="D3" i="13"/>
  <c r="AJ12" i="12"/>
  <c r="B4" i="13" s="1"/>
  <c r="AK12" i="12"/>
  <c r="AJ13" i="12"/>
  <c r="B5" i="13" s="1"/>
  <c r="AK13" i="12"/>
  <c r="C5" i="13" s="1"/>
  <c r="AK11" i="12"/>
  <c r="C3" i="13" s="1"/>
  <c r="AJ11" i="12"/>
  <c r="B3" i="13" s="1"/>
  <c r="N20" i="12"/>
  <c r="N18" i="12"/>
  <c r="T10" i="12"/>
  <c r="U10" i="12"/>
  <c r="V10" i="12"/>
  <c r="W10" i="12"/>
  <c r="X10" i="12"/>
  <c r="Y10" i="12"/>
  <c r="U9" i="12"/>
  <c r="V9" i="12"/>
  <c r="W9" i="12"/>
  <c r="X9" i="12"/>
  <c r="Y9" i="12"/>
  <c r="T9" i="12"/>
  <c r="G20" i="12"/>
  <c r="H20" i="12"/>
  <c r="G21" i="12"/>
  <c r="H21" i="12"/>
  <c r="G22" i="12"/>
  <c r="H22" i="12"/>
  <c r="G23" i="12"/>
  <c r="H23" i="12"/>
  <c r="G24" i="12"/>
  <c r="H24" i="12"/>
  <c r="H19" i="12"/>
  <c r="G19" i="12"/>
  <c r="D19" i="12"/>
  <c r="D20" i="12"/>
  <c r="D21" i="12"/>
  <c r="D22" i="12"/>
  <c r="D23" i="12"/>
  <c r="D24" i="12"/>
  <c r="C20" i="12"/>
  <c r="C21" i="12"/>
  <c r="C22" i="12"/>
  <c r="C23" i="12"/>
  <c r="C24" i="12"/>
  <c r="C19" i="12"/>
  <c r="AI14" i="7"/>
  <c r="AI15" i="7"/>
  <c r="AI16" i="7"/>
  <c r="AI17" i="7"/>
  <c r="AI18" i="7"/>
  <c r="AI19" i="7"/>
  <c r="AI20" i="7"/>
  <c r="AI21" i="7"/>
  <c r="AH15" i="7"/>
  <c r="AH16" i="7"/>
  <c r="AH17" i="7"/>
  <c r="AH18" i="7"/>
  <c r="AH19" i="7"/>
  <c r="AH20" i="7"/>
  <c r="AH21" i="7"/>
  <c r="AH14" i="7"/>
  <c r="AB12" i="7"/>
  <c r="AB13" i="7"/>
  <c r="AB14" i="7"/>
  <c r="AB15" i="7"/>
  <c r="AB16" i="7"/>
  <c r="AA13" i="7"/>
  <c r="AA14" i="7"/>
  <c r="AA15" i="7"/>
  <c r="AA16" i="7"/>
  <c r="AA12" i="7"/>
  <c r="O31" i="9"/>
  <c r="N31" i="9"/>
  <c r="M31" i="9"/>
  <c r="L31" i="9"/>
  <c r="K31" i="9"/>
  <c r="J31" i="9"/>
  <c r="I31" i="9"/>
  <c r="H31" i="9"/>
  <c r="G31" i="9"/>
  <c r="F31" i="9"/>
  <c r="G16" i="9"/>
  <c r="H16" i="9"/>
  <c r="I16" i="9"/>
  <c r="J16" i="9"/>
  <c r="K16" i="9"/>
  <c r="L16" i="9"/>
  <c r="M16" i="9"/>
  <c r="N16" i="9"/>
  <c r="O16" i="9"/>
  <c r="F16" i="9"/>
  <c r="N19" i="12"/>
  <c r="D3" i="9"/>
  <c r="W6" i="7"/>
  <c r="D4" i="9"/>
  <c r="K22" i="12" l="1"/>
  <c r="BS17" i="12"/>
  <c r="BS18" i="12"/>
  <c r="BS16" i="12"/>
  <c r="BS19" i="12"/>
  <c r="L20" i="12"/>
  <c r="L24" i="12"/>
  <c r="AK14" i="12"/>
  <c r="C6" i="13" s="1"/>
  <c r="C4" i="13"/>
  <c r="K19" i="12"/>
  <c r="K21" i="12"/>
  <c r="L22" i="12"/>
  <c r="K24" i="12"/>
  <c r="K20" i="12"/>
  <c r="K23" i="12"/>
  <c r="L19" i="12"/>
  <c r="L21" i="12"/>
  <c r="L23" i="12"/>
  <c r="AK17" i="7"/>
  <c r="AJ17" i="7" s="1"/>
  <c r="AK20" i="7"/>
  <c r="AJ20" i="7" s="1"/>
  <c r="AK15" i="7"/>
  <c r="AJ15" i="7" s="1"/>
  <c r="AK18" i="7"/>
  <c r="AJ18" i="7" s="1"/>
  <c r="AK16" i="7"/>
  <c r="AJ16" i="7" s="1"/>
  <c r="AK19" i="7"/>
  <c r="AJ19" i="7" s="1"/>
  <c r="AK21" i="7"/>
  <c r="AJ21" i="7" s="1"/>
  <c r="AD14" i="7"/>
  <c r="AC14" i="7" s="1"/>
  <c r="AD13" i="7"/>
  <c r="AC13" i="7" s="1"/>
  <c r="AD16" i="7"/>
  <c r="AC16" i="7" s="1"/>
  <c r="AD15" i="7"/>
  <c r="AC15" i="7" s="1"/>
  <c r="L4" i="7"/>
  <c r="L5" i="7"/>
  <c r="L6" i="7"/>
  <c r="L7" i="7"/>
  <c r="L8" i="7"/>
  <c r="L9" i="7"/>
  <c r="L10" i="7"/>
  <c r="L11" i="7"/>
  <c r="L12" i="7"/>
  <c r="L13" i="7"/>
  <c r="L14" i="7"/>
  <c r="L15" i="7"/>
  <c r="L3" i="7"/>
  <c r="K4" i="7"/>
  <c r="K5" i="7"/>
  <c r="K6" i="7"/>
  <c r="K7" i="7"/>
  <c r="K8" i="7"/>
  <c r="K9" i="7"/>
  <c r="K10" i="7"/>
  <c r="K11" i="7"/>
  <c r="K12" i="7"/>
  <c r="K13" i="7"/>
  <c r="K14" i="7"/>
  <c r="K15" i="7"/>
  <c r="K3" i="7"/>
  <c r="G4" i="7"/>
  <c r="G5" i="7"/>
  <c r="G6" i="7"/>
  <c r="G7" i="7"/>
  <c r="G8" i="7"/>
  <c r="G9" i="7"/>
  <c r="G10" i="7"/>
  <c r="G11" i="7"/>
  <c r="G12" i="7"/>
  <c r="G13" i="7"/>
  <c r="G14" i="7"/>
  <c r="G15" i="7"/>
  <c r="G3" i="7"/>
  <c r="D11" i="1"/>
  <c r="E11" i="1"/>
  <c r="P6" i="7"/>
  <c r="W4" i="7"/>
  <c r="Q4" i="7"/>
  <c r="W5" i="7"/>
  <c r="O6" i="7"/>
  <c r="AL13" i="12" l="1"/>
  <c r="D5" i="13" s="1"/>
  <c r="G11" i="13" s="1" a="1"/>
  <c r="G11" i="13" s="1"/>
  <c r="AL12" i="12"/>
  <c r="D4" i="13" s="1"/>
  <c r="AL14" i="12"/>
  <c r="D6" i="13" s="1"/>
  <c r="C3" i="9"/>
  <c r="C4" i="9"/>
  <c r="Q6" i="7"/>
  <c r="H13" i="7"/>
  <c r="H9" i="7"/>
  <c r="H5" i="7"/>
  <c r="H4" i="7"/>
  <c r="H12" i="7"/>
  <c r="H8" i="7"/>
  <c r="H15" i="7"/>
  <c r="H11" i="7"/>
  <c r="H7" i="7"/>
  <c r="H14" i="7"/>
  <c r="H10" i="7"/>
  <c r="H6" i="7"/>
  <c r="D16" i="1"/>
  <c r="G11"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CF69ACF-DB2C-46EB-B426-FC603024E8C5}" name="Query - Calculations" description="Connection to the 'Calculations' query in the workbook." type="100" refreshedVersion="8" minRefreshableVersion="5">
    <extLst>
      <ext xmlns:x15="http://schemas.microsoft.com/office/spreadsheetml/2010/11/main" uri="{DE250136-89BD-433C-8126-D09CA5730AF9}">
        <x15:connection id="8ae50a3c-eb7d-4de2-9609-e00432aef933">
          <x15:oledbPr connection="Provider=Microsoft.Mashup.OleDb.1;Data Source=$Workbook$;Location=Calculations;Extended Properties=&quot;&quot;">
            <x15:dbTables>
              <x15:dbTable name="Calculations"/>
            </x15:dbTables>
          </x15:oledbPr>
        </x15:connection>
      </ext>
    </extLst>
  </connection>
  <connection id="2" xr16:uid="{9A4019A1-DC9E-429F-911F-6F57DBE97460}" name="Query - Date" description="Connection to the 'Date' query in the workbook." type="100" refreshedVersion="8" minRefreshableVersion="5">
    <extLst>
      <ext xmlns:x15="http://schemas.microsoft.com/office/spreadsheetml/2010/11/main" uri="{DE250136-89BD-433C-8126-D09CA5730AF9}">
        <x15:connection id="9b32c3df-10f2-4a53-8a69-2c0f1d1c6f0c">
          <x15:oledbPr connection="Provider=Microsoft.Mashup.OleDb.1;Data Source=$Workbook$;Location=Date;Extended Properties=&quot;&quot;">
            <x15:dbTables>
              <x15:dbTable name="Date"/>
            </x15:dbTables>
          </x15:oledbPr>
        </x15:connection>
      </ext>
    </extLst>
  </connection>
  <connection id="3" xr16:uid="{EBAA08C6-B538-4488-B845-666BED214AD2}" name="Query - dim_customers_table" description="Connection to the 'dim_customers_table' query in the workbook." type="100" refreshedVersion="8" minRefreshableVersion="5">
    <extLst>
      <ext xmlns:x15="http://schemas.microsoft.com/office/spreadsheetml/2010/11/main" uri="{DE250136-89BD-433C-8126-D09CA5730AF9}">
        <x15:connection id="20effb2b-7dae-4129-bf5f-70237476f09f"/>
      </ext>
    </extLst>
  </connection>
  <connection id="4" xr16:uid="{AACAF27E-2F3F-4FB5-A78B-E7AF462F0EB5}" name="Query - dim_products_table" description="Connection to the 'dim_products_table' query in the workbook." type="100" refreshedVersion="8" minRefreshableVersion="5">
    <extLst>
      <ext xmlns:x15="http://schemas.microsoft.com/office/spreadsheetml/2010/11/main" uri="{DE250136-89BD-433C-8126-D09CA5730AF9}">
        <x15:connection id="dafa4c6b-00dc-43a5-88cf-93ec6bd43610">
          <x15:oledbPr connection="Provider=Microsoft.Mashup.OleDb.1;Data Source=$Workbook$;Location=dim_products_table;Extended Properties=&quot;&quot;">
            <x15:dbTables>
              <x15:dbTable name="dim_products_table"/>
            </x15:dbTables>
          </x15:oledbPr>
        </x15:connection>
      </ext>
    </extLst>
  </connection>
  <connection id="5" xr16:uid="{49757537-D525-4FFE-B05B-BAB802503767}" name="Query - fact_table" description="Connection to the 'fact_table' query in the workbook." type="100" refreshedVersion="8" minRefreshableVersion="5">
    <extLst>
      <ext xmlns:x15="http://schemas.microsoft.com/office/spreadsheetml/2010/11/main" uri="{DE250136-89BD-433C-8126-D09CA5730AF9}">
        <x15:connection id="9ca7513b-4966-4bb8-a88f-83f4a1b16bd1">
          <x15:oledbPr connection="Provider=Microsoft.Mashup.OleDb.1;Data Source=$Workbook$;Location=fact_table;Extended Properties=&quot;&quot;">
            <x15:dbTables>
              <x15:dbTable name="fact_table"/>
            </x15:dbTables>
          </x15:oledbPr>
        </x15:connection>
      </ext>
    </extLst>
  </connection>
  <connection id="6" xr16:uid="{B9F6A51B-ECFD-4968-9A6A-0B17E91A3E87}" name="Query - monthly_store_targets" description="Connection to the 'monthly_store_targets' query in the workbook." type="100" refreshedVersion="8" minRefreshableVersion="5">
    <extLst>
      <ext xmlns:x15="http://schemas.microsoft.com/office/spreadsheetml/2010/11/main" uri="{DE250136-89BD-433C-8126-D09CA5730AF9}">
        <x15:connection id="896cd966-12a4-46b9-bff4-96ca40902e64">
          <x15:oledbPr connection="Provider=Microsoft.Mashup.OleDb.1;Data Source=$Workbook$;Location=monthly_store_targets;Extended Properties=&quot;&quot;">
            <x15:dbTables>
              <x15:dbTable name="monthly_store_targets"/>
            </x15:dbTables>
          </x15:oledbPr>
        </x15:connection>
      </ext>
    </extLst>
  </connection>
  <connection id="7" xr16:uid="{D976BB2D-5A2C-41FB-8944-0580EDB6F4A3}" name="Query - sales_persons_table" description="Connection to the 'sales_persons_table' query in the workbook." type="100" refreshedVersion="8" minRefreshableVersion="5">
    <extLst>
      <ext xmlns:x15="http://schemas.microsoft.com/office/spreadsheetml/2010/11/main" uri="{DE250136-89BD-433C-8126-D09CA5730AF9}">
        <x15:connection id="a5852eff-d6b1-42c1-bd9a-3620bf685519">
          <x15:oledbPr connection="Provider=Microsoft.Mashup.OleDb.1;Data Source=$Workbook$;Location=sales_persons_table;Extended Properties=&quot;&quot;">
            <x15:dbTables>
              <x15:dbTable name="sales_persons_table"/>
            </x15:dbTables>
          </x15:oledbPr>
        </x15:connection>
      </ext>
    </extLst>
  </connection>
  <connection id="8" xr16:uid="{B6D1622D-19FC-4408-995F-16D02C1B2D17}"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<sst xmlns="http://schemas.openxmlformats.org/spreadsheetml/2006/main" count="337" uniqueCount="222">
  <si>
    <t>Total Revenue</t>
  </si>
  <si>
    <t>COGS</t>
  </si>
  <si>
    <t>Profit Margin</t>
  </si>
  <si>
    <t>%Profit</t>
  </si>
  <si>
    <t># Transactions</t>
  </si>
  <si>
    <t>Total Refunds</t>
  </si>
  <si>
    <t># Products</t>
  </si>
  <si>
    <t>Qty Returned</t>
  </si>
  <si>
    <t>Total Qty</t>
  </si>
  <si>
    <t>Total Target</t>
  </si>
  <si>
    <t>Row Labels</t>
  </si>
  <si>
    <t>Barron-Fleming</t>
  </si>
  <si>
    <t>Berg-Trujillo</t>
  </si>
  <si>
    <t>Lee-Myers</t>
  </si>
  <si>
    <t>Lopez</t>
  </si>
  <si>
    <t>Martinez</t>
  </si>
  <si>
    <t>Miller</t>
  </si>
  <si>
    <t>Myers-Lopez</t>
  </si>
  <si>
    <t>Novak PLC</t>
  </si>
  <si>
    <t>Thomas</t>
  </si>
  <si>
    <t>Valdez</t>
  </si>
  <si>
    <t>Grand Total</t>
  </si>
  <si>
    <t>Store Name</t>
  </si>
  <si>
    <t>Apr</t>
  </si>
  <si>
    <t>Aug</t>
  </si>
  <si>
    <t>Dec</t>
  </si>
  <si>
    <t>Feb</t>
  </si>
  <si>
    <t>Jan</t>
  </si>
  <si>
    <t>Jul</t>
  </si>
  <si>
    <t>Jun</t>
  </si>
  <si>
    <t>Mar</t>
  </si>
  <si>
    <t>May</t>
  </si>
  <si>
    <t>Nov</t>
  </si>
  <si>
    <t>Oct</t>
  </si>
  <si>
    <t>Sep</t>
  </si>
  <si>
    <t>Target</t>
  </si>
  <si>
    <t>Variance</t>
  </si>
  <si>
    <t>Pct</t>
  </si>
  <si>
    <t>Month</t>
  </si>
  <si>
    <t>Weekday</t>
  </si>
  <si>
    <t>Weekend</t>
  </si>
  <si>
    <t>Revenue %</t>
  </si>
  <si>
    <t>Q-1</t>
  </si>
  <si>
    <t>Q-2</t>
  </si>
  <si>
    <t>Q-3</t>
  </si>
  <si>
    <t>Q-4</t>
  </si>
  <si>
    <t>Quarter</t>
  </si>
  <si>
    <t>Highlight</t>
  </si>
  <si>
    <t>Average</t>
  </si>
  <si>
    <t>Total Revenue2</t>
  </si>
  <si>
    <t>Sun</t>
  </si>
  <si>
    <t>Mon</t>
  </si>
  <si>
    <t>Tue</t>
  </si>
  <si>
    <t>Wed</t>
  </si>
  <si>
    <t>Thu</t>
  </si>
  <si>
    <t>Fri</t>
  </si>
  <si>
    <t>Sat</t>
  </si>
  <si>
    <t>PY</t>
  </si>
  <si>
    <t>AC ↓</t>
  </si>
  <si>
    <t>ΔPY</t>
  </si>
  <si>
    <t>Option</t>
  </si>
  <si>
    <t>ComboBox</t>
  </si>
  <si>
    <t>Customer</t>
  </si>
  <si>
    <t>Location</t>
  </si>
  <si>
    <t>Customer Name</t>
  </si>
  <si>
    <t>Top 5 Customers</t>
  </si>
  <si>
    <t>Bottom 5 Customers</t>
  </si>
  <si>
    <t>Florida</t>
  </si>
  <si>
    <t>Maryland</t>
  </si>
  <si>
    <t>Washington</t>
  </si>
  <si>
    <t>Top 5 Locations</t>
  </si>
  <si>
    <t>Bottom 5 Locations</t>
  </si>
  <si>
    <t>Customer Table</t>
  </si>
  <si>
    <t>Location Table</t>
  </si>
  <si>
    <t>Chart Table</t>
  </si>
  <si>
    <t>#customers</t>
  </si>
  <si>
    <t>#Locations</t>
  </si>
  <si>
    <t>Captions:</t>
  </si>
  <si>
    <t>Customer Age Group</t>
  </si>
  <si>
    <t>0 - 20</t>
  </si>
  <si>
    <t>21 - 30</t>
  </si>
  <si>
    <t>31 - 40</t>
  </si>
  <si>
    <t>41 - 50</t>
  </si>
  <si>
    <t>50 Plus</t>
  </si>
  <si>
    <t>Average of Customer Age</t>
  </si>
  <si>
    <t>Gender</t>
  </si>
  <si>
    <t>Female</t>
  </si>
  <si>
    <t>Male</t>
  </si>
  <si>
    <t>% Profit</t>
  </si>
  <si>
    <t>Icon</t>
  </si>
  <si>
    <t>■</t>
  </si>
  <si>
    <t>•</t>
  </si>
  <si>
    <t>ReturnRate</t>
  </si>
  <si>
    <t>Refund Rate</t>
  </si>
  <si>
    <t>Product Name</t>
  </si>
  <si>
    <t>A Splash</t>
  </si>
  <si>
    <t>Above Brew</t>
  </si>
  <si>
    <t>Administration Fusion</t>
  </si>
  <si>
    <t>Against Rush</t>
  </si>
  <si>
    <t>Alone Splash</t>
  </si>
  <si>
    <t>Animal Breeze</t>
  </si>
  <si>
    <t>Any Brew</t>
  </si>
  <si>
    <t>Assume Mist</t>
  </si>
  <si>
    <t>Attorney Mist</t>
  </si>
  <si>
    <t>Audience Fusion</t>
  </si>
  <si>
    <t>Bar Drop</t>
  </si>
  <si>
    <t>Begin Brew</t>
  </si>
  <si>
    <t>Boy Splash</t>
  </si>
  <si>
    <t>Build Brew</t>
  </si>
  <si>
    <t>Center Mist</t>
  </si>
  <si>
    <t>Century Dew</t>
  </si>
  <si>
    <t>Choice Mist</t>
  </si>
  <si>
    <t>Clearly Brew</t>
  </si>
  <si>
    <t>Common Splash</t>
  </si>
  <si>
    <t>Dark Brew</t>
  </si>
  <si>
    <t>Debate Rush</t>
  </si>
  <si>
    <t>Democrat Dew</t>
  </si>
  <si>
    <t>Despite Rush</t>
  </si>
  <si>
    <t>Develop Breeze</t>
  </si>
  <si>
    <t>Different Dew</t>
  </si>
  <si>
    <t>Discussion Fusion</t>
  </si>
  <si>
    <t>Door Brew</t>
  </si>
  <si>
    <t>Eight Brew</t>
  </si>
  <si>
    <t>Few Dew</t>
  </si>
  <si>
    <t>For Splash</t>
  </si>
  <si>
    <t>Friend Splash</t>
  </si>
  <si>
    <t>Ground Rush</t>
  </si>
  <si>
    <t>Heavy Rush</t>
  </si>
  <si>
    <t>Hold Brew</t>
  </si>
  <si>
    <t>Hotel Splash</t>
  </si>
  <si>
    <t>Husband Rush</t>
  </si>
  <si>
    <t>Include Breeze</t>
  </si>
  <si>
    <t>Indeed Splash</t>
  </si>
  <si>
    <t>Into Mist</t>
  </si>
  <si>
    <t>Its Dew</t>
  </si>
  <si>
    <t>Itself Breeze</t>
  </si>
  <si>
    <t>Large Fusion</t>
  </si>
  <si>
    <t>Left Breeze</t>
  </si>
  <si>
    <t>Leg Rush</t>
  </si>
  <si>
    <t>Let Dew</t>
  </si>
  <si>
    <t>Level Splash</t>
  </si>
  <si>
    <t>Majority Rush</t>
  </si>
  <si>
    <t>Management Drop</t>
  </si>
  <si>
    <t>Method Mist</t>
  </si>
  <si>
    <t>Might Mist</t>
  </si>
  <si>
    <t>Mind Dew</t>
  </si>
  <si>
    <t>Minute Rush</t>
  </si>
  <si>
    <t>Name Rush</t>
  </si>
  <si>
    <t>Nice Mist</t>
  </si>
  <si>
    <t>Note Splash</t>
  </si>
  <si>
    <t>Now Mist</t>
  </si>
  <si>
    <t>Of Rush</t>
  </si>
  <si>
    <t>Only Dew</t>
  </si>
  <si>
    <t>Onto Dew</t>
  </si>
  <si>
    <t>Over Splash</t>
  </si>
  <si>
    <t>Own Drop</t>
  </si>
  <si>
    <t>Pay Mist</t>
  </si>
  <si>
    <t>Piece Dew</t>
  </si>
  <si>
    <t>Pm Fusion</t>
  </si>
  <si>
    <t>Point Splash</t>
  </si>
  <si>
    <t>Poor Breeze</t>
  </si>
  <si>
    <t>Property Mist</t>
  </si>
  <si>
    <t>Protect Rush</t>
  </si>
  <si>
    <t>Question Breeze</t>
  </si>
  <si>
    <t>Race Rush</t>
  </si>
  <si>
    <t>Recent Splash</t>
  </si>
  <si>
    <t>Record Fusion</t>
  </si>
  <si>
    <t>Relate Mist</t>
  </si>
  <si>
    <t>Represent Drop</t>
  </si>
  <si>
    <t>Result Splash</t>
  </si>
  <si>
    <t>Return Mist</t>
  </si>
  <si>
    <t>Reveal Rush</t>
  </si>
  <si>
    <t>Sea Drop</t>
  </si>
  <si>
    <t>Second Splash</t>
  </si>
  <si>
    <t>Series Mist</t>
  </si>
  <si>
    <t>Side Brew</t>
  </si>
  <si>
    <t>Society Rush</t>
  </si>
  <si>
    <t>Soldier Splash</t>
  </si>
  <si>
    <t>Somebody Fusion</t>
  </si>
  <si>
    <t>Sometimes Dew</t>
  </si>
  <si>
    <t>Street Breeze</t>
  </si>
  <si>
    <t>Threat Mist</t>
  </si>
  <si>
    <t>Throughout Fusion</t>
  </si>
  <si>
    <t>Too Splash</t>
  </si>
  <si>
    <t>Training Mist</t>
  </si>
  <si>
    <t>Tv Breeze</t>
  </si>
  <si>
    <t>Two Breeze</t>
  </si>
  <si>
    <t>Value Fusion</t>
  </si>
  <si>
    <t>Wait Drop</t>
  </si>
  <si>
    <t>Way Splash</t>
  </si>
  <si>
    <t>West Rush</t>
  </si>
  <si>
    <t>What Rush</t>
  </si>
  <si>
    <t>Window Dew</t>
  </si>
  <si>
    <t>Woman Dew</t>
  </si>
  <si>
    <t>Would Rush</t>
  </si>
  <si>
    <t>Product Quantity</t>
  </si>
  <si>
    <t>Category</t>
  </si>
  <si>
    <t>Alcoholic Beverage</t>
  </si>
  <si>
    <t>Coffee</t>
  </si>
  <si>
    <t>Energy Drink</t>
  </si>
  <si>
    <t>Juice</t>
  </si>
  <si>
    <t>Soft Drink</t>
  </si>
  <si>
    <t>Sports Drink</t>
  </si>
  <si>
    <t>Tea</t>
  </si>
  <si>
    <t>Water</t>
  </si>
  <si>
    <t>Missouri</t>
  </si>
  <si>
    <t>Travis Ewing</t>
  </si>
  <si>
    <t>Lisa West</t>
  </si>
  <si>
    <t>Bobby Abbott</t>
  </si>
  <si>
    <t>Christine Hawkins</t>
  </si>
  <si>
    <t>Jeffery Powell</t>
  </si>
  <si>
    <t>New York</t>
  </si>
  <si>
    <t>Wisconsin</t>
  </si>
  <si>
    <t>Indiana</t>
  </si>
  <si>
    <t>John Brown</t>
  </si>
  <si>
    <t>Judith Simmons</t>
  </si>
  <si>
    <t>Kristine Barrett</t>
  </si>
  <si>
    <t>Laura Gross</t>
  </si>
  <si>
    <t>Paul Noble</t>
  </si>
  <si>
    <t>California</t>
  </si>
  <si>
    <t>Michigan</t>
  </si>
  <si>
    <t>Virginia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</si>
</sst>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2" formatCode="_(&quot;$&quot;* #,##0_);_(&quot;$&quot;* \(#,##0\);_(&quot;$&quot;* &quot;-&quot;_);_(@_)"/>
    <numFmt numFmtId="44" formatCode="_(&quot;$&quot;* #,##0.00_);_(&quot;$&quot;* \(#,##0.00\);_(&quot;$&quot;* &quot;-&quot;??_);_(@_)"/>
    <numFmt numFmtId="164" formatCode="\$#,##0;\(\$#,##0\);\$#,##0"/>
    <numFmt numFmtId="165" formatCode="0.00%;\-0.00%;0.00%"/>
    <numFmt numFmtId="166" formatCode="&quot;$&quot;#,##0"/>
    <numFmt numFmtId="167" formatCode="[&gt;=1000000]&quot;$&quot;0.0,,&quot;M&quot;;[&gt;=1000]&quot;$&quot;0.0,&quot;K&quot;;0"/>
    <numFmt numFmtId="168" formatCode="[&gt;=1000000]0.0,,&quot;M&quot;;[&gt;=1000]0.0,&quot;K&quot;;0"/>
    <numFmt numFmtId="169" formatCode="\+0.00%;\-0.00%"/>
    <numFmt numFmtId="170" formatCode="_(&quot;$&quot;* #,##0_);_(&quot;$&quot;* \(#,##0\);_(&quot;$&quot;* &quot;-&quot;??_);_(@_)"/>
  </numFmts>
  <fonts count="14" x14ac:knownFonts="1">
    <font>
      <sz val="11"/>
      <color theme="1"/>
      <name val="Calibri"/>
      <family val="2"/>
      <scheme val="minor"/>
    </font>
    <font>
      <sz val="10"/>
      <color rgb="FF000000"/>
      <name val="Calibri"/>
      <family val="2"/>
      <scheme val="minor"/>
    </font>
    <font>
      <i/>
      <sz val="10"/>
      <color rgb="FF000000"/>
      <name val="Calibri"/>
      <family val="2"/>
      <scheme val="minor"/>
    </font>
    <font>
      <b/>
      <sz val="11"/>
      <color theme="1"/>
      <name val="Calibri"/>
      <family val="2"/>
      <scheme val="minor"/>
    </font>
    <font>
      <sz val="11"/>
      <color rgb="FFFED2FB"/>
      <name val="Calibri"/>
      <family val="2"/>
      <scheme val="minor"/>
    </font>
    <font>
      <sz val="11"/>
      <color rgb="FFAFF2FB"/>
      <name val="Calibri"/>
      <family val="2"/>
      <scheme val="minor"/>
    </font>
    <font>
      <sz val="11"/>
      <name val="Calibri"/>
      <family val="2"/>
      <scheme val="minor"/>
    </font>
    <font>
      <b/>
      <sz val="14"/>
      <color theme="1"/>
      <name val="Calibri"/>
      <family val="2"/>
      <scheme val="minor"/>
    </font>
    <font>
      <sz val="10"/>
      <color rgb="FF000000"/>
      <name val="Calibri"/>
      <family val="2"/>
    </font>
    <font>
      <b/>
      <sz val="11"/>
      <color theme="0" tint="-0.14999847407452621"/>
      <name val="Calibri"/>
      <family val="2"/>
      <scheme val="minor"/>
    </font>
    <font>
      <b/>
      <sz val="11"/>
      <color rgb="FF066370"/>
      <name val="Calibri"/>
      <family val="2"/>
      <scheme val="minor"/>
    </font>
    <font>
      <sz val="20"/>
      <color theme="1"/>
      <name val="Calibri"/>
      <family val="2"/>
      <scheme val="minor"/>
    </font>
    <font>
      <b/>
      <sz val="11"/>
      <color rgb="FFB410AC"/>
      <name val="Calibri"/>
      <family val="2"/>
      <scheme val="minor"/>
    </font>
    <font>
      <b/>
      <sz val="11"/>
      <color theme="0"/>
      <name val="Calibri"/>
      <family val="2"/>
      <scheme val="minor"/>
    </font>
  </fonts>
  <fills count="12">
    <fill>
      <patternFill patternType="none"/>
    </fill>
    <fill>
      <patternFill patternType="gray125"/>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0"/>
        <bgColor indexed="64"/>
      </patternFill>
    </fill>
    <fill>
      <patternFill patternType="solid">
        <fgColor theme="4" tint="-0.249977111117893"/>
        <bgColor indexed="64"/>
      </patternFill>
    </fill>
    <fill>
      <patternFill patternType="solid">
        <fgColor rgb="FF8F0385"/>
        <bgColor indexed="64"/>
      </patternFill>
    </fill>
    <fill>
      <patternFill patternType="solid">
        <fgColor rgb="FFFED2FB"/>
        <bgColor indexed="64"/>
      </patternFill>
    </fill>
    <fill>
      <patternFill patternType="solid">
        <fgColor rgb="FFAFF2FB"/>
        <bgColor indexed="64"/>
      </patternFill>
    </fill>
    <fill>
      <patternFill patternType="solid">
        <fgColor theme="4" tint="-0.499984740745262"/>
        <bgColor indexed="64"/>
      </patternFill>
    </fill>
    <fill>
      <patternFill patternType="solid">
        <fgColor rgb="FFFF0000"/>
        <bgColor indexed="64"/>
      </patternFill>
    </fill>
    <fill>
      <patternFill patternType="solid">
        <fgColor rgb="FF002060"/>
        <bgColor indexed="64"/>
      </patternFill>
    </fill>
  </fills>
  <borders count="4">
    <border>
      <left/>
      <right/>
      <top/>
      <bottom/>
      <diagonal/>
    </border>
    <border>
      <left/>
      <right/>
      <top/>
      <bottom style="thin">
        <color theme="4" tint="0.39997558519241921"/>
      </bottom>
      <diagonal/>
    </border>
    <border>
      <left style="thin">
        <color indexed="64"/>
      </left>
      <right style="thin">
        <color indexed="64"/>
      </right>
      <top style="thin">
        <color indexed="64"/>
      </top>
      <bottom style="thin">
        <color indexed="64"/>
      </bottom>
      <diagonal/>
    </border>
    <border>
      <left style="double">
        <color rgb="FFFFFFFF"/>
      </left>
      <right style="double">
        <color rgb="FFFFFFFF"/>
      </right>
      <top style="double">
        <color rgb="FFFFFFFF"/>
      </top>
      <bottom style="double">
        <color rgb="FFFFFFFF"/>
      </bottom>
      <diagonal/>
    </border>
  </borders>
  <cellStyleXfs count="1">
    <xf numFmtId="0" fontId="0" fillId="0" borderId="0"/>
  </cellStyleXfs>
  <cellXfs count="53">
    <xf numFmtId="0" fontId="0" fillId="0" borderId="0" xfId="0"/>
    <xf numFmtId="164" fontId="0" fillId="0" borderId="0" xfId="0" applyNumberFormat="1"/>
    <xf numFmtId="165" fontId="0" fillId="0" borderId="0" xfId="0" applyNumberFormat="1"/>
    <xf numFmtId="0" fontId="0" fillId="0" borderId="0" xfId="0" pivotButton="1"/>
    <xf numFmtId="0" fontId="0" fillId="0" borderId="0" xfId="0" applyAlignment="1">
      <alignment horizontal="left"/>
    </xf>
    <xf numFmtId="0" fontId="0" fillId="0" borderId="0" xfId="0" applyAlignment="1">
      <alignment vertical="center" wrapText="1"/>
    </xf>
    <xf numFmtId="164" fontId="0" fillId="0" borderId="0" xfId="0" applyNumberFormat="1" applyAlignment="1">
      <alignment vertical="center" wrapText="1"/>
    </xf>
    <xf numFmtId="166" fontId="0" fillId="0" borderId="0" xfId="0" applyNumberFormat="1"/>
    <xf numFmtId="0" fontId="1" fillId="0" borderId="0" xfId="0" applyFont="1" applyAlignment="1">
      <alignment horizontal="left" vertical="center" wrapText="1"/>
    </xf>
    <xf numFmtId="0" fontId="1" fillId="0" borderId="0" xfId="0" applyFont="1" applyAlignment="1">
      <alignment vertical="center"/>
    </xf>
    <xf numFmtId="0" fontId="2" fillId="0" borderId="0" xfId="0" applyFont="1" applyAlignment="1">
      <alignment vertical="center"/>
    </xf>
    <xf numFmtId="167" fontId="0" fillId="0" borderId="0" xfId="0" applyNumberFormat="1"/>
    <xf numFmtId="0" fontId="3" fillId="0" borderId="0" xfId="0" applyFont="1"/>
    <xf numFmtId="168" fontId="0" fillId="0" borderId="0" xfId="0" applyNumberFormat="1"/>
    <xf numFmtId="0" fontId="3" fillId="2" borderId="1" xfId="0" applyFont="1" applyFill="1" applyBorder="1"/>
    <xf numFmtId="10" fontId="0" fillId="0" borderId="0" xfId="0" applyNumberFormat="1"/>
    <xf numFmtId="44" fontId="0" fillId="0" borderId="0" xfId="0" applyNumberFormat="1"/>
    <xf numFmtId="169" fontId="0" fillId="0" borderId="0" xfId="0" applyNumberFormat="1"/>
    <xf numFmtId="0" fontId="3" fillId="3" borderId="2" xfId="0" applyFont="1" applyFill="1" applyBorder="1"/>
    <xf numFmtId="0" fontId="3" fillId="4" borderId="2" xfId="0" applyFont="1" applyFill="1" applyBorder="1"/>
    <xf numFmtId="169" fontId="0" fillId="0" borderId="2" xfId="0" applyNumberFormat="1" applyBorder="1"/>
    <xf numFmtId="0" fontId="0" fillId="0" borderId="2" xfId="0" applyBorder="1"/>
    <xf numFmtId="167" fontId="0" fillId="0" borderId="2" xfId="0" applyNumberFormat="1" applyBorder="1"/>
    <xf numFmtId="0" fontId="3" fillId="5" borderId="0" xfId="0" applyFont="1" applyFill="1"/>
    <xf numFmtId="167" fontId="0" fillId="5" borderId="0" xfId="0" applyNumberFormat="1" applyFill="1"/>
    <xf numFmtId="0" fontId="0" fillId="5" borderId="0" xfId="0" applyFill="1"/>
    <xf numFmtId="0" fontId="0" fillId="6" borderId="0" xfId="0" applyFill="1"/>
    <xf numFmtId="169" fontId="3" fillId="0" borderId="0" xfId="0" applyNumberFormat="1" applyFont="1"/>
    <xf numFmtId="10" fontId="0" fillId="0" borderId="2" xfId="0" applyNumberFormat="1" applyBorder="1"/>
    <xf numFmtId="0" fontId="0" fillId="0" borderId="2" xfId="0" pivotButton="1" applyBorder="1"/>
    <xf numFmtId="0" fontId="0" fillId="0" borderId="2" xfId="0" applyBorder="1" applyAlignment="1">
      <alignment horizontal="left"/>
    </xf>
    <xf numFmtId="10" fontId="0" fillId="3" borderId="2" xfId="0" applyNumberFormat="1" applyFill="1" applyBorder="1"/>
    <xf numFmtId="0" fontId="4" fillId="7" borderId="3" xfId="0" applyFont="1" applyFill="1" applyBorder="1"/>
    <xf numFmtId="0" fontId="5" fillId="8" borderId="3" xfId="0" applyFont="1" applyFill="1" applyBorder="1"/>
    <xf numFmtId="0" fontId="0" fillId="9" borderId="0" xfId="0" applyFill="1"/>
    <xf numFmtId="0" fontId="3" fillId="0" borderId="2" xfId="0" applyFont="1" applyBorder="1"/>
    <xf numFmtId="42" fontId="0" fillId="0" borderId="2" xfId="0" applyNumberFormat="1" applyBorder="1"/>
    <xf numFmtId="0" fontId="6" fillId="9" borderId="0" xfId="0" applyFont="1" applyFill="1"/>
    <xf numFmtId="166" fontId="0" fillId="0" borderId="2" xfId="0" applyNumberFormat="1" applyBorder="1"/>
    <xf numFmtId="170" fontId="0" fillId="0" borderId="2" xfId="0" applyNumberFormat="1" applyBorder="1"/>
    <xf numFmtId="0" fontId="7" fillId="0" borderId="0" xfId="0" applyFont="1" applyAlignment="1">
      <alignment horizontal="center" vertical="center"/>
    </xf>
    <xf numFmtId="0" fontId="8" fillId="0" borderId="0" xfId="0" applyFont="1" applyAlignment="1">
      <alignment horizontal="left" vertical="center" indent="1"/>
    </xf>
    <xf numFmtId="0" fontId="8" fillId="0" borderId="0" xfId="0" applyFont="1" applyAlignment="1">
      <alignment vertical="center"/>
    </xf>
    <xf numFmtId="0" fontId="8" fillId="0" borderId="0" xfId="0" applyFont="1" applyAlignment="1">
      <alignment horizontal="left" vertical="center" indent="7"/>
    </xf>
    <xf numFmtId="0" fontId="0" fillId="10" borderId="2" xfId="0" applyFill="1" applyBorder="1"/>
    <xf numFmtId="3" fontId="0" fillId="0" borderId="0" xfId="0" applyNumberFormat="1"/>
    <xf numFmtId="165" fontId="9" fillId="0" borderId="0" xfId="0" applyNumberFormat="1" applyFont="1"/>
    <xf numFmtId="0" fontId="0" fillId="11" borderId="0" xfId="0" applyFill="1"/>
    <xf numFmtId="9" fontId="11" fillId="0" borderId="0" xfId="0" applyNumberFormat="1" applyFont="1" applyAlignment="1">
      <alignment horizontal="center" vertical="center"/>
    </xf>
    <xf numFmtId="10" fontId="12" fillId="0" borderId="2" xfId="0" applyNumberFormat="1" applyFont="1" applyBorder="1"/>
    <xf numFmtId="10" fontId="10" fillId="0" borderId="2" xfId="0" applyNumberFormat="1" applyFont="1" applyBorder="1"/>
    <xf numFmtId="0" fontId="3" fillId="3" borderId="0" xfId="0" applyFont="1" applyFill="1"/>
    <xf numFmtId="0" fontId="13" fillId="10" borderId="0" xfId="0" applyFont="1" applyFill="1"/>
  </cellXfs>
  <cellStyles count="1">
    <cellStyle name="Normal" xfId="0" builtinId="0"/>
  </cellStyles>
  <dxfs count="67">
    <dxf>
      <font>
        <color rgb="FF066370"/>
      </font>
    </dxf>
    <dxf>
      <font>
        <color rgb="FFB410AC"/>
      </font>
    </dxf>
    <dxf>
      <numFmt numFmtId="167" formatCode="[&gt;=1000000]&quot;$&quot;0.0,,&quot;M&quot;;[&gt;=1000]&quot;$&quot;0.0,&quot;K&quot;;0"/>
    </dxf>
    <dxf>
      <numFmt numFmtId="167" formatCode="[&gt;=1000000]&quot;$&quot;0.0,,&quot;M&quot;;[&gt;=1000]&quot;$&quot;0.0,&quot;K&quot;;0"/>
    </dxf>
    <dxf>
      <numFmt numFmtId="167" formatCode="[&gt;=1000000]&quot;$&quot;0.0,,&quot;M&quot;;[&gt;=1000]&quot;$&quot;0.0,&quot;K&quot;;0"/>
    </dxf>
    <dxf>
      <numFmt numFmtId="167" formatCode="[&gt;=1000000]&quot;$&quot;0.0,,&quot;M&quot;;[&gt;=1000]&quot;$&quot;0.0,&quot;K&quot;;0"/>
    </dxf>
    <dxf>
      <numFmt numFmtId="169" formatCode="\+0.00%;\-0.00%"/>
    </dxf>
    <dxf>
      <numFmt numFmtId="169" formatCode="\+0.00%;\-0.00%"/>
    </dxf>
    <dxf>
      <numFmt numFmtId="167" formatCode="[&gt;=1000000]&quot;$&quot;0.0,,&quot;M&quot;;[&gt;=1000]&quot;$&quot;0.0,&quot;K&quot;;0"/>
    </dxf>
    <dxf>
      <numFmt numFmtId="167" formatCode="[&gt;=1000000]&quot;$&quot;0.0,,&quot;M&quot;;[&gt;=1000]&quot;$&quot;0.0,&quot;K&quot;;0"/>
    </dxf>
    <dxf>
      <numFmt numFmtId="167" formatCode="[&gt;=1000000]&quot;$&quot;0.0,,&quot;M&quot;;[&gt;=1000]&quot;$&quot;0.0,&quot;K&quot;;0"/>
    </dxf>
    <dxf>
      <numFmt numFmtId="169" formatCode="\+0.00%;\-0.00%"/>
    </dxf>
    <dxf>
      <numFmt numFmtId="14" formatCode="0.00%"/>
    </dxf>
    <dxf>
      <numFmt numFmtId="167" formatCode="[&gt;=1000000]&quot;$&quot;0.0,,&quot;M&quot;;[&gt;=1000]&quot;$&quot;0.0,&quot;K&quot;;0"/>
    </dxf>
    <dxf>
      <numFmt numFmtId="167" formatCode="[&gt;=1000000]&quot;$&quot;0.0,,&quot;M&quot;;[&gt;=1000]&quot;$&quot;0.0,&quot;K&quot;;0"/>
    </dxf>
    <dxf>
      <numFmt numFmtId="167" formatCode="[&gt;=1000000]&quot;$&quot;0.0,,&quot;M&quot;;[&gt;=1000]&quot;$&quot;0.0,&quot;K&quot;;0"/>
    </dxf>
    <dxf>
      <numFmt numFmtId="167" formatCode="[&gt;=1000000]&quot;$&quot;0.0,,&quot;M&quot;;[&gt;=1000]&quot;$&quot;0.0,&quot;K&quot;;0"/>
    </dxf>
    <dxf>
      <numFmt numFmtId="167" formatCode="[&gt;=1000000]&quot;$&quot;0.0,,&quot;M&quot;;[&gt;=1000]&quot;$&quot;0.0,&quot;K&quot;;0"/>
    </dxf>
    <dxf>
      <font>
        <color rgb="FF066370"/>
      </font>
      <fill>
        <patternFill>
          <fgColor rgb="FF066370"/>
          <bgColor rgb="FF066370"/>
        </patternFill>
      </fill>
    </dxf>
    <dxf>
      <font>
        <color rgb="FF8F0385"/>
      </font>
      <fill>
        <patternFill>
          <fgColor rgb="FFBB05AE"/>
          <bgColor rgb="FF8F0385"/>
        </patternFill>
      </fill>
    </dxf>
    <dxf>
      <numFmt numFmtId="169" formatCode="\+0.00%;\-0.00%"/>
    </dxf>
    <dxf>
      <numFmt numFmtId="169" formatCode="\+0.00%;\-0.00%"/>
    </dxf>
    <dxf>
      <numFmt numFmtId="169" formatCode="\+0.00%;\-0.00%"/>
    </dxf>
    <dxf>
      <numFmt numFmtId="169" formatCode="\+0.00%;\-0.00%"/>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numFmt numFmtId="167" formatCode="[&gt;=1000000]&quot;$&quot;0.0,,&quot;M&quot;;[&gt;=1000]&quot;$&quot;0.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gt;=1000000]&quot;$&quot;0.0,,&quot;M&quot;;[&gt;=1000]&quot;$&quot;0.0,&quot;K&quot;;0"/>
    </dxf>
    <dxf>
      <font>
        <color rgb="FFFF0000"/>
      </font>
    </dxf>
    <dxf>
      <font>
        <color rgb="FF00B050"/>
      </font>
    </dxf>
    <dxf>
      <font>
        <color rgb="FFC00000"/>
      </font>
    </dxf>
    <dxf>
      <font>
        <color rgb="FF00B050"/>
      </font>
    </dxf>
    <dxf>
      <font>
        <color rgb="FFFF0000"/>
      </font>
    </dxf>
    <dxf>
      <font>
        <color rgb="FF00B050"/>
      </font>
    </dxf>
    <dxf>
      <font>
        <color rgb="FFFF0000"/>
      </font>
    </dxf>
    <dxf>
      <font>
        <color rgb="FF00B050"/>
      </font>
    </dxf>
    <dxf>
      <font>
        <color rgb="FFFF0000"/>
      </font>
    </dxf>
    <dxf>
      <font>
        <color rgb="FF00B050"/>
      </font>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7" formatCode="[&gt;=1000000]&quot;$&quot;0.0,,&quot;M&quot;;[&gt;=1000]&quot;$&quot;0.0,&quot;K&quot;;0"/>
    </dxf>
    <dxf>
      <numFmt numFmtId="167" formatCode="[&gt;=1000000]&quot;$&quot;0.0,,&quot;M&quot;;[&gt;=1000]&quot;$&quot;0.0,&quot;K&quot;;0"/>
    </dxf>
    <dxf>
      <numFmt numFmtId="167" formatCode="[&gt;=1000000]&quot;$&quot;0.0,,&quot;M&quot;;[&gt;=1000]&quot;$&quot;0.0,&quot;K&quot;;0"/>
    </dxf>
    <dxf>
      <numFmt numFmtId="167" formatCode="[&gt;=1000000]&quot;$&quot;0.0,,&quot;M&quot;;[&gt;=1000]&quot;$&quot;0.0,&quot;K&quot;;0"/>
    </dxf>
    <dxf>
      <numFmt numFmtId="167" formatCode="[&gt;=1000000]&quot;$&quot;0.0,,&quot;M&quot;;[&gt;=1000]&quot;$&quot;0.0,&quot;K&quot;;0"/>
    </dxf>
    <dxf>
      <font>
        <color rgb="FF00B050"/>
      </font>
    </dxf>
    <dxf>
      <font>
        <color rgb="FFFF0000"/>
      </font>
    </dxf>
    <dxf>
      <font>
        <b/>
        <i val="0"/>
        <color rgb="FF066370"/>
      </font>
      <border>
        <vertical/>
        <horizontal/>
      </border>
    </dxf>
    <dxf>
      <font>
        <color theme="1"/>
      </font>
      <border>
        <vertical/>
        <horizontal/>
      </border>
    </dxf>
    <dxf>
      <font>
        <b/>
        <i val="0"/>
        <color rgb="FF066370"/>
      </font>
      <border>
        <vertical/>
        <horizontal/>
      </border>
    </dxf>
    <dxf>
      <font>
        <color theme="1"/>
      </font>
      <border>
        <vertical/>
        <horizontal/>
      </border>
    </dxf>
    <dxf>
      <font>
        <b/>
        <color theme="1"/>
      </font>
      <border>
        <left style="thick">
          <color rgb="FFBB05AE"/>
        </left>
        <right style="thick">
          <color rgb="FFBB05AE"/>
        </right>
        <top style="thick">
          <color rgb="FFBB05AE"/>
        </top>
        <bottom style="thick">
          <color rgb="FFBB05AE"/>
        </bottom>
        <vertical/>
        <horizontal/>
      </border>
    </dxf>
    <dxf>
      <font>
        <color theme="1"/>
      </font>
      <border>
        <left style="thick">
          <color rgb="FFBB05AE"/>
        </left>
        <right style="thick">
          <color rgb="FFBB05AE"/>
        </right>
        <top style="thick">
          <color rgb="FFBB05AE"/>
        </top>
        <bottom style="thick">
          <color rgb="FFBB05AE"/>
        </bottom>
        <vertical/>
        <horizontal/>
      </border>
    </dxf>
    <dxf>
      <font>
        <b/>
        <i/>
        <sz val="16"/>
        <color rgb="FFFFEFFE"/>
      </font>
      <border diagonalUp="0" diagonalDown="0">
        <left/>
        <right/>
        <top/>
        <bottom/>
        <vertical/>
        <horizontal/>
      </border>
    </dxf>
    <dxf>
      <font>
        <color theme="1"/>
      </font>
      <fill>
        <patternFill>
          <fgColor rgb="FF066370"/>
          <bgColor rgb="FF066370"/>
        </patternFill>
      </fill>
      <border>
        <vertical/>
        <horizontal/>
      </border>
    </dxf>
  </dxfs>
  <tableStyles count="4" defaultTableStyle="TableStyleMedium2" defaultPivotStyle="PivotStyleLight16">
    <tableStyle name="SlicerStyleLight GreenBlue" pivot="0" table="0" count="10" xr9:uid="{65DE8F79-F18E-48CE-B9DA-875528D7DD67}">
      <tableStyleElement type="wholeTable" dxfId="66"/>
      <tableStyleElement type="headerRow" dxfId="65"/>
    </tableStyle>
    <tableStyle name="SlicerStyleLight Pink" pivot="0" table="0" count="10" xr9:uid="{8A364B0F-A17E-468F-869C-79D7DE94ACDE}">
      <tableStyleElement type="wholeTable" dxfId="64"/>
      <tableStyleElement type="headerRow" dxfId="63"/>
    </tableStyle>
    <tableStyle name="SlicerStyleLight Pink 2" pivot="0" table="0" count="10" xr9:uid="{BE7F0580-1EAA-43B1-8970-17BD4CBBC101}">
      <tableStyleElement type="wholeTable" dxfId="62"/>
      <tableStyleElement type="headerRow" dxfId="61"/>
    </tableStyle>
    <tableStyle name="SlicerStyleLight Pink 2 2" pivot="0" table="0" count="10" xr9:uid="{E55B8FA9-4A87-4389-A7EC-A572604CD396}">
      <tableStyleElement type="wholeTable" dxfId="60"/>
      <tableStyleElement type="headerRow" dxfId="59"/>
    </tableStyle>
  </tableStyles>
  <colors>
    <mruColors>
      <color rgb="FF066370"/>
      <color rgb="FF0BAFC5"/>
      <color rgb="FFE6FBFE"/>
      <color rgb="FFD7F8FD"/>
      <color rgb="FF0AA5BA"/>
      <color rgb="FF088A9C"/>
      <color rgb="FFFED2FB"/>
      <color rgb="FF8F0385"/>
      <color rgb="FFFFEFFE"/>
      <color rgb="FFFFFFFF"/>
    </mruColors>
  </colors>
  <extLst>
    <ext xmlns:x14="http://schemas.microsoft.com/office/spreadsheetml/2009/9/main" uri="{46F421CA-312F-682f-3DD2-61675219B42D}">
      <x14:dxfs count="32">
        <dxf>
          <font>
            <color rgb="FF000000"/>
          </font>
          <fill>
            <patternFill patternType="solid">
              <fgColor rgb="FFFDA1F6"/>
              <bgColor rgb="FFFDA1F6"/>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rgb="FFFDA1F6"/>
              <bgColor rgb="FFFDA1F6"/>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rgb="FFFDA1F6"/>
              <bgColor rgb="FFFDA1F6"/>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rgb="FFFDA1F6"/>
              <bgColor rgb="FFFDA1F6"/>
            </patternFill>
          </fill>
          <border>
            <left style="thin">
              <color rgb="FF999999"/>
            </left>
            <right style="thin">
              <color rgb="FF999999"/>
            </right>
            <top style="thin">
              <color rgb="FF999999"/>
            </top>
            <bottom style="thin">
              <color rgb="FF999999"/>
            </bottom>
            <vertical/>
            <horizontal/>
          </border>
        </dxf>
        <dxf>
          <font>
            <b/>
            <i val="0"/>
            <color theme="0"/>
          </font>
          <fill>
            <patternFill patternType="solid">
              <fgColor rgb="FF8F0385"/>
              <bgColor rgb="FF8F0385"/>
            </patternFill>
          </fill>
          <border diagonalUp="0" diagonalDown="0">
            <left/>
            <right/>
            <top/>
            <bottom/>
            <vertical/>
            <horizontal/>
          </border>
        </dxf>
        <dxf>
          <font>
            <b/>
            <i val="0"/>
            <color theme="0"/>
          </font>
          <fill>
            <patternFill patternType="solid">
              <fgColor rgb="FF8F0385"/>
              <bgColor rgb="FF8F0385"/>
            </patternFill>
          </fill>
          <border diagonalUp="0" diagonalDown="0">
            <left/>
            <right/>
            <top/>
            <bottom/>
            <vertical/>
            <horizontal/>
          </border>
        </dxf>
        <dxf>
          <font>
            <color rgb="FF828282"/>
          </font>
          <fill>
            <patternFill patternType="solid">
              <fgColor rgb="FFFEE6FC"/>
              <bgColor rgb="FFFEE6FC"/>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EE6FC"/>
              <bgColor rgb="FFFEE6FC"/>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rgb="FFFDA1F6"/>
              <bgColor rgb="FFFDA1F6"/>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rgb="FFFDA1F6"/>
              <bgColor rgb="FFFDA1F6"/>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rgb="FFFDA1F6"/>
              <bgColor rgb="FFFDA1F6"/>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rgb="FFFDA1F6"/>
              <bgColor rgb="FFFDA1F6"/>
            </patternFill>
          </fill>
          <border>
            <left style="thin">
              <color rgb="FF999999"/>
            </left>
            <right style="thin">
              <color rgb="FF999999"/>
            </right>
            <top style="thin">
              <color rgb="FF999999"/>
            </top>
            <bottom style="thin">
              <color rgb="FF999999"/>
            </bottom>
            <vertical/>
            <horizontal/>
          </border>
        </dxf>
        <dxf>
          <font>
            <b/>
            <i val="0"/>
            <color theme="0"/>
          </font>
          <fill>
            <patternFill patternType="solid">
              <fgColor rgb="FF8F0385"/>
              <bgColor rgb="FF8F0385"/>
            </patternFill>
          </fill>
          <border diagonalUp="0" diagonalDown="0">
            <left/>
            <right/>
            <top/>
            <bottom/>
            <vertical/>
            <horizontal/>
          </border>
        </dxf>
        <dxf>
          <font>
            <b/>
            <i val="0"/>
            <color theme="0"/>
          </font>
          <fill>
            <patternFill patternType="solid">
              <fgColor rgb="FF8F0385"/>
              <bgColor rgb="FF8F0385"/>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rgb="FFFDA1F6"/>
              <bgColor rgb="FFFDA1F6"/>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rgb="FFFDA1F6"/>
              <bgColor rgb="FFFDA1F6"/>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rgb="FFFDA1F6"/>
              <bgColor rgb="FFFDA1F6"/>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rgb="FFFDA1F6"/>
              <bgColor rgb="FFFDA1F6"/>
            </patternFill>
          </fill>
          <border>
            <left style="thin">
              <color rgb="FF999999"/>
            </left>
            <right style="thin">
              <color rgb="FF999999"/>
            </right>
            <top style="thin">
              <color rgb="FF999999"/>
            </top>
            <bottom style="thin">
              <color rgb="FF999999"/>
            </bottom>
            <vertical/>
            <horizontal/>
          </border>
        </dxf>
        <dxf>
          <font>
            <b/>
            <i val="0"/>
            <color theme="0"/>
          </font>
          <fill>
            <patternFill patternType="solid">
              <fgColor rgb="FFBB05AE"/>
              <bgColor rgb="FFBB05AE"/>
            </patternFill>
          </fill>
          <border>
            <left style="thin">
              <color rgb="FFCCCCCC"/>
            </left>
            <right style="thin">
              <color rgb="FFCCCCCC"/>
            </right>
            <top style="thin">
              <color rgb="FFCCCCCC"/>
            </top>
            <bottom style="thin">
              <color rgb="FFCCCCCC"/>
            </bottom>
            <vertical/>
            <horizontal/>
          </border>
        </dxf>
        <dxf>
          <font>
            <b/>
            <i val="0"/>
            <color theme="0"/>
          </font>
          <fill>
            <patternFill patternType="solid">
              <fgColor rgb="FFBB05AE"/>
              <bgColor rgb="FFBB05AE"/>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rgb="FF066370"/>
              <bgColor rgb="FF066370"/>
            </patternFill>
          </fill>
          <border diagonalUp="0" diagonalDown="0">
            <left/>
            <right/>
            <top/>
            <bottom style="thick">
              <color theme="0"/>
            </bottom>
            <vertical/>
            <horizontal/>
          </border>
        </dxf>
        <dxf>
          <font>
            <color theme="0"/>
          </font>
          <fill>
            <patternFill patternType="solid">
              <fgColor rgb="FF066370"/>
              <bgColor rgb="FF066370"/>
            </patternFill>
          </fill>
          <border diagonalUp="0" diagonalDown="0">
            <left/>
            <right/>
            <top/>
            <bottom/>
            <vertical/>
            <horizontal/>
          </border>
        </dxf>
        <dxf>
          <font>
            <b/>
            <i val="0"/>
            <sz val="14"/>
            <color theme="0"/>
          </font>
          <fill>
            <patternFill patternType="solid">
              <fgColor rgb="FF066370"/>
              <bgColor rgb="FF066370"/>
            </patternFill>
          </fill>
          <border diagonalUp="0" diagonalDown="0">
            <left/>
            <right/>
            <top/>
            <bottom/>
            <vertical/>
            <horizontal/>
          </border>
        </dxf>
        <dxf>
          <font>
            <color theme="0"/>
          </font>
          <fill>
            <patternFill patternType="solid">
              <fgColor rgb="FF066370"/>
              <bgColor rgb="FF066370"/>
            </patternFill>
          </fill>
          <border diagonalUp="0" diagonalDown="0">
            <left/>
            <right/>
            <top/>
            <bottom/>
            <vertical/>
            <horizontal/>
          </border>
        </dxf>
        <dxf>
          <font>
            <b/>
            <i val="0"/>
            <sz val="14"/>
            <color theme="0"/>
          </font>
          <fill>
            <patternFill patternType="solid">
              <fgColor rgb="FF066370"/>
              <bgColor rgb="FF066370"/>
            </patternFill>
          </fill>
          <border diagonalUp="0" diagonalDown="0">
            <left/>
            <right/>
            <top/>
            <bottom/>
            <vertical/>
            <horizontal/>
          </border>
        </dxf>
        <dxf>
          <font>
            <b/>
            <i val="0"/>
            <sz val="14"/>
            <color theme="0"/>
          </font>
          <fill>
            <patternFill patternType="solid">
              <fgColor rgb="FF066370"/>
              <bgColor rgb="FF066370"/>
            </patternFill>
          </fill>
          <border diagonalUp="0" diagonalDown="0">
            <left/>
            <right/>
            <top/>
            <bottom style="thick">
              <color theme="0"/>
            </bottom>
            <vertical/>
            <horizontal/>
          </border>
        </dxf>
        <dxf>
          <font>
            <b val="0"/>
            <i/>
            <color theme="0" tint="-0.14996795556505021"/>
          </font>
          <fill>
            <patternFill patternType="solid">
              <fgColor rgb="FF066370"/>
              <bgColor rgb="FF066370"/>
            </patternFill>
          </fill>
          <border diagonalUp="0" diagonalDown="0">
            <left/>
            <right/>
            <top/>
            <bottom style="medium">
              <color rgb="FFE0E0E0"/>
            </bottom>
            <vertical/>
            <horizontal/>
          </border>
        </dxf>
        <dxf>
          <font>
            <b val="0"/>
            <i/>
            <color theme="0" tint="-0.14996795556505021"/>
          </font>
          <fill>
            <patternFill patternType="solid">
              <fgColor rgb="FF066370"/>
              <bgColor rgb="FF066370"/>
            </patternFill>
          </fill>
          <border diagonalUp="0" diagonalDown="0">
            <left/>
            <right/>
            <top/>
            <bottom style="medium">
              <color rgb="FFCCCCCC"/>
            </bottom>
            <vertical/>
            <horizontal/>
          </border>
        </dxf>
      </x14:dxfs>
    </ext>
    <ext xmlns:x14="http://schemas.microsoft.com/office/spreadsheetml/2009/9/main" uri="{EB79DEF2-80B8-43e5-95BD-54CBDDF9020C}">
      <x14:slicerStyles defaultSlicerStyle="SlicerStyleLight1">
        <x14:slicerStyle name="SlicerStyleLight GreenBlue">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Light Pink">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 Pink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 Pink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9.xml"/><Relationship Id="rId26" Type="http://schemas.openxmlformats.org/officeDocument/2006/relationships/pivotCacheDefinition" Target="pivotCache/pivotCacheDefinition17.xml"/><Relationship Id="rId39" Type="http://schemas.microsoft.com/office/2007/relationships/slicerCache" Target="slicerCaches/slicerCache4.xml"/><Relationship Id="rId21" Type="http://schemas.openxmlformats.org/officeDocument/2006/relationships/pivotCacheDefinition" Target="pivotCache/pivotCacheDefinition12.xml"/><Relationship Id="rId34" Type="http://schemas.openxmlformats.org/officeDocument/2006/relationships/pivotCacheDefinition" Target="pivotCache/pivotCacheDefinition25.xml"/><Relationship Id="rId42" Type="http://schemas.openxmlformats.org/officeDocument/2006/relationships/styles" Target="styles.xml"/><Relationship Id="rId47" Type="http://schemas.openxmlformats.org/officeDocument/2006/relationships/customXml" Target="../customXml/item1.xml"/><Relationship Id="rId50" Type="http://schemas.openxmlformats.org/officeDocument/2006/relationships/customXml" Target="../customXml/item4.xml"/><Relationship Id="rId55" Type="http://schemas.openxmlformats.org/officeDocument/2006/relationships/customXml" Target="../customXml/item9.xml"/><Relationship Id="rId63" Type="http://schemas.openxmlformats.org/officeDocument/2006/relationships/customXml" Target="../customXml/item17.xml"/><Relationship Id="rId68" Type="http://schemas.openxmlformats.org/officeDocument/2006/relationships/customXml" Target="../customXml/item22.xml"/><Relationship Id="rId76" Type="http://schemas.openxmlformats.org/officeDocument/2006/relationships/customXml" Target="../customXml/item30.xml"/><Relationship Id="rId84" Type="http://schemas.openxmlformats.org/officeDocument/2006/relationships/customXml" Target="../customXml/item38.xml"/><Relationship Id="rId89" Type="http://schemas.openxmlformats.org/officeDocument/2006/relationships/customXml" Target="../customXml/item43.xml"/><Relationship Id="rId7" Type="http://schemas.openxmlformats.org/officeDocument/2006/relationships/worksheet" Target="worksheets/sheet7.xml"/><Relationship Id="rId71" Type="http://schemas.openxmlformats.org/officeDocument/2006/relationships/customXml" Target="../customXml/item25.xml"/><Relationship Id="rId92" Type="http://schemas.openxmlformats.org/officeDocument/2006/relationships/customXml" Target="../customXml/item46.xml"/><Relationship Id="rId2" Type="http://schemas.openxmlformats.org/officeDocument/2006/relationships/worksheet" Target="worksheets/sheet2.xml"/><Relationship Id="rId16" Type="http://schemas.openxmlformats.org/officeDocument/2006/relationships/pivotCacheDefinition" Target="pivotCache/pivotCacheDefinition7.xml"/><Relationship Id="rId29" Type="http://schemas.openxmlformats.org/officeDocument/2006/relationships/pivotCacheDefinition" Target="pivotCache/pivotCacheDefinition20.xml"/><Relationship Id="rId11" Type="http://schemas.openxmlformats.org/officeDocument/2006/relationships/pivotCacheDefinition" Target="pivotCache/pivotCacheDefinition2.xml"/><Relationship Id="rId24" Type="http://schemas.openxmlformats.org/officeDocument/2006/relationships/pivotCacheDefinition" Target="pivotCache/pivotCacheDefinition15.xml"/><Relationship Id="rId32" Type="http://schemas.openxmlformats.org/officeDocument/2006/relationships/pivotCacheDefinition" Target="pivotCache/pivotCacheDefinition23.xml"/><Relationship Id="rId37" Type="http://schemas.microsoft.com/office/2007/relationships/slicerCache" Target="slicerCaches/slicerCache2.xml"/><Relationship Id="rId40" Type="http://schemas.openxmlformats.org/officeDocument/2006/relationships/theme" Target="theme/theme1.xml"/><Relationship Id="rId45" Type="http://schemas.openxmlformats.org/officeDocument/2006/relationships/powerPivotData" Target="model/item.data"/><Relationship Id="rId53" Type="http://schemas.openxmlformats.org/officeDocument/2006/relationships/customXml" Target="../customXml/item7.xml"/><Relationship Id="rId58" Type="http://schemas.openxmlformats.org/officeDocument/2006/relationships/customXml" Target="../customXml/item12.xml"/><Relationship Id="rId66" Type="http://schemas.openxmlformats.org/officeDocument/2006/relationships/customXml" Target="../customXml/item20.xml"/><Relationship Id="rId74" Type="http://schemas.openxmlformats.org/officeDocument/2006/relationships/customXml" Target="../customXml/item28.xml"/><Relationship Id="rId79" Type="http://schemas.openxmlformats.org/officeDocument/2006/relationships/customXml" Target="../customXml/item33.xml"/><Relationship Id="rId87" Type="http://schemas.openxmlformats.org/officeDocument/2006/relationships/customXml" Target="../customXml/item41.xml"/><Relationship Id="rId5" Type="http://schemas.openxmlformats.org/officeDocument/2006/relationships/worksheet" Target="worksheets/sheet5.xml"/><Relationship Id="rId61" Type="http://schemas.openxmlformats.org/officeDocument/2006/relationships/customXml" Target="../customXml/item15.xml"/><Relationship Id="rId82" Type="http://schemas.openxmlformats.org/officeDocument/2006/relationships/customXml" Target="../customXml/item36.xml"/><Relationship Id="rId90" Type="http://schemas.openxmlformats.org/officeDocument/2006/relationships/customXml" Target="../customXml/item44.xml"/><Relationship Id="rId19" Type="http://schemas.openxmlformats.org/officeDocument/2006/relationships/pivotCacheDefinition" Target="pivotCache/pivotCacheDefinition10.xml"/><Relationship Id="rId14" Type="http://schemas.openxmlformats.org/officeDocument/2006/relationships/pivotCacheDefinition" Target="pivotCache/pivotCacheDefinition5.xml"/><Relationship Id="rId22" Type="http://schemas.openxmlformats.org/officeDocument/2006/relationships/pivotCacheDefinition" Target="pivotCache/pivotCacheDefinition13.xml"/><Relationship Id="rId27" Type="http://schemas.openxmlformats.org/officeDocument/2006/relationships/pivotCacheDefinition" Target="pivotCache/pivotCacheDefinition18.xml"/><Relationship Id="rId30" Type="http://schemas.openxmlformats.org/officeDocument/2006/relationships/pivotCacheDefinition" Target="pivotCache/pivotCacheDefinition21.xml"/><Relationship Id="rId35" Type="http://schemas.openxmlformats.org/officeDocument/2006/relationships/pivotCacheDefinition" Target="pivotCache/pivotCacheDefinition26.xml"/><Relationship Id="rId43" Type="http://schemas.openxmlformats.org/officeDocument/2006/relationships/sharedStrings" Target="sharedStrings.xml"/><Relationship Id="rId48" Type="http://schemas.openxmlformats.org/officeDocument/2006/relationships/customXml" Target="../customXml/item2.xml"/><Relationship Id="rId56" Type="http://schemas.openxmlformats.org/officeDocument/2006/relationships/customXml" Target="../customXml/item10.xml"/><Relationship Id="rId64" Type="http://schemas.openxmlformats.org/officeDocument/2006/relationships/customXml" Target="../customXml/item18.xml"/><Relationship Id="rId69" Type="http://schemas.openxmlformats.org/officeDocument/2006/relationships/customXml" Target="../customXml/item23.xml"/><Relationship Id="rId77" Type="http://schemas.openxmlformats.org/officeDocument/2006/relationships/customXml" Target="../customXml/item31.xml"/><Relationship Id="rId8" Type="http://schemas.openxmlformats.org/officeDocument/2006/relationships/worksheet" Target="worksheets/sheet8.xml"/><Relationship Id="rId51" Type="http://schemas.openxmlformats.org/officeDocument/2006/relationships/customXml" Target="../customXml/item5.xml"/><Relationship Id="rId72" Type="http://schemas.openxmlformats.org/officeDocument/2006/relationships/customXml" Target="../customXml/item26.xml"/><Relationship Id="rId80" Type="http://schemas.openxmlformats.org/officeDocument/2006/relationships/customXml" Target="../customXml/item34.xml"/><Relationship Id="rId85" Type="http://schemas.openxmlformats.org/officeDocument/2006/relationships/customXml" Target="../customXml/item39.xml"/><Relationship Id="rId93" Type="http://schemas.openxmlformats.org/officeDocument/2006/relationships/customXml" Target="../customXml/item47.xml"/><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8.xml"/><Relationship Id="rId25" Type="http://schemas.openxmlformats.org/officeDocument/2006/relationships/pivotCacheDefinition" Target="pivotCache/pivotCacheDefinition16.xml"/><Relationship Id="rId33" Type="http://schemas.openxmlformats.org/officeDocument/2006/relationships/pivotCacheDefinition" Target="pivotCache/pivotCacheDefinition24.xml"/><Relationship Id="rId38" Type="http://schemas.microsoft.com/office/2007/relationships/slicerCache" Target="slicerCaches/slicerCache3.xml"/><Relationship Id="rId46" Type="http://schemas.openxmlformats.org/officeDocument/2006/relationships/calcChain" Target="calcChain.xml"/><Relationship Id="rId59" Type="http://schemas.openxmlformats.org/officeDocument/2006/relationships/customXml" Target="../customXml/item13.xml"/><Relationship Id="rId67" Type="http://schemas.openxmlformats.org/officeDocument/2006/relationships/customXml" Target="../customXml/item21.xml"/><Relationship Id="rId20" Type="http://schemas.openxmlformats.org/officeDocument/2006/relationships/pivotCacheDefinition" Target="pivotCache/pivotCacheDefinition11.xml"/><Relationship Id="rId41" Type="http://schemas.openxmlformats.org/officeDocument/2006/relationships/connections" Target="connections.xml"/><Relationship Id="rId54" Type="http://schemas.openxmlformats.org/officeDocument/2006/relationships/customXml" Target="../customXml/item8.xml"/><Relationship Id="rId62" Type="http://schemas.openxmlformats.org/officeDocument/2006/relationships/customXml" Target="../customXml/item16.xml"/><Relationship Id="rId70" Type="http://schemas.openxmlformats.org/officeDocument/2006/relationships/customXml" Target="../customXml/item24.xml"/><Relationship Id="rId75" Type="http://schemas.openxmlformats.org/officeDocument/2006/relationships/customXml" Target="../customXml/item29.xml"/><Relationship Id="rId83" Type="http://schemas.openxmlformats.org/officeDocument/2006/relationships/customXml" Target="../customXml/item37.xml"/><Relationship Id="rId88" Type="http://schemas.openxmlformats.org/officeDocument/2006/relationships/customXml" Target="../customXml/item42.xml"/><Relationship Id="rId91" Type="http://schemas.openxmlformats.org/officeDocument/2006/relationships/customXml" Target="../customXml/item4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6.xml"/><Relationship Id="rId23" Type="http://schemas.openxmlformats.org/officeDocument/2006/relationships/pivotCacheDefinition" Target="pivotCache/pivotCacheDefinition14.xml"/><Relationship Id="rId28" Type="http://schemas.openxmlformats.org/officeDocument/2006/relationships/pivotCacheDefinition" Target="pivotCache/pivotCacheDefinition19.xml"/><Relationship Id="rId36" Type="http://schemas.microsoft.com/office/2007/relationships/slicerCache" Target="slicerCaches/slicerCache1.xml"/><Relationship Id="rId49" Type="http://schemas.openxmlformats.org/officeDocument/2006/relationships/customXml" Target="../customXml/item3.xml"/><Relationship Id="rId57" Type="http://schemas.openxmlformats.org/officeDocument/2006/relationships/customXml" Target="../customXml/item11.xml"/><Relationship Id="rId10" Type="http://schemas.openxmlformats.org/officeDocument/2006/relationships/pivotCacheDefinition" Target="pivotCache/pivotCacheDefinition1.xml"/><Relationship Id="rId31" Type="http://schemas.openxmlformats.org/officeDocument/2006/relationships/pivotCacheDefinition" Target="pivotCache/pivotCacheDefinition22.xml"/><Relationship Id="rId44" Type="http://schemas.openxmlformats.org/officeDocument/2006/relationships/sheetMetadata" Target="metadata.xml"/><Relationship Id="rId52" Type="http://schemas.openxmlformats.org/officeDocument/2006/relationships/customXml" Target="../customXml/item6.xml"/><Relationship Id="rId60" Type="http://schemas.openxmlformats.org/officeDocument/2006/relationships/customXml" Target="../customXml/item14.xml"/><Relationship Id="rId65" Type="http://schemas.openxmlformats.org/officeDocument/2006/relationships/customXml" Target="../customXml/item19.xml"/><Relationship Id="rId73" Type="http://schemas.openxmlformats.org/officeDocument/2006/relationships/customXml" Target="../customXml/item27.xml"/><Relationship Id="rId78" Type="http://schemas.openxmlformats.org/officeDocument/2006/relationships/customXml" Target="../customXml/item32.xml"/><Relationship Id="rId81" Type="http://schemas.openxmlformats.org/officeDocument/2006/relationships/customXml" Target="../customXml/item35.xml"/><Relationship Id="rId86" Type="http://schemas.openxmlformats.org/officeDocument/2006/relationships/customXml" Target="../customXml/item40.xml"/><Relationship Id="rId9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480283590049252E-2"/>
          <c:y val="5.3846121231907192E-2"/>
          <c:w val="0.97484957806568995"/>
          <c:h val="0.89230775753618552"/>
        </c:manualLayout>
      </c:layout>
      <c:barChart>
        <c:barDir val="col"/>
        <c:grouping val="clustered"/>
        <c:varyColors val="0"/>
        <c:ser>
          <c:idx val="0"/>
          <c:order val="0"/>
          <c:tx>
            <c:strRef>
              <c:f>'Monthly AnalysisDash2'!$H$3</c:f>
              <c:strCache>
                <c:ptCount val="1"/>
                <c:pt idx="0">
                  <c:v>Variance</c:v>
                </c:pt>
              </c:strCache>
            </c:strRef>
          </c:tx>
          <c:spPr>
            <a:solidFill>
              <a:srgbClr val="00B050"/>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rgbClr val="066370"/>
                </a:solidFill>
                <a:prstDash val="sysDot"/>
              </a:ln>
              <a:effectLst/>
            </c:spPr>
            <c:trendlineType val="linear"/>
            <c:dispRSqr val="0"/>
            <c:dispEq val="0"/>
          </c:trendline>
          <c:cat>
            <c:strRef>
              <c:f>'Monthly AnalysisDash2'!$G$4:$G$15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AnalysisDash2'!$H$4:$H$15</c:f>
              <c:numCache>
                <c:formatCode>\+0.00%;\-0.00%</c:formatCode>
                <c:ptCount val="12"/>
                <c:pt idx="0">
                  <c:v>1.1662938853230749E-2</c:v>
                </c:pt>
                <c:pt idx="1">
                  <c:v>-1.7477039225187483E-2</c:v>
                </c:pt>
                <c:pt idx="2">
                  <c:v>5.1063127397096203E-2</c:v>
                </c:pt>
                <c:pt idx="3">
                  <c:v>-9.7517607615581932E-3</c:v>
                </c:pt>
                <c:pt idx="4">
                  <c:v>8.2297063942165932E-2</c:v>
                </c:pt>
                <c:pt idx="5">
                  <c:v>7.9440303901378878E-2</c:v>
                </c:pt>
                <c:pt idx="6">
                  <c:v>-5.0342092932618265E-2</c:v>
                </c:pt>
                <c:pt idx="7">
                  <c:v>0.12516995694038077</c:v>
                </c:pt>
                <c:pt idx="8">
                  <c:v>-7.7522420521256973E-3</c:v>
                </c:pt>
                <c:pt idx="9">
                  <c:v>0.10769470991408368</c:v>
                </c:pt>
                <c:pt idx="10">
                  <c:v>0.11894015303443975</c:v>
                </c:pt>
                <c:pt idx="11">
                  <c:v>-3.4038154619471607E-2</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1-50EF-4C68-9B5D-CB3364C1A955}"/>
            </c:ext>
          </c:extLst>
        </c:ser>
        <c:dLbls>
          <c:dLblPos val="outEnd"/>
          <c:showLegendKey val="0"/>
          <c:showVal val="1"/>
          <c:showCatName val="0"/>
          <c:showSerName val="0"/>
          <c:showPercent val="0"/>
          <c:showBubbleSize val="0"/>
        </c:dLbls>
        <c:gapWidth val="219"/>
        <c:overlap val="-27"/>
        <c:axId val="872937160"/>
        <c:axId val="872930680"/>
      </c:barChart>
      <c:catAx>
        <c:axId val="872937160"/>
        <c:scaling>
          <c:orientation val="minMax"/>
        </c:scaling>
        <c:delete val="1"/>
        <c:axPos val="b"/>
        <c:numFmt formatCode="General" sourceLinked="1"/>
        <c:majorTickMark val="none"/>
        <c:minorTickMark val="none"/>
        <c:tickLblPos val="nextTo"/>
        <c:crossAx val="872930680"/>
        <c:crosses val="autoZero"/>
        <c:auto val="1"/>
        <c:lblAlgn val="ctr"/>
        <c:lblOffset val="100"/>
        <c:noMultiLvlLbl val="0"/>
      </c:catAx>
      <c:valAx>
        <c:axId val="872930680"/>
        <c:scaling>
          <c:orientation val="minMax"/>
        </c:scaling>
        <c:delete val="1"/>
        <c:axPos val="l"/>
        <c:numFmt formatCode="\+0.00%;\-0.00%" sourceLinked="1"/>
        <c:majorTickMark val="none"/>
        <c:minorTickMark val="none"/>
        <c:tickLblPos val="nextTo"/>
        <c:crossAx val="872937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PhyllTechX Business Analysis.xlsm]Monthly AnalysisDash2!PivotTable1</c:name>
    <c:fmtId val="10"/>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002060"/>
            </a:solidFill>
            <a:round/>
          </a:ln>
          <a:effectLst/>
        </c:spPr>
        <c:marker>
          <c:symbol val="circle"/>
          <c:size val="10"/>
          <c:spPr>
            <a:solidFill>
              <a:srgbClr val="002060"/>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BB05A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3154396574952846E-2"/>
          <c:y val="6.7811119646629531E-2"/>
          <c:w val="0.91981931678692241"/>
          <c:h val="0.67809709065554624"/>
        </c:manualLayout>
      </c:layout>
      <c:lineChart>
        <c:grouping val="standard"/>
        <c:varyColors val="0"/>
        <c:ser>
          <c:idx val="0"/>
          <c:order val="0"/>
          <c:tx>
            <c:strRef>
              <c:f>'Monthly AnalysisDash2'!$C$3</c:f>
              <c:strCache>
                <c:ptCount val="1"/>
                <c:pt idx="0">
                  <c:v>Total Revenue</c:v>
                </c:pt>
              </c:strCache>
            </c:strRef>
          </c:tx>
          <c:spPr>
            <a:ln w="28575" cap="rnd">
              <a:solidFill>
                <a:srgbClr val="002060"/>
              </a:solidFill>
              <a:round/>
            </a:ln>
            <a:effectLst/>
          </c:spPr>
          <c:marker>
            <c:symbol val="circle"/>
            <c:size val="10"/>
            <c:spPr>
              <a:solidFill>
                <a:srgbClr val="002060"/>
              </a:solidFill>
              <a:ln w="9525">
                <a:solidFill>
                  <a:schemeClr val="accent1"/>
                </a:solidFill>
              </a:ln>
              <a:effectLst/>
            </c:spPr>
          </c:marker>
          <c:cat>
            <c:strRef>
              <c:f>'Monthly AnalysisDash2'!$B$4:$B$16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AnalysisDash2'!$C$4:$C$16</c:f>
              <c:numCache>
                <c:formatCode>[&gt;=1000000]"$"0.0,,"M";[&gt;=1000]"$"0.0,"K";0</c:formatCode>
                <c:ptCount val="12"/>
                <c:pt idx="0">
                  <c:v>444162.52000000014</c:v>
                </c:pt>
                <c:pt idx="1">
                  <c:v>423741.52000000037</c:v>
                </c:pt>
                <c:pt idx="2">
                  <c:v>468344.26999999949</c:v>
                </c:pt>
                <c:pt idx="3">
                  <c:v>448652.76000000007</c:v>
                </c:pt>
                <c:pt idx="4">
                  <c:v>480720.64000000001</c:v>
                </c:pt>
                <c:pt idx="5">
                  <c:v>455501.13999999996</c:v>
                </c:pt>
                <c:pt idx="6">
                  <c:v>433725.86000000045</c:v>
                </c:pt>
                <c:pt idx="7">
                  <c:v>485766.24999999977</c:v>
                </c:pt>
                <c:pt idx="8">
                  <c:v>443447.4300000004</c:v>
                </c:pt>
                <c:pt idx="9">
                  <c:v>458984.37999999971</c:v>
                </c:pt>
                <c:pt idx="10">
                  <c:v>462537.40999999939</c:v>
                </c:pt>
                <c:pt idx="11">
                  <c:v>441225.2900000001</c:v>
                </c:pt>
              </c:numCache>
            </c:numRef>
          </c:val>
          <c:smooth val="1"/>
          <c:extLst>
            <c:ext xmlns:c16="http://schemas.microsoft.com/office/drawing/2014/chart" uri="{C3380CC4-5D6E-409C-BE32-E72D297353CC}">
              <c16:uniqueId val="{00000000-A2EF-4E30-9215-E8048B08F1A3}"/>
            </c:ext>
          </c:extLst>
        </c:ser>
        <c:ser>
          <c:idx val="1"/>
          <c:order val="1"/>
          <c:tx>
            <c:strRef>
              <c:f>'Monthly AnalysisDash2'!$D$3</c:f>
              <c:strCache>
                <c:ptCount val="1"/>
                <c:pt idx="0">
                  <c:v>Total Target</c:v>
                </c:pt>
              </c:strCache>
            </c:strRef>
          </c:tx>
          <c:spPr>
            <a:ln w="28575" cap="rnd">
              <a:solidFill>
                <a:srgbClr val="BB05AE"/>
              </a:solidFill>
              <a:round/>
            </a:ln>
            <a:effectLst/>
          </c:spPr>
          <c:marker>
            <c:symbol val="none"/>
          </c:marker>
          <c:cat>
            <c:strRef>
              <c:f>'Monthly AnalysisDash2'!$B$4:$B$16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AnalysisDash2'!$D$4:$D$16</c:f>
              <c:numCache>
                <c:formatCode>[&gt;=1000000]"$"0.0,,"M";[&gt;=1000]"$"0.0,"K";0</c:formatCode>
                <c:ptCount val="12"/>
                <c:pt idx="0">
                  <c:v>439042</c:v>
                </c:pt>
                <c:pt idx="1">
                  <c:v>431279</c:v>
                </c:pt>
                <c:pt idx="2">
                  <c:v>445591</c:v>
                </c:pt>
                <c:pt idx="3">
                  <c:v>453071</c:v>
                </c:pt>
                <c:pt idx="4">
                  <c:v>444167</c:v>
                </c:pt>
                <c:pt idx="5">
                  <c:v>421979</c:v>
                </c:pt>
                <c:pt idx="6">
                  <c:v>456718</c:v>
                </c:pt>
                <c:pt idx="7">
                  <c:v>431727</c:v>
                </c:pt>
                <c:pt idx="8">
                  <c:v>446912</c:v>
                </c:pt>
                <c:pt idx="9">
                  <c:v>414360</c:v>
                </c:pt>
                <c:pt idx="10">
                  <c:v>413371</c:v>
                </c:pt>
                <c:pt idx="11">
                  <c:v>456773</c:v>
                </c:pt>
              </c:numCache>
            </c:numRef>
          </c:val>
          <c:smooth val="1"/>
          <c:extLst>
            <c:ext xmlns:c16="http://schemas.microsoft.com/office/drawing/2014/chart" uri="{C3380CC4-5D6E-409C-BE32-E72D297353CC}">
              <c16:uniqueId val="{00000001-A2EF-4E30-9215-E8048B08F1A3}"/>
            </c:ext>
          </c:extLst>
        </c:ser>
        <c:dLbls>
          <c:showLegendKey val="0"/>
          <c:showVal val="0"/>
          <c:showCatName val="0"/>
          <c:showSerName val="0"/>
          <c:showPercent val="0"/>
          <c:showBubbleSize val="0"/>
        </c:dLbls>
        <c:marker val="1"/>
        <c:smooth val="0"/>
        <c:axId val="580463608"/>
        <c:axId val="580461808"/>
      </c:lineChart>
      <c:catAx>
        <c:axId val="5804636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0461808"/>
        <c:crosses val="autoZero"/>
        <c:auto val="1"/>
        <c:lblAlgn val="ctr"/>
        <c:lblOffset val="100"/>
        <c:noMultiLvlLbl val="0"/>
      </c:catAx>
      <c:valAx>
        <c:axId val="580461808"/>
        <c:scaling>
          <c:orientation val="minMax"/>
        </c:scaling>
        <c:delete val="0"/>
        <c:axPos val="l"/>
        <c:numFmt formatCode="[&gt;=1000000]&quot;$&quot;0.0,,&quot;M&quot;;[&gt;=1000]&quot;$&quot;0.0,&quot;K&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0463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5045111882751543E-3"/>
          <c:y val="7.3200458093867216E-2"/>
          <c:w val="0.98648648648648651"/>
          <c:h val="0.82883868277361994"/>
        </c:manualLayout>
      </c:layout>
      <c:barChart>
        <c:barDir val="col"/>
        <c:grouping val="clustered"/>
        <c:varyColors val="0"/>
        <c:ser>
          <c:idx val="0"/>
          <c:order val="0"/>
          <c:tx>
            <c:strRef>
              <c:f>'Monthly AnalysisDash2'!$AB$12</c:f>
              <c:strCache>
                <c:ptCount val="1"/>
                <c:pt idx="0">
                  <c:v>Total Revenue</c:v>
                </c:pt>
              </c:strCache>
            </c:strRef>
          </c:tx>
          <c:spPr>
            <a:solidFill>
              <a:srgbClr val="CC12C3"/>
            </a:solidFill>
            <a:ln>
              <a:noFill/>
            </a:ln>
            <a:effectLst/>
          </c:spPr>
          <c:invertIfNegative val="0"/>
          <c:dLbls>
            <c:dLbl>
              <c:idx val="0"/>
              <c:tx>
                <c:rich>
                  <a:bodyPr/>
                  <a:lstStyle/>
                  <a:p>
                    <a:fld id="{157E911D-25E9-434F-BEF1-2E6BE3487CCE}" type="CELLRANGE">
                      <a:rPr lang="en-US"/>
                      <a:pPr/>
                      <a:t>[CELLRANGE]</a:t>
                    </a:fld>
                    <a:r>
                      <a:rPr lang="en-US" baseline="0"/>
                      <a:t> </a:t>
                    </a:r>
                    <a:fld id="{B05BA15D-4E2F-460D-A5C3-70E5F5ABF64E}"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C7C4-48D7-AB5D-F5CD0EA99B73}"/>
                </c:ext>
              </c:extLst>
            </c:dLbl>
            <c:dLbl>
              <c:idx val="1"/>
              <c:tx>
                <c:rich>
                  <a:bodyPr/>
                  <a:lstStyle/>
                  <a:p>
                    <a:fld id="{96C436AA-F1C3-4610-BE95-746CF4A21D66}" type="CELLRANGE">
                      <a:rPr lang="en-US"/>
                      <a:pPr/>
                      <a:t>[CELLRANGE]</a:t>
                    </a:fld>
                    <a:r>
                      <a:rPr lang="en-US" baseline="0"/>
                      <a:t> </a:t>
                    </a:r>
                    <a:fld id="{9689E1DC-1000-43F9-ACD6-EBC1205D2D9F}"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C7C4-48D7-AB5D-F5CD0EA99B73}"/>
                </c:ext>
              </c:extLst>
            </c:dLbl>
            <c:dLbl>
              <c:idx val="2"/>
              <c:tx>
                <c:rich>
                  <a:bodyPr/>
                  <a:lstStyle/>
                  <a:p>
                    <a:fld id="{B45C1AF1-EB9F-47DB-BD24-6FE6DC4CE081}" type="CELLRANGE">
                      <a:rPr lang="en-US"/>
                      <a:pPr/>
                      <a:t>[CELLRANGE]</a:t>
                    </a:fld>
                    <a:r>
                      <a:rPr lang="en-US" baseline="0"/>
                      <a:t> </a:t>
                    </a:r>
                    <a:fld id="{036BDF8B-395F-4C54-A41F-B7FAEEB4E7AB}"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C7C4-48D7-AB5D-F5CD0EA99B73}"/>
                </c:ext>
              </c:extLst>
            </c:dLbl>
            <c:dLbl>
              <c:idx val="3"/>
              <c:tx>
                <c:rich>
                  <a:bodyPr/>
                  <a:lstStyle/>
                  <a:p>
                    <a:fld id="{C66539EB-850C-44D7-B0B1-6C4A921CDB51}" type="CELLRANGE">
                      <a:rPr lang="en-US"/>
                      <a:pPr/>
                      <a:t>[CELLRANGE]</a:t>
                    </a:fld>
                    <a:r>
                      <a:rPr lang="en-US" baseline="0"/>
                      <a:t> </a:t>
                    </a:r>
                    <a:fld id="{14E898F9-7FF3-468B-B589-F6BD8CACF70D}"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C7C4-48D7-AB5D-F5CD0EA99B7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'Monthly AnalysisDash2'!$AA$13:$AA$16</c:f>
              <c:strCache>
                <c:ptCount val="4"/>
                <c:pt idx="0">
                  <c:v>Q-1</c:v>
                </c:pt>
                <c:pt idx="1">
                  <c:v>Q-2</c:v>
                </c:pt>
                <c:pt idx="2">
                  <c:v>Q-3</c:v>
                </c:pt>
                <c:pt idx="3">
                  <c:v>Q-4</c:v>
                </c:pt>
              </c:strCache>
            </c:strRef>
          </c:cat>
          <c:val>
            <c:numRef>
              <c:f>'Monthly AnalysisDash2'!$AB$13:$AB$16</c:f>
              <c:numCache>
                <c:formatCode>_("$"* #,##0_);_("$"* \(#,##0\);_("$"* "-"_);_(@_)</c:formatCode>
                <c:ptCount val="4"/>
                <c:pt idx="0">
                  <c:v>1336248.3099999984</c:v>
                </c:pt>
                <c:pt idx="1">
                  <c:v>1384874.5400000024</c:v>
                </c:pt>
                <c:pt idx="2">
                  <c:v>1362939.5400000014</c:v>
                </c:pt>
                <c:pt idx="3">
                  <c:v>1362747.0800000008</c:v>
                </c:pt>
              </c:numCache>
            </c:numRef>
          </c:val>
          <c:extLst>
            <c:ext xmlns:c15="http://schemas.microsoft.com/office/drawing/2012/chart" uri="{02D57815-91ED-43cb-92C2-25804820EDAC}">
              <c15:datalabelsRange>
                <c15:f>'Monthly AnalysisDash2'!$AC$4:$AC$7</c15:f>
                <c15:dlblRangeCache>
                  <c:ptCount val="4"/>
                  <c:pt idx="1">
                    <c:v>+3.64%</c:v>
                  </c:pt>
                  <c:pt idx="2">
                    <c:v>-1.58%</c:v>
                  </c:pt>
                  <c:pt idx="3">
                    <c:v>-0.01%</c:v>
                  </c:pt>
                </c15:dlblRangeCache>
              </c15:datalabelsRange>
            </c:ext>
            <c:ext xmlns:c16="http://schemas.microsoft.com/office/drawing/2014/chart" uri="{C3380CC4-5D6E-409C-BE32-E72D297353CC}">
              <c16:uniqueId val="{00000004-C7C4-48D7-AB5D-F5CD0EA99B73}"/>
            </c:ext>
          </c:extLst>
        </c:ser>
        <c:ser>
          <c:idx val="1"/>
          <c:order val="1"/>
          <c:tx>
            <c:strRef>
              <c:f>'Monthly AnalysisDash2'!$AC$12</c:f>
              <c:strCache>
                <c:ptCount val="1"/>
                <c:pt idx="0">
                  <c:v>Highlight</c:v>
                </c:pt>
              </c:strCache>
            </c:strRef>
          </c:tx>
          <c:spPr>
            <a:solidFill>
              <a:srgbClr val="8F0385"/>
            </a:solidFill>
            <a:ln>
              <a:noFill/>
            </a:ln>
            <a:effectLst/>
          </c:spPr>
          <c:invertIfNegative val="0"/>
          <c:val>
            <c:numRef>
              <c:f>'Monthly AnalysisDash2'!$AC$13:$AC$16</c:f>
              <c:numCache>
                <c:formatCode>General</c:formatCode>
                <c:ptCount val="4"/>
                <c:pt idx="0">
                  <c:v>0</c:v>
                </c:pt>
                <c:pt idx="1">
                  <c:v>1384874.5400000024</c:v>
                </c:pt>
                <c:pt idx="2">
                  <c:v>1362939.5400000014</c:v>
                </c:pt>
                <c:pt idx="3">
                  <c:v>1362747.0800000008</c:v>
                </c:pt>
              </c:numCache>
            </c:numRef>
          </c:val>
          <c:extLst>
            <c:ext xmlns:c16="http://schemas.microsoft.com/office/drawing/2014/chart" uri="{C3380CC4-5D6E-409C-BE32-E72D297353CC}">
              <c16:uniqueId val="{00000005-C7C4-48D7-AB5D-F5CD0EA99B73}"/>
            </c:ext>
          </c:extLst>
        </c:ser>
        <c:dLbls>
          <c:showLegendKey val="0"/>
          <c:showVal val="0"/>
          <c:showCatName val="0"/>
          <c:showSerName val="0"/>
          <c:showPercent val="0"/>
          <c:showBubbleSize val="0"/>
        </c:dLbls>
        <c:gapWidth val="219"/>
        <c:overlap val="100"/>
        <c:axId val="1305098448"/>
        <c:axId val="1305095568"/>
      </c:barChart>
      <c:lineChart>
        <c:grouping val="standard"/>
        <c:varyColors val="0"/>
        <c:ser>
          <c:idx val="2"/>
          <c:order val="2"/>
          <c:tx>
            <c:strRef>
              <c:f>'Monthly AnalysisDash2'!$AD$12</c:f>
              <c:strCache>
                <c:ptCount val="1"/>
                <c:pt idx="0">
                  <c:v>Average</c:v>
                </c:pt>
              </c:strCache>
            </c:strRef>
          </c:tx>
          <c:spPr>
            <a:ln w="12700" cap="rnd">
              <a:solidFill>
                <a:srgbClr val="066370"/>
              </a:solidFill>
              <a:prstDash val="dash"/>
              <a:round/>
            </a:ln>
            <a:effectLst/>
          </c:spPr>
          <c:marker>
            <c:symbol val="none"/>
          </c:marker>
          <c:val>
            <c:numRef>
              <c:f>'Monthly AnalysisDash2'!$AD$13:$AD$16</c:f>
              <c:numCache>
                <c:formatCode>_("$"* #,##0_);_("$"* \(#,##0\);_("$"* "-"_);_(@_)</c:formatCode>
                <c:ptCount val="4"/>
                <c:pt idx="0">
                  <c:v>1361702.3675000006</c:v>
                </c:pt>
                <c:pt idx="1">
                  <c:v>1361702.3675000006</c:v>
                </c:pt>
                <c:pt idx="2">
                  <c:v>1361702.3675000006</c:v>
                </c:pt>
                <c:pt idx="3">
                  <c:v>1361702.3675000006</c:v>
                </c:pt>
              </c:numCache>
            </c:numRef>
          </c:val>
          <c:smooth val="0"/>
          <c:extLst>
            <c:ext xmlns:c16="http://schemas.microsoft.com/office/drawing/2014/chart" uri="{C3380CC4-5D6E-409C-BE32-E72D297353CC}">
              <c16:uniqueId val="{00000006-C7C4-48D7-AB5D-F5CD0EA99B73}"/>
            </c:ext>
          </c:extLst>
        </c:ser>
        <c:dLbls>
          <c:showLegendKey val="0"/>
          <c:showVal val="0"/>
          <c:showCatName val="0"/>
          <c:showSerName val="0"/>
          <c:showPercent val="0"/>
          <c:showBubbleSize val="0"/>
        </c:dLbls>
        <c:marker val="1"/>
        <c:smooth val="0"/>
        <c:axId val="1305098448"/>
        <c:axId val="1305095568"/>
      </c:lineChart>
      <c:catAx>
        <c:axId val="13050984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095568"/>
        <c:crosses val="autoZero"/>
        <c:auto val="1"/>
        <c:lblAlgn val="ctr"/>
        <c:lblOffset val="100"/>
        <c:noMultiLvlLbl val="0"/>
      </c:catAx>
      <c:valAx>
        <c:axId val="1305095568"/>
        <c:scaling>
          <c:orientation val="minMax"/>
        </c:scaling>
        <c:delete val="1"/>
        <c:axPos val="l"/>
        <c:numFmt formatCode="_(&quot;$&quot;* #,##0_);_(&quot;$&quot;* \(#,##0\);_(&quot;$&quot;* &quot;-&quot;_);_(@_)" sourceLinked="1"/>
        <c:majorTickMark val="out"/>
        <c:minorTickMark val="none"/>
        <c:tickLblPos val="nextTo"/>
        <c:crossAx val="13050984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0343900575860854E-2"/>
          <c:y val="8.0000206406277502E-2"/>
          <c:w val="0.96545893719806763"/>
          <c:h val="0.78748811013838971"/>
        </c:manualLayout>
      </c:layout>
      <c:barChart>
        <c:barDir val="col"/>
        <c:grouping val="clustered"/>
        <c:varyColors val="0"/>
        <c:ser>
          <c:idx val="0"/>
          <c:order val="0"/>
          <c:tx>
            <c:strRef>
              <c:f>'Monthly AnalysisDash2'!$AI$14</c:f>
              <c:strCache>
                <c:ptCount val="1"/>
                <c:pt idx="0">
                  <c:v>Total Revenue</c:v>
                </c:pt>
              </c:strCache>
            </c:strRef>
          </c:tx>
          <c:spPr>
            <a:solidFill>
              <a:srgbClr val="CC12C3"/>
            </a:solidFill>
            <a:ln>
              <a:noFill/>
            </a:ln>
            <a:effectLst/>
          </c:spPr>
          <c:invertIfNegative val="0"/>
          <c:dLbls>
            <c:dLbl>
              <c:idx val="0"/>
              <c:layout>
                <c:manualLayout>
                  <c:x val="0"/>
                  <c:y val="5.3333333333333271E-3"/>
                </c:manualLayout>
              </c:layout>
              <c:tx>
                <c:rich>
                  <a:bodyPr/>
                  <a:lstStyle/>
                  <a:p>
                    <a:fld id="{4A45FD6D-7C70-4CCB-BD9F-ED955094B29A}" type="CELLRANGE">
                      <a:rPr lang="en-US" baseline="0"/>
                      <a:pPr/>
                      <a:t>[CELLRANGE]</a:t>
                    </a:fld>
                    <a:r>
                      <a:rPr lang="en-US" baseline="0"/>
                      <a:t> </a:t>
                    </a:r>
                    <a:fld id="{DE6FC951-B536-449E-A93F-68F3DD5EF5CF}" type="VALUE">
                      <a:rPr lang="en-US" baseline="0"/>
                      <a:pPr/>
                      <a:t>[VALUE]</a:t>
                    </a:fld>
                    <a:endParaRPr lang="en-US" baseline="0"/>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A115-4327-9F20-FD9B90598E4A}"/>
                </c:ext>
              </c:extLst>
            </c:dLbl>
            <c:dLbl>
              <c:idx val="1"/>
              <c:tx>
                <c:rich>
                  <a:bodyPr/>
                  <a:lstStyle/>
                  <a:p>
                    <a:fld id="{384ADD3F-3A64-4D25-84DE-3468B8DB4C9A}" type="CELLRANGE">
                      <a:rPr lang="en-US"/>
                      <a:pPr/>
                      <a:t>[CELLRANGE]</a:t>
                    </a:fld>
                    <a:r>
                      <a:rPr lang="en-US" baseline="0"/>
                      <a:t> </a:t>
                    </a:r>
                  </a:p>
                  <a:p>
                    <a:fld id="{83FEE3E9-CA5F-463F-A93F-D40C21053C88}" type="VALUE">
                      <a:rPr lang="en-US" baseline="0"/>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A115-4327-9F20-FD9B90598E4A}"/>
                </c:ext>
              </c:extLst>
            </c:dLbl>
            <c:dLbl>
              <c:idx val="2"/>
              <c:tx>
                <c:rich>
                  <a:bodyPr/>
                  <a:lstStyle/>
                  <a:p>
                    <a:fld id="{5524CC83-B6AB-4594-87F1-F18445CF8C1B}" type="CELLRANGE">
                      <a:rPr lang="en-US"/>
                      <a:pPr/>
                      <a:t>[CELLRANGE]</a:t>
                    </a:fld>
                    <a:r>
                      <a:rPr lang="en-US" baseline="0"/>
                      <a:t> </a:t>
                    </a:r>
                  </a:p>
                  <a:p>
                    <a:fld id="{AFD3F4DF-6981-4F3F-BD7A-F27E01512BF6}" type="VALUE">
                      <a:rPr lang="en-US" baseline="0"/>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A115-4327-9F20-FD9B90598E4A}"/>
                </c:ext>
              </c:extLst>
            </c:dLbl>
            <c:dLbl>
              <c:idx val="3"/>
              <c:tx>
                <c:rich>
                  <a:bodyPr/>
                  <a:lstStyle/>
                  <a:p>
                    <a:fld id="{9FF48179-DF64-4289-B8F9-47CB7DC1B193}" type="CELLRANGE">
                      <a:rPr lang="en-US"/>
                      <a:pPr/>
                      <a:t>[CELLRANGE]</a:t>
                    </a:fld>
                    <a:r>
                      <a:rPr lang="en-US" baseline="0"/>
                      <a:t> </a:t>
                    </a:r>
                  </a:p>
                  <a:p>
                    <a:fld id="{95C391D8-CEC4-44C6-9B6A-7CD0585A7D95}" type="VALUE">
                      <a:rPr lang="en-US" baseline="0"/>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A115-4327-9F20-FD9B90598E4A}"/>
                </c:ext>
              </c:extLst>
            </c:dLbl>
            <c:dLbl>
              <c:idx val="4"/>
              <c:tx>
                <c:rich>
                  <a:bodyPr/>
                  <a:lstStyle/>
                  <a:p>
                    <a:fld id="{18A056E5-9E56-41DB-8B31-7A66358E03CA}" type="CELLRANGE">
                      <a:rPr lang="en-US"/>
                      <a:pPr/>
                      <a:t>[CELLRANGE]</a:t>
                    </a:fld>
                    <a:r>
                      <a:rPr lang="en-US" baseline="0"/>
                      <a:t> </a:t>
                    </a:r>
                  </a:p>
                  <a:p>
                    <a:fld id="{4934D2C3-28A3-456A-AC4F-B154F703F71B}" type="VALUE">
                      <a:rPr lang="en-US" baseline="0"/>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A115-4327-9F20-FD9B90598E4A}"/>
                </c:ext>
              </c:extLst>
            </c:dLbl>
            <c:dLbl>
              <c:idx val="5"/>
              <c:tx>
                <c:rich>
                  <a:bodyPr/>
                  <a:lstStyle/>
                  <a:p>
                    <a:fld id="{59EC5F09-C8BA-4143-A5C4-8E1DE60E2D76}" type="CELLRANGE">
                      <a:rPr lang="en-US"/>
                      <a:pPr/>
                      <a:t>[CELLRANGE]</a:t>
                    </a:fld>
                    <a:r>
                      <a:rPr lang="en-US" baseline="0"/>
                      <a:t> </a:t>
                    </a:r>
                  </a:p>
                  <a:p>
                    <a:fld id="{EC241FC3-4A2D-4899-8968-3B6D8E3E576C}" type="VALUE">
                      <a:rPr lang="en-US" baseline="0"/>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A115-4327-9F20-FD9B90598E4A}"/>
                </c:ext>
              </c:extLst>
            </c:dLbl>
            <c:dLbl>
              <c:idx val="6"/>
              <c:tx>
                <c:rich>
                  <a:bodyPr/>
                  <a:lstStyle/>
                  <a:p>
                    <a:fld id="{CC35BC36-CB67-4443-86CC-E79B390E28C4}" type="CELLRANGE">
                      <a:rPr lang="en-US"/>
                      <a:pPr/>
                      <a:t>[CELLRANGE]</a:t>
                    </a:fld>
                    <a:r>
                      <a:rPr lang="en-US" baseline="0"/>
                      <a:t> </a:t>
                    </a:r>
                  </a:p>
                  <a:p>
                    <a:fld id="{142547F5-AE6E-4150-812D-A10D0ECED7E0}" type="VALUE">
                      <a:rPr lang="en-US" baseline="0"/>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A115-4327-9F20-FD9B90598E4A}"/>
                </c:ext>
              </c:extLst>
            </c:dLbl>
            <c:spPr>
              <a:noFill/>
              <a:ln>
                <a:noFill/>
              </a:ln>
              <a:effectLst/>
            </c:spPr>
            <c:txPr>
              <a:bodyPr rot="0" spcFirstLastPara="1" vertOverflow="ellipsis" vert="horz" wrap="square" lIns="38100" tIns="19050" rIns="38100" bIns="19050" anchor="t" anchorCtr="0">
                <a:spAutoFit/>
              </a:bodyPr>
              <a:lstStyle/>
              <a:p>
                <a:pPr algn="ct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'Monthly AnalysisDash2'!$AH$15:$AH$21</c:f>
              <c:strCache>
                <c:ptCount val="7"/>
                <c:pt idx="0">
                  <c:v>Sun</c:v>
                </c:pt>
                <c:pt idx="1">
                  <c:v>Mon</c:v>
                </c:pt>
                <c:pt idx="2">
                  <c:v>Tue</c:v>
                </c:pt>
                <c:pt idx="3">
                  <c:v>Wed</c:v>
                </c:pt>
                <c:pt idx="4">
                  <c:v>Thu</c:v>
                </c:pt>
                <c:pt idx="5">
                  <c:v>Fri</c:v>
                </c:pt>
                <c:pt idx="6">
                  <c:v>Sat</c:v>
                </c:pt>
              </c:strCache>
            </c:strRef>
          </c:cat>
          <c:val>
            <c:numRef>
              <c:f>'Monthly AnalysisDash2'!$AI$15:$AI$21</c:f>
              <c:numCache>
                <c:formatCode>"$"#,##0</c:formatCode>
                <c:ptCount val="7"/>
                <c:pt idx="0">
                  <c:v>765868.27999999898</c:v>
                </c:pt>
                <c:pt idx="1">
                  <c:v>789470.8800000028</c:v>
                </c:pt>
                <c:pt idx="2">
                  <c:v>772166.82999999914</c:v>
                </c:pt>
                <c:pt idx="3">
                  <c:v>774303.62999999756</c:v>
                </c:pt>
                <c:pt idx="4">
                  <c:v>795985.00999999966</c:v>
                </c:pt>
                <c:pt idx="5">
                  <c:v>762351.78000000084</c:v>
                </c:pt>
                <c:pt idx="6">
                  <c:v>786663.06000000041</c:v>
                </c:pt>
              </c:numCache>
            </c:numRef>
          </c:val>
          <c:extLst>
            <c:ext xmlns:c15="http://schemas.microsoft.com/office/drawing/2012/chart" uri="{02D57815-91ED-43cb-92C2-25804820EDAC}">
              <c15:datalabelsRange>
                <c15:f>'Monthly AnalysisDash2'!$AJ$4:$AJ$10</c15:f>
                <c15:dlblRangeCache>
                  <c:ptCount val="7"/>
                  <c:pt idx="1">
                    <c:v>+3.08%</c:v>
                  </c:pt>
                  <c:pt idx="2">
                    <c:v>-2.19%</c:v>
                  </c:pt>
                  <c:pt idx="3">
                    <c:v>+0.28%</c:v>
                  </c:pt>
                  <c:pt idx="4">
                    <c:v>+2.80%</c:v>
                  </c:pt>
                  <c:pt idx="5">
                    <c:v>-4.23%</c:v>
                  </c:pt>
                  <c:pt idx="6">
                    <c:v>+3.19%</c:v>
                  </c:pt>
                </c15:dlblRangeCache>
              </c15:datalabelsRange>
            </c:ext>
            <c:ext xmlns:c16="http://schemas.microsoft.com/office/drawing/2014/chart" uri="{C3380CC4-5D6E-409C-BE32-E72D297353CC}">
              <c16:uniqueId val="{00000007-A115-4327-9F20-FD9B90598E4A}"/>
            </c:ext>
          </c:extLst>
        </c:ser>
        <c:ser>
          <c:idx val="2"/>
          <c:order val="2"/>
          <c:tx>
            <c:strRef>
              <c:f>'Monthly AnalysisDash2'!$AJ$14</c:f>
              <c:strCache>
                <c:ptCount val="1"/>
                <c:pt idx="0">
                  <c:v>Highlight</c:v>
                </c:pt>
              </c:strCache>
            </c:strRef>
          </c:tx>
          <c:spPr>
            <a:solidFill>
              <a:srgbClr val="8F0385"/>
            </a:solidFill>
            <a:ln>
              <a:noFill/>
            </a:ln>
            <a:effectLst/>
          </c:spPr>
          <c:invertIfNegative val="0"/>
          <c:cat>
            <c:strRef>
              <c:f>'Monthly AnalysisDash2'!$AH$15:$AH$21</c:f>
              <c:strCache>
                <c:ptCount val="7"/>
                <c:pt idx="0">
                  <c:v>Sun</c:v>
                </c:pt>
                <c:pt idx="1">
                  <c:v>Mon</c:v>
                </c:pt>
                <c:pt idx="2">
                  <c:v>Tue</c:v>
                </c:pt>
                <c:pt idx="3">
                  <c:v>Wed</c:v>
                </c:pt>
                <c:pt idx="4">
                  <c:v>Thu</c:v>
                </c:pt>
                <c:pt idx="5">
                  <c:v>Fri</c:v>
                </c:pt>
                <c:pt idx="6">
                  <c:v>Sat</c:v>
                </c:pt>
              </c:strCache>
            </c:strRef>
          </c:cat>
          <c:val>
            <c:numRef>
              <c:f>'Monthly AnalysisDash2'!$AJ$15:$AJ$21</c:f>
              <c:numCache>
                <c:formatCode>"$"#,##0</c:formatCode>
                <c:ptCount val="7"/>
                <c:pt idx="0" formatCode="General">
                  <c:v>0</c:v>
                </c:pt>
                <c:pt idx="1">
                  <c:v>789470.8800000028</c:v>
                </c:pt>
                <c:pt idx="2" formatCode="General">
                  <c:v>0</c:v>
                </c:pt>
                <c:pt idx="3">
                  <c:v>0</c:v>
                </c:pt>
                <c:pt idx="4">
                  <c:v>795985.00999999966</c:v>
                </c:pt>
                <c:pt idx="5" formatCode="General">
                  <c:v>0</c:v>
                </c:pt>
                <c:pt idx="6" formatCode="_(&quot;$&quot;* #,##0_);_(&quot;$&quot;* \(#,##0\);_(&quot;$&quot;* &quot;-&quot;??_);_(@_)">
                  <c:v>786663.06000000041</c:v>
                </c:pt>
              </c:numCache>
            </c:numRef>
          </c:val>
          <c:extLst>
            <c:ext xmlns:c16="http://schemas.microsoft.com/office/drawing/2014/chart" uri="{C3380CC4-5D6E-409C-BE32-E72D297353CC}">
              <c16:uniqueId val="{00000008-A115-4327-9F20-FD9B90598E4A}"/>
            </c:ext>
          </c:extLst>
        </c:ser>
        <c:dLbls>
          <c:showLegendKey val="0"/>
          <c:showVal val="0"/>
          <c:showCatName val="0"/>
          <c:showSerName val="0"/>
          <c:showPercent val="0"/>
          <c:showBubbleSize val="0"/>
        </c:dLbls>
        <c:gapWidth val="219"/>
        <c:overlap val="100"/>
        <c:axId val="575170120"/>
        <c:axId val="575164720"/>
      </c:barChart>
      <c:lineChart>
        <c:grouping val="standard"/>
        <c:varyColors val="0"/>
        <c:ser>
          <c:idx val="1"/>
          <c:order val="1"/>
          <c:tx>
            <c:strRef>
              <c:f>'Monthly AnalysisDash2'!$AK$14</c:f>
              <c:strCache>
                <c:ptCount val="1"/>
                <c:pt idx="0">
                  <c:v>Average</c:v>
                </c:pt>
              </c:strCache>
            </c:strRef>
          </c:tx>
          <c:spPr>
            <a:ln w="12700" cap="rnd">
              <a:solidFill>
                <a:srgbClr val="066370"/>
              </a:solidFill>
              <a:prstDash val="dash"/>
              <a:round/>
            </a:ln>
            <a:effectLst/>
          </c:spPr>
          <c:marker>
            <c:symbol val="none"/>
          </c:marker>
          <c:cat>
            <c:strRef>
              <c:f>'Monthly AnalysisDash2'!$AH$15:$AH$21</c:f>
              <c:strCache>
                <c:ptCount val="7"/>
                <c:pt idx="0">
                  <c:v>Sun</c:v>
                </c:pt>
                <c:pt idx="1">
                  <c:v>Mon</c:v>
                </c:pt>
                <c:pt idx="2">
                  <c:v>Tue</c:v>
                </c:pt>
                <c:pt idx="3">
                  <c:v>Wed</c:v>
                </c:pt>
                <c:pt idx="4">
                  <c:v>Thu</c:v>
                </c:pt>
                <c:pt idx="5">
                  <c:v>Fri</c:v>
                </c:pt>
                <c:pt idx="6">
                  <c:v>Sat</c:v>
                </c:pt>
              </c:strCache>
            </c:strRef>
          </c:cat>
          <c:val>
            <c:numRef>
              <c:f>'Monthly AnalysisDash2'!$AK$15:$AK$21</c:f>
              <c:numCache>
                <c:formatCode>"$"#,##0</c:formatCode>
                <c:ptCount val="7"/>
                <c:pt idx="0">
                  <c:v>778115.63857142848</c:v>
                </c:pt>
                <c:pt idx="1">
                  <c:v>778115.63857142848</c:v>
                </c:pt>
                <c:pt idx="2">
                  <c:v>778115.63857142848</c:v>
                </c:pt>
                <c:pt idx="3">
                  <c:v>778115.63857142848</c:v>
                </c:pt>
                <c:pt idx="4">
                  <c:v>778115.63857142848</c:v>
                </c:pt>
                <c:pt idx="5">
                  <c:v>778115.63857142848</c:v>
                </c:pt>
                <c:pt idx="6">
                  <c:v>778115.63857142848</c:v>
                </c:pt>
              </c:numCache>
            </c:numRef>
          </c:val>
          <c:smooth val="0"/>
          <c:extLst>
            <c:ext xmlns:c16="http://schemas.microsoft.com/office/drawing/2014/chart" uri="{C3380CC4-5D6E-409C-BE32-E72D297353CC}">
              <c16:uniqueId val="{00000009-A115-4327-9F20-FD9B90598E4A}"/>
            </c:ext>
          </c:extLst>
        </c:ser>
        <c:dLbls>
          <c:showLegendKey val="0"/>
          <c:showVal val="0"/>
          <c:showCatName val="0"/>
          <c:showSerName val="0"/>
          <c:showPercent val="0"/>
          <c:showBubbleSize val="0"/>
        </c:dLbls>
        <c:marker val="1"/>
        <c:smooth val="0"/>
        <c:axId val="575170120"/>
        <c:axId val="575164720"/>
      </c:lineChart>
      <c:catAx>
        <c:axId val="575170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164720"/>
        <c:crosses val="autoZero"/>
        <c:auto val="1"/>
        <c:lblAlgn val="ctr"/>
        <c:lblOffset val="100"/>
        <c:noMultiLvlLbl val="0"/>
      </c:catAx>
      <c:valAx>
        <c:axId val="575164720"/>
        <c:scaling>
          <c:orientation val="minMax"/>
        </c:scaling>
        <c:delete val="1"/>
        <c:axPos val="l"/>
        <c:numFmt formatCode="&quot;$&quot;#,##0" sourceLinked="1"/>
        <c:majorTickMark val="none"/>
        <c:minorTickMark val="none"/>
        <c:tickLblPos val="nextTo"/>
        <c:crossAx val="5751701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070296887452313E-2"/>
          <c:y val="5.7491233253265855E-2"/>
          <c:w val="0.97841636198251924"/>
          <c:h val="0.76600004848735004"/>
        </c:manualLayout>
      </c:layout>
      <c:barChart>
        <c:barDir val="col"/>
        <c:grouping val="clustered"/>
        <c:varyColors val="0"/>
        <c:ser>
          <c:idx val="0"/>
          <c:order val="0"/>
          <c:tx>
            <c:strRef>
              <c:f>'Profit AnalysisDash3'!$L$19</c:f>
              <c:strCache>
                <c:ptCount val="1"/>
                <c:pt idx="0">
                  <c:v>Profit Margin</c:v>
                </c:pt>
              </c:strCache>
            </c:strRef>
          </c:tx>
          <c:spPr>
            <a:solidFill>
              <a:srgbClr val="066370"/>
            </a:solidFill>
            <a:ln>
              <a:noFill/>
            </a:ln>
            <a:effectLst/>
          </c:spPr>
          <c:invertIfNegative val="0"/>
          <c:dPt>
            <c:idx val="4"/>
            <c:invertIfNegative val="0"/>
            <c:bubble3D val="0"/>
            <c:extLst>
              <c:ext xmlns:c16="http://schemas.microsoft.com/office/drawing/2014/chart" uri="{C3380CC4-5D6E-409C-BE32-E72D297353CC}">
                <c16:uniqueId val="{00000000-375C-4B07-B726-7758BF90A20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 AnalysisDash3'!$K$20:$K$24</c:f>
              <c:strCache>
                <c:ptCount val="5"/>
                <c:pt idx="0">
                  <c:v>Washington</c:v>
                </c:pt>
                <c:pt idx="1">
                  <c:v>California</c:v>
                </c:pt>
                <c:pt idx="2">
                  <c:v>Michigan</c:v>
                </c:pt>
                <c:pt idx="3">
                  <c:v>Virginia</c:v>
                </c:pt>
                <c:pt idx="4">
                  <c:v>Missouri</c:v>
                </c:pt>
              </c:strCache>
            </c:strRef>
          </c:cat>
          <c:val>
            <c:numRef>
              <c:f>'Profit AnalysisDash3'!$L$20:$L$24</c:f>
              <c:numCache>
                <c:formatCode>\$#,##0;\(\$#,##0\);\$#,##0</c:formatCode>
                <c:ptCount val="5"/>
                <c:pt idx="0">
                  <c:v>134907.56</c:v>
                </c:pt>
                <c:pt idx="1">
                  <c:v>132555.79000000024</c:v>
                </c:pt>
                <c:pt idx="2">
                  <c:v>132061.01999999973</c:v>
                </c:pt>
                <c:pt idx="3">
                  <c:v>131335.97000000015</c:v>
                </c:pt>
                <c:pt idx="4">
                  <c:v>128176.22000000032</c:v>
                </c:pt>
              </c:numCache>
            </c:numRef>
          </c:val>
          <c:extLst>
            <c:ext xmlns:c16="http://schemas.microsoft.com/office/drawing/2014/chart" uri="{C3380CC4-5D6E-409C-BE32-E72D297353CC}">
              <c16:uniqueId val="{00000000-0DD6-4F94-BFF5-BEC1B3CB4642}"/>
            </c:ext>
          </c:extLst>
        </c:ser>
        <c:dLbls>
          <c:dLblPos val="outEnd"/>
          <c:showLegendKey val="0"/>
          <c:showVal val="1"/>
          <c:showCatName val="0"/>
          <c:showSerName val="0"/>
          <c:showPercent val="0"/>
          <c:showBubbleSize val="0"/>
        </c:dLbls>
        <c:gapWidth val="70"/>
        <c:overlap val="-27"/>
        <c:axId val="946379592"/>
        <c:axId val="946379232"/>
      </c:barChart>
      <c:catAx>
        <c:axId val="946379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79232"/>
        <c:crosses val="autoZero"/>
        <c:auto val="1"/>
        <c:lblAlgn val="ctr"/>
        <c:lblOffset val="100"/>
        <c:noMultiLvlLbl val="0"/>
      </c:catAx>
      <c:valAx>
        <c:axId val="946379232"/>
        <c:scaling>
          <c:orientation val="minMax"/>
        </c:scaling>
        <c:delete val="1"/>
        <c:axPos val="l"/>
        <c:numFmt formatCode="\$#,##0;\(\$#,##0\);\$#,##0" sourceLinked="1"/>
        <c:majorTickMark val="none"/>
        <c:minorTickMark val="none"/>
        <c:tickLblPos val="nextTo"/>
        <c:crossAx val="946379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PhyllTechX Business Analysis.xlsm]Profit AnalysisDash3!AgeGroupVsProfit</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6637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5666762984902117E-2"/>
          <c:y val="2.651101318464048E-2"/>
          <c:w val="0.94608286464191971"/>
          <c:h val="0.79364034992792787"/>
        </c:manualLayout>
      </c:layout>
      <c:barChart>
        <c:barDir val="col"/>
        <c:grouping val="clustered"/>
        <c:varyColors val="0"/>
        <c:ser>
          <c:idx val="0"/>
          <c:order val="0"/>
          <c:tx>
            <c:strRef>
              <c:f>'Profit AnalysisDash3'!$AD$5</c:f>
              <c:strCache>
                <c:ptCount val="1"/>
                <c:pt idx="0">
                  <c:v>Total</c:v>
                </c:pt>
              </c:strCache>
            </c:strRef>
          </c:tx>
          <c:spPr>
            <a:solidFill>
              <a:srgbClr val="06637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 AnalysisDash3'!$AC$6:$AC$11</c:f>
              <c:strCache>
                <c:ptCount val="5"/>
                <c:pt idx="0">
                  <c:v>0 - 20</c:v>
                </c:pt>
                <c:pt idx="1">
                  <c:v>21 - 30</c:v>
                </c:pt>
                <c:pt idx="2">
                  <c:v>31 - 40</c:v>
                </c:pt>
                <c:pt idx="3">
                  <c:v>41 - 50</c:v>
                </c:pt>
                <c:pt idx="4">
                  <c:v>50 Plus</c:v>
                </c:pt>
              </c:strCache>
            </c:strRef>
          </c:cat>
          <c:val>
            <c:numRef>
              <c:f>'Profit AnalysisDash3'!$AD$6:$AD$11</c:f>
              <c:numCache>
                <c:formatCode>[&gt;=1000000]"$"0.0,,"M";[&gt;=1000]"$"0.0,"K";0</c:formatCode>
                <c:ptCount val="5"/>
                <c:pt idx="0">
                  <c:v>81110.129999999859</c:v>
                </c:pt>
                <c:pt idx="1">
                  <c:v>401331.28999999946</c:v>
                </c:pt>
                <c:pt idx="2">
                  <c:v>429027.98999999859</c:v>
                </c:pt>
                <c:pt idx="3">
                  <c:v>486342.10000000207</c:v>
                </c:pt>
                <c:pt idx="4">
                  <c:v>899700.54999999912</c:v>
                </c:pt>
              </c:numCache>
            </c:numRef>
          </c:val>
          <c:extLst>
            <c:ext xmlns:c16="http://schemas.microsoft.com/office/drawing/2014/chart" uri="{C3380CC4-5D6E-409C-BE32-E72D297353CC}">
              <c16:uniqueId val="{00000000-921A-4FC9-A228-A088A86EBE8D}"/>
            </c:ext>
          </c:extLst>
        </c:ser>
        <c:dLbls>
          <c:showLegendKey val="0"/>
          <c:showVal val="0"/>
          <c:showCatName val="0"/>
          <c:showSerName val="0"/>
          <c:showPercent val="0"/>
          <c:showBubbleSize val="0"/>
        </c:dLbls>
        <c:gapWidth val="70"/>
        <c:overlap val="-27"/>
        <c:axId val="913534584"/>
        <c:axId val="913531344"/>
      </c:barChart>
      <c:catAx>
        <c:axId val="913534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531344"/>
        <c:crosses val="autoZero"/>
        <c:auto val="1"/>
        <c:lblAlgn val="ctr"/>
        <c:lblOffset val="100"/>
        <c:noMultiLvlLbl val="0"/>
      </c:catAx>
      <c:valAx>
        <c:axId val="913531344"/>
        <c:scaling>
          <c:orientation val="minMax"/>
        </c:scaling>
        <c:delete val="1"/>
        <c:axPos val="l"/>
        <c:numFmt formatCode="[&gt;=1000000]&quot;$&quot;0.0,,&quot;M&quot;;[&gt;=1000]&quot;$&quot;0.0,&quot;K&quot;;0" sourceLinked="1"/>
        <c:majorTickMark val="none"/>
        <c:minorTickMark val="none"/>
        <c:tickLblPos val="nextTo"/>
        <c:crossAx val="913534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outerShdw blurRad="50800" dist="50800" dir="5400000" sx="1000" sy="1000" algn="ctr" rotWithShape="0">
        <a:srgbClr val="000000">
          <a:alpha val="43137"/>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6417689201841196E-2"/>
          <c:y val="4.0677941836648086E-2"/>
          <c:w val="0.97788006350732981"/>
          <c:h val="0.7844440155052409"/>
        </c:manualLayout>
      </c:layout>
      <c:areaChart>
        <c:grouping val="standard"/>
        <c:varyColors val="0"/>
        <c:ser>
          <c:idx val="1"/>
          <c:order val="1"/>
          <c:tx>
            <c:strRef>
              <c:f>'Profit AnalysisDash3'!$AY$5</c:f>
              <c:strCache>
                <c:ptCount val="1"/>
                <c:pt idx="0">
                  <c:v>Profit Margin</c:v>
                </c:pt>
              </c:strCache>
            </c:strRef>
          </c:tx>
          <c:spPr>
            <a:gradFill flip="none" rotWithShape="1">
              <a:gsLst>
                <a:gs pos="0">
                  <a:srgbClr val="066370"/>
                </a:gs>
                <a:gs pos="33000">
                  <a:srgbClr val="066370"/>
                </a:gs>
                <a:gs pos="79000">
                  <a:srgbClr val="D7F8FD"/>
                </a:gs>
                <a:gs pos="100000">
                  <a:schemeClr val="bg1"/>
                </a:gs>
              </a:gsLst>
              <a:lin ang="5400000" scaled="1"/>
              <a:tileRect/>
            </a:gradFill>
            <a:ln>
              <a:noFill/>
            </a:ln>
            <a:effectLst/>
          </c:spPr>
          <c:val>
            <c:numRef>
              <c:f>'Profit AnalysisDash3'!$AY$6:$AY$17</c:f>
              <c:numCache>
                <c:formatCode>[&gt;=1000000]"$"0.0,,"M";[&gt;=1000]"$"0.0,"K";0</c:formatCode>
                <c:ptCount val="12"/>
                <c:pt idx="0">
                  <c:v>177715.37999999989</c:v>
                </c:pt>
                <c:pt idx="1">
                  <c:v>177756.56999999966</c:v>
                </c:pt>
                <c:pt idx="2">
                  <c:v>204515.86999999953</c:v>
                </c:pt>
                <c:pt idx="3">
                  <c:v>192977.03999999998</c:v>
                </c:pt>
                <c:pt idx="4">
                  <c:v>205642.8500000005</c:v>
                </c:pt>
                <c:pt idx="5">
                  <c:v>195489.95000000036</c:v>
                </c:pt>
                <c:pt idx="6">
                  <c:v>182737.19000000064</c:v>
                </c:pt>
                <c:pt idx="7">
                  <c:v>208599.36000000022</c:v>
                </c:pt>
                <c:pt idx="8">
                  <c:v>190084.82000000018</c:v>
                </c:pt>
                <c:pt idx="9">
                  <c:v>190384.21999999986</c:v>
                </c:pt>
                <c:pt idx="10">
                  <c:v>192253.24999999942</c:v>
                </c:pt>
                <c:pt idx="11">
                  <c:v>179355.55999999988</c:v>
                </c:pt>
              </c:numCache>
            </c:numRef>
          </c:val>
          <c:extLst>
            <c:ext xmlns:c16="http://schemas.microsoft.com/office/drawing/2014/chart" uri="{C3380CC4-5D6E-409C-BE32-E72D297353CC}">
              <c16:uniqueId val="{00000000-120B-4E91-9778-8020EA7AC4CE}"/>
            </c:ext>
          </c:extLst>
        </c:ser>
        <c:dLbls>
          <c:showLegendKey val="0"/>
          <c:showVal val="0"/>
          <c:showCatName val="0"/>
          <c:showSerName val="0"/>
          <c:showPercent val="0"/>
          <c:showBubbleSize val="0"/>
        </c:dLbls>
        <c:axId val="559920072"/>
        <c:axId val="559922592"/>
      </c:areaChart>
      <c:lineChart>
        <c:grouping val="standard"/>
        <c:varyColors val="0"/>
        <c:ser>
          <c:idx val="0"/>
          <c:order val="0"/>
          <c:tx>
            <c:strRef>
              <c:f>'Profit AnalysisDash3'!$AX$5</c:f>
              <c:strCache>
                <c:ptCount val="1"/>
                <c:pt idx="0">
                  <c:v>Profit Margin</c:v>
                </c:pt>
              </c:strCache>
            </c:strRef>
          </c:tx>
          <c:spPr>
            <a:ln w="38100" cap="rnd">
              <a:solidFill>
                <a:srgbClr val="066370"/>
              </a:solidFill>
              <a:round/>
            </a:ln>
            <a:effectLst/>
          </c:spPr>
          <c:marker>
            <c:symbol val="circle"/>
            <c:size val="5"/>
            <c:spPr>
              <a:solidFill>
                <a:srgbClr val="066370"/>
              </a:solidFill>
              <a:ln w="9525">
                <a:solidFill>
                  <a:srgbClr val="066370">
                    <a:alpha val="98000"/>
                  </a:srgb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120B-4E91-9778-8020EA7AC4CE}"/>
                </c:ext>
              </c:extLst>
            </c:dLbl>
            <c:dLbl>
              <c:idx val="1"/>
              <c:tx>
                <c:rich>
                  <a:bodyPr/>
                  <a:lstStyle/>
                  <a:p>
                    <a:fld id="{17A19D86-7423-4E38-8AD0-F61576E58D77}" type="CELLRANGE">
                      <a:rPr lang="en-US"/>
                      <a:pPr/>
                      <a:t>[CELLRANGE]</a:t>
                    </a:fld>
                    <a:r>
                      <a:rPr lang="en-US" baseline="0"/>
                      <a:t> </a:t>
                    </a:r>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120B-4E91-9778-8020EA7AC4CE}"/>
                </c:ext>
              </c:extLst>
            </c:dLbl>
            <c:dLbl>
              <c:idx val="2"/>
              <c:tx>
                <c:rich>
                  <a:bodyPr/>
                  <a:lstStyle/>
                  <a:p>
                    <a:fld id="{81408C2F-C52C-4C43-B300-1482EE5E5102}"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120B-4E91-9778-8020EA7AC4CE}"/>
                </c:ext>
              </c:extLst>
            </c:dLbl>
            <c:dLbl>
              <c:idx val="3"/>
              <c:tx>
                <c:rich>
                  <a:bodyPr/>
                  <a:lstStyle/>
                  <a:p>
                    <a:fld id="{478BDBB5-5020-465F-A705-E16DC5F5086A}"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120B-4E91-9778-8020EA7AC4CE}"/>
                </c:ext>
              </c:extLst>
            </c:dLbl>
            <c:dLbl>
              <c:idx val="4"/>
              <c:tx>
                <c:rich>
                  <a:bodyPr/>
                  <a:lstStyle/>
                  <a:p>
                    <a:fld id="{E56DD13F-BA61-4FA7-9B21-7514043BF7BF}"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120B-4E91-9778-8020EA7AC4CE}"/>
                </c:ext>
              </c:extLst>
            </c:dLbl>
            <c:dLbl>
              <c:idx val="5"/>
              <c:tx>
                <c:rich>
                  <a:bodyPr/>
                  <a:lstStyle/>
                  <a:p>
                    <a:fld id="{DBD4C575-7BB6-41EC-9AF2-7F37403124CE}"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120B-4E91-9778-8020EA7AC4CE}"/>
                </c:ext>
              </c:extLst>
            </c:dLbl>
            <c:dLbl>
              <c:idx val="6"/>
              <c:tx>
                <c:rich>
                  <a:bodyPr/>
                  <a:lstStyle/>
                  <a:p>
                    <a:fld id="{4478384C-7A98-403F-B921-9E4E7C7D4D1E}"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120B-4E91-9778-8020EA7AC4CE}"/>
                </c:ext>
              </c:extLst>
            </c:dLbl>
            <c:dLbl>
              <c:idx val="7"/>
              <c:tx>
                <c:rich>
                  <a:bodyPr/>
                  <a:lstStyle/>
                  <a:p>
                    <a:fld id="{DB6F9084-02C6-4F3D-917E-2C133CCE9E31}"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120B-4E91-9778-8020EA7AC4CE}"/>
                </c:ext>
              </c:extLst>
            </c:dLbl>
            <c:dLbl>
              <c:idx val="8"/>
              <c:tx>
                <c:rich>
                  <a:bodyPr/>
                  <a:lstStyle/>
                  <a:p>
                    <a:fld id="{AF86C224-1111-4D28-BC82-D7562885ED12}"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120B-4E91-9778-8020EA7AC4CE}"/>
                </c:ext>
              </c:extLst>
            </c:dLbl>
            <c:dLbl>
              <c:idx val="9"/>
              <c:tx>
                <c:rich>
                  <a:bodyPr/>
                  <a:lstStyle/>
                  <a:p>
                    <a:fld id="{9FA5D699-3792-4E7F-B876-7F2629CFC4DC}"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120B-4E91-9778-8020EA7AC4CE}"/>
                </c:ext>
              </c:extLst>
            </c:dLbl>
            <c:dLbl>
              <c:idx val="10"/>
              <c:tx>
                <c:rich>
                  <a:bodyPr/>
                  <a:lstStyle/>
                  <a:p>
                    <a:fld id="{77B7DD6B-EE8A-4AE7-84B4-86B197760AE4}"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120B-4E91-9778-8020EA7AC4CE}"/>
                </c:ext>
              </c:extLst>
            </c:dLbl>
            <c:dLbl>
              <c:idx val="11"/>
              <c:tx>
                <c:rich>
                  <a:bodyPr/>
                  <a:lstStyle/>
                  <a:p>
                    <a:fld id="{E561E4E4-B087-46DC-BA7F-77941B56AE58}"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120B-4E91-9778-8020EA7AC4CE}"/>
                </c:ext>
              </c:extLst>
            </c:dLbl>
            <c:spPr>
              <a:solidFill>
                <a:srgbClr val="83037A"/>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0"/>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'Profit AnalysisDash3'!$AW$6:$AW$17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'Profit AnalysisDash3'!$AX$6:$AX$17</c:f>
              <c:numCache>
                <c:formatCode>[&gt;=1000000]"$"0.0,,"M";[&gt;=1000]"$"0.0,"K";0</c:formatCode>
                <c:ptCount val="12"/>
                <c:pt idx="0">
                  <c:v>177715.37999999989</c:v>
                </c:pt>
                <c:pt idx="1">
                  <c:v>177756.56999999966</c:v>
                </c:pt>
                <c:pt idx="2">
                  <c:v>204515.86999999953</c:v>
                </c:pt>
                <c:pt idx="3">
                  <c:v>192977.03999999998</c:v>
                </c:pt>
                <c:pt idx="4">
                  <c:v>205642.8500000005</c:v>
                </c:pt>
                <c:pt idx="5">
                  <c:v>195489.95000000036</c:v>
                </c:pt>
                <c:pt idx="6">
                  <c:v>182737.19000000064</c:v>
                </c:pt>
                <c:pt idx="7">
                  <c:v>208599.36000000022</c:v>
                </c:pt>
                <c:pt idx="8">
                  <c:v>190084.82000000018</c:v>
                </c:pt>
                <c:pt idx="9">
                  <c:v>190384.21999999986</c:v>
                </c:pt>
                <c:pt idx="10">
                  <c:v>192253.24999999942</c:v>
                </c:pt>
                <c:pt idx="11">
                  <c:v>179355.55999999988</c:v>
                </c:pt>
              </c:numCache>
            </c:numRef>
          </c:val>
          <c:smooth val="0"/>
          <c:extLst>
            <c:ext xmlns:c15="http://schemas.microsoft.com/office/drawing/2012/chart" uri="{02D57815-91ED-43cb-92C2-25804820EDAC}">
              <c15:datalabelsRange>
                <c15:f>'Profit AnalysisDash3'!$AQ$6:$AQ$17</c15:f>
                <c15:dlblRangeCache>
                  <c:ptCount val="12"/>
                  <c:pt idx="1">
                    <c:v>+0.02%</c:v>
                  </c:pt>
                  <c:pt idx="2">
                    <c:v>+15.05%</c:v>
                  </c:pt>
                  <c:pt idx="3">
                    <c:v>-5.64%</c:v>
                  </c:pt>
                  <c:pt idx="4">
                    <c:v>+6.56%</c:v>
                  </c:pt>
                  <c:pt idx="5">
                    <c:v>-4.94%</c:v>
                  </c:pt>
                  <c:pt idx="6">
                    <c:v>-6.52%</c:v>
                  </c:pt>
                  <c:pt idx="7">
                    <c:v>+14.15%</c:v>
                  </c:pt>
                  <c:pt idx="8">
                    <c:v>-8.88%</c:v>
                  </c:pt>
                  <c:pt idx="9">
                    <c:v>+0.16%</c:v>
                  </c:pt>
                  <c:pt idx="10">
                    <c:v>+0.98%</c:v>
                  </c:pt>
                  <c:pt idx="11">
                    <c:v>-6.71%</c:v>
                  </c:pt>
                </c15:dlblRangeCache>
              </c15:datalabelsRange>
            </c:ext>
            <c:ext xmlns:c16="http://schemas.microsoft.com/office/drawing/2014/chart" uri="{C3380CC4-5D6E-409C-BE32-E72D297353CC}">
              <c16:uniqueId val="{0000000D-120B-4E91-9778-8020EA7AC4CE}"/>
            </c:ext>
          </c:extLst>
        </c:ser>
        <c:dLbls>
          <c:showLegendKey val="0"/>
          <c:showVal val="0"/>
          <c:showCatName val="0"/>
          <c:showSerName val="0"/>
          <c:showPercent val="0"/>
          <c:showBubbleSize val="0"/>
        </c:dLbls>
        <c:marker val="1"/>
        <c:smooth val="0"/>
        <c:axId val="559920072"/>
        <c:axId val="559922592"/>
      </c:lineChart>
      <c:catAx>
        <c:axId val="559920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922592"/>
        <c:crosses val="autoZero"/>
        <c:auto val="1"/>
        <c:lblAlgn val="ctr"/>
        <c:lblOffset val="100"/>
        <c:noMultiLvlLbl val="0"/>
      </c:catAx>
      <c:valAx>
        <c:axId val="559922592"/>
        <c:scaling>
          <c:orientation val="minMax"/>
        </c:scaling>
        <c:delete val="1"/>
        <c:axPos val="l"/>
        <c:numFmt formatCode="[&gt;=1000000]&quot;$&quot;0.0,,&quot;M&quot;;[&gt;=1000]&quot;$&quot;0.0,&quot;K&quot;;0" sourceLinked="1"/>
        <c:majorTickMark val="none"/>
        <c:minorTickMark val="none"/>
        <c:tickLblPos val="nextTo"/>
        <c:crossAx val="5599200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PhyllTechX Business Analysis.xlsm]Profit AnalysisDash3!WeekdayVsProfit</c:name>
    <c:fmtId val="11"/>
  </c:pivotSource>
  <c:chart>
    <c:autoTitleDeleted val="1"/>
    <c:pivotFmts>
      <c:pivotFmt>
        <c:idx val="0"/>
        <c:spPr>
          <a:solidFill>
            <a:srgbClr val="06637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6637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6637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7361111111111112E-2"/>
          <c:y val="7.3660688392615165E-2"/>
          <c:w val="0.97222222222222221"/>
          <c:h val="0.72308155535014107"/>
        </c:manualLayout>
      </c:layout>
      <c:barChart>
        <c:barDir val="col"/>
        <c:grouping val="clustered"/>
        <c:varyColors val="0"/>
        <c:ser>
          <c:idx val="0"/>
          <c:order val="0"/>
          <c:tx>
            <c:strRef>
              <c:f>'Profit AnalysisDash3'!$BE$5</c:f>
              <c:strCache>
                <c:ptCount val="1"/>
                <c:pt idx="0">
                  <c:v>Total</c:v>
                </c:pt>
              </c:strCache>
            </c:strRef>
          </c:tx>
          <c:spPr>
            <a:solidFill>
              <a:srgbClr val="06637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 AnalysisDash3'!$BD$6:$BD$13</c:f>
              <c:strCache>
                <c:ptCount val="7"/>
                <c:pt idx="0">
                  <c:v>Sun</c:v>
                </c:pt>
                <c:pt idx="1">
                  <c:v>Mon</c:v>
                </c:pt>
                <c:pt idx="2">
                  <c:v>Tue</c:v>
                </c:pt>
                <c:pt idx="3">
                  <c:v>Wed</c:v>
                </c:pt>
                <c:pt idx="4">
                  <c:v>Thu</c:v>
                </c:pt>
                <c:pt idx="5">
                  <c:v>Fri</c:v>
                </c:pt>
                <c:pt idx="6">
                  <c:v>Sat</c:v>
                </c:pt>
              </c:strCache>
            </c:strRef>
          </c:cat>
          <c:val>
            <c:numRef>
              <c:f>'Profit AnalysisDash3'!$BE$6:$BE$13</c:f>
              <c:numCache>
                <c:formatCode>[&gt;=1000000]"$"0.0,,"M";[&gt;=1000]"$"0.0,"K";0</c:formatCode>
                <c:ptCount val="7"/>
                <c:pt idx="0">
                  <c:v>313403.34999999951</c:v>
                </c:pt>
                <c:pt idx="1">
                  <c:v>342889.85000000324</c:v>
                </c:pt>
                <c:pt idx="2">
                  <c:v>324340.81999999884</c:v>
                </c:pt>
                <c:pt idx="3">
                  <c:v>324189.0599999979</c:v>
                </c:pt>
                <c:pt idx="4">
                  <c:v>340665.27999999869</c:v>
                </c:pt>
                <c:pt idx="5">
                  <c:v>319564.96000000124</c:v>
                </c:pt>
                <c:pt idx="6">
                  <c:v>332458.74000000069</c:v>
                </c:pt>
              </c:numCache>
            </c:numRef>
          </c:val>
          <c:extLst>
            <c:ext xmlns:c16="http://schemas.microsoft.com/office/drawing/2014/chart" uri="{C3380CC4-5D6E-409C-BE32-E72D297353CC}">
              <c16:uniqueId val="{00000000-73C4-4C1B-B201-06835AA69311}"/>
            </c:ext>
          </c:extLst>
        </c:ser>
        <c:dLbls>
          <c:dLblPos val="outEnd"/>
          <c:showLegendKey val="0"/>
          <c:showVal val="1"/>
          <c:showCatName val="0"/>
          <c:showSerName val="0"/>
          <c:showPercent val="0"/>
          <c:showBubbleSize val="0"/>
        </c:dLbls>
        <c:gapWidth val="80"/>
        <c:overlap val="-27"/>
        <c:axId val="660977984"/>
        <c:axId val="660996344"/>
      </c:barChart>
      <c:catAx>
        <c:axId val="660977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996344"/>
        <c:crosses val="autoZero"/>
        <c:auto val="1"/>
        <c:lblAlgn val="ctr"/>
        <c:lblOffset val="100"/>
        <c:noMultiLvlLbl val="0"/>
      </c:catAx>
      <c:valAx>
        <c:axId val="660996344"/>
        <c:scaling>
          <c:orientation val="minMax"/>
        </c:scaling>
        <c:delete val="1"/>
        <c:axPos val="l"/>
        <c:numFmt formatCode="[&gt;=1000000]&quot;$&quot;0.0,,&quot;M&quot;;[&gt;=1000]&quot;$&quot;0.0,&quot;K&quot;;0" sourceLinked="1"/>
        <c:majorTickMark val="none"/>
        <c:minorTickMark val="none"/>
        <c:tickLblPos val="nextTo"/>
        <c:crossAx val="660977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0911017671536101"/>
          <c:y val="3.5053118360204971E-2"/>
          <c:w val="0.57776123061614937"/>
          <c:h val="0.89814814814814814"/>
        </c:manualLayout>
      </c:layout>
      <c:barChart>
        <c:barDir val="bar"/>
        <c:grouping val="clustered"/>
        <c:varyColors val="0"/>
        <c:ser>
          <c:idx val="0"/>
          <c:order val="0"/>
          <c:tx>
            <c:strRef>
              <c:f>'Profit AnalysisDash3'!$BS$14</c:f>
              <c:strCache>
                <c:ptCount val="1"/>
                <c:pt idx="0">
                  <c:v>Profit Margin</c:v>
                </c:pt>
              </c:strCache>
            </c:strRef>
          </c:tx>
          <c:spPr>
            <a:solidFill>
              <a:srgbClr val="0BAFC5"/>
            </a:solidFill>
            <a:ln>
              <a:solidFill>
                <a:srgbClr val="0BAFC5"/>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 AnalysisDash3'!$BR$15:$BR$19</c:f>
              <c:strCache>
                <c:ptCount val="5"/>
                <c:pt idx="0">
                  <c:v>Attorney Mist</c:v>
                </c:pt>
                <c:pt idx="1">
                  <c:v>Eight Brew</c:v>
                </c:pt>
                <c:pt idx="2">
                  <c:v>Onto Dew</c:v>
                </c:pt>
                <c:pt idx="3">
                  <c:v>Common Splash</c:v>
                </c:pt>
                <c:pt idx="4">
                  <c:v>Begin Brew</c:v>
                </c:pt>
              </c:strCache>
            </c:strRef>
          </c:cat>
          <c:val>
            <c:numRef>
              <c:f>'Profit AnalysisDash3'!$BS$15:$BS$19</c:f>
              <c:numCache>
                <c:formatCode>[&gt;=1000000]0.0,,"M";[&gt;=1000]0.0,"K";0</c:formatCode>
                <c:ptCount val="5"/>
                <c:pt idx="0">
                  <c:v>78081.849999999962</c:v>
                </c:pt>
                <c:pt idx="1">
                  <c:v>82987.239999999991</c:v>
                </c:pt>
                <c:pt idx="2">
                  <c:v>83284.599999999977</c:v>
                </c:pt>
                <c:pt idx="3">
                  <c:v>84506.489999999932</c:v>
                </c:pt>
                <c:pt idx="4">
                  <c:v>95024.850000000035</c:v>
                </c:pt>
              </c:numCache>
            </c:numRef>
          </c:val>
          <c:extLst>
            <c:ext xmlns:c16="http://schemas.microsoft.com/office/drawing/2014/chart" uri="{C3380CC4-5D6E-409C-BE32-E72D297353CC}">
              <c16:uniqueId val="{00000000-EC26-4F3E-9051-8C6838E6CEB0}"/>
            </c:ext>
          </c:extLst>
        </c:ser>
        <c:dLbls>
          <c:dLblPos val="outEnd"/>
          <c:showLegendKey val="0"/>
          <c:showVal val="1"/>
          <c:showCatName val="0"/>
          <c:showSerName val="0"/>
          <c:showPercent val="0"/>
          <c:showBubbleSize val="0"/>
        </c:dLbls>
        <c:gapWidth val="75"/>
        <c:axId val="376600664"/>
        <c:axId val="722561696"/>
      </c:barChart>
      <c:catAx>
        <c:axId val="376600664"/>
        <c:scaling>
          <c:orientation val="minMax"/>
        </c:scaling>
        <c:delete val="0"/>
        <c:axPos val="l"/>
        <c:numFmt formatCode="General" sourceLinked="1"/>
        <c:majorTickMark val="none"/>
        <c:minorTickMark val="none"/>
        <c:tickLblPos val="nextTo"/>
        <c:spPr>
          <a:noFill/>
          <a:ln w="9525"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22561696"/>
        <c:crosses val="autoZero"/>
        <c:auto val="1"/>
        <c:lblAlgn val="ctr"/>
        <c:lblOffset val="100"/>
        <c:noMultiLvlLbl val="0"/>
      </c:catAx>
      <c:valAx>
        <c:axId val="722561696"/>
        <c:scaling>
          <c:orientation val="minMax"/>
        </c:scaling>
        <c:delete val="1"/>
        <c:axPos val="b"/>
        <c:numFmt formatCode="[&gt;=1000000]0.0,,&quot;M&quot;;[&gt;=1000]0.0,&quot;K&quot;;0" sourceLinked="1"/>
        <c:majorTickMark val="none"/>
        <c:minorTickMark val="none"/>
        <c:tickLblPos val="nextTo"/>
        <c:crossAx val="3766006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25400"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PhyllTechX Business Analysis.xlsm]Profit AnalysisDash3!Category</c:name>
    <c:fmtId val="2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BAFC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4117888302042965"/>
          <c:y val="7.8199081314729746E-2"/>
          <c:w val="0.56779213105680881"/>
          <c:h val="0.84360183737054051"/>
        </c:manualLayout>
      </c:layout>
      <c:barChart>
        <c:barDir val="bar"/>
        <c:grouping val="clustered"/>
        <c:varyColors val="0"/>
        <c:ser>
          <c:idx val="0"/>
          <c:order val="0"/>
          <c:tx>
            <c:strRef>
              <c:f>'Profit AnalysisDash3'!$CD$5</c:f>
              <c:strCache>
                <c:ptCount val="1"/>
                <c:pt idx="0">
                  <c:v>Total</c:v>
                </c:pt>
              </c:strCache>
            </c:strRef>
          </c:tx>
          <c:spPr>
            <a:solidFill>
              <a:srgbClr val="0BAFC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 AnalysisDash3'!$CC$6:$CC$14</c:f>
              <c:strCache>
                <c:ptCount val="8"/>
                <c:pt idx="0">
                  <c:v>Soft Drink</c:v>
                </c:pt>
                <c:pt idx="1">
                  <c:v>Sports Drink</c:v>
                </c:pt>
                <c:pt idx="2">
                  <c:v>Tea</c:v>
                </c:pt>
                <c:pt idx="3">
                  <c:v>Water</c:v>
                </c:pt>
                <c:pt idx="4">
                  <c:v>Energy Drink</c:v>
                </c:pt>
                <c:pt idx="5">
                  <c:v>Coffee</c:v>
                </c:pt>
                <c:pt idx="6">
                  <c:v>Alcoholic Beverage</c:v>
                </c:pt>
                <c:pt idx="7">
                  <c:v>Juice</c:v>
                </c:pt>
              </c:strCache>
            </c:strRef>
          </c:cat>
          <c:val>
            <c:numRef>
              <c:f>'Profit AnalysisDash3'!$CD$6:$CD$14</c:f>
              <c:numCache>
                <c:formatCode>[&gt;=1000000]"$"0.0,,"M";[&gt;=1000]"$"0.0,"K";0</c:formatCode>
                <c:ptCount val="8"/>
                <c:pt idx="0">
                  <c:v>718216.26999999897</c:v>
                </c:pt>
                <c:pt idx="1">
                  <c:v>417457.83000000106</c:v>
                </c:pt>
                <c:pt idx="2">
                  <c:v>367414.25000000029</c:v>
                </c:pt>
                <c:pt idx="3">
                  <c:v>339210.49000000255</c:v>
                </c:pt>
                <c:pt idx="4">
                  <c:v>174072.76000000047</c:v>
                </c:pt>
                <c:pt idx="5">
                  <c:v>142236.05999999959</c:v>
                </c:pt>
                <c:pt idx="6">
                  <c:v>86449.160000000265</c:v>
                </c:pt>
                <c:pt idx="7">
                  <c:v>52455.239999999583</c:v>
                </c:pt>
              </c:numCache>
            </c:numRef>
          </c:val>
          <c:extLst>
            <c:ext xmlns:c16="http://schemas.microsoft.com/office/drawing/2014/chart" uri="{C3380CC4-5D6E-409C-BE32-E72D297353CC}">
              <c16:uniqueId val="{00000000-6F42-4D92-957D-FC61297D231C}"/>
            </c:ext>
          </c:extLst>
        </c:ser>
        <c:dLbls>
          <c:dLblPos val="outEnd"/>
          <c:showLegendKey val="0"/>
          <c:showVal val="1"/>
          <c:showCatName val="0"/>
          <c:showSerName val="0"/>
          <c:showPercent val="0"/>
          <c:showBubbleSize val="0"/>
        </c:dLbls>
        <c:gapWidth val="60"/>
        <c:axId val="563781152"/>
        <c:axId val="563781872"/>
      </c:barChart>
      <c:catAx>
        <c:axId val="56378115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63781872"/>
        <c:crosses val="autoZero"/>
        <c:auto val="1"/>
        <c:lblAlgn val="ctr"/>
        <c:lblOffset val="100"/>
        <c:noMultiLvlLbl val="0"/>
      </c:catAx>
      <c:valAx>
        <c:axId val="563781872"/>
        <c:scaling>
          <c:orientation val="minMax"/>
        </c:scaling>
        <c:delete val="1"/>
        <c:axPos val="t"/>
        <c:numFmt formatCode="[&gt;=1000000]&quot;$&quot;0.0,,&quot;M&quot;;[&gt;=1000]&quot;$&quot;0.0,&quot;K&quot;;0" sourceLinked="1"/>
        <c:majorTickMark val="none"/>
        <c:minorTickMark val="none"/>
        <c:tickLblPos val="nextTo"/>
        <c:crossAx val="5637811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Profit AnalysisDash3'!$D$2"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Drop" dropStyle="combo" dx="26" fmlaLink="'Profit AnalysisDash3'!$D$3" fmlaRange="'Profit AnalysisDash3'!$F$2:$F$3" noThreeD="1" sel="2" val="0"/>
</file>

<file path=xl/ctrlProps/ctrlProp4.xml><?xml version="1.0" encoding="utf-8"?>
<formControlPr xmlns="http://schemas.microsoft.com/office/spreadsheetml/2009/9/main" objectType="Radio" checked="Checked" firstButton="1" fmlaLink="'Profit AnalysisDash3'!$BT$3"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3" Type="http://schemas.openxmlformats.org/officeDocument/2006/relationships/hyperlink" Target="#'Profit Dashboard3'!A1"/><Relationship Id="rId2" Type="http://schemas.openxmlformats.org/officeDocument/2006/relationships/hyperlink" Target="#'Monthly Dashboard2'!A1"/><Relationship Id="rId1" Type="http://schemas.openxmlformats.org/officeDocument/2006/relationships/image" Target="../media/image1.emf"/><Relationship Id="rId5" Type="http://schemas.openxmlformats.org/officeDocument/2006/relationships/image" Target="../media/image2.png"/><Relationship Id="rId4" Type="http://schemas.microsoft.com/office/2011/relationships/webextension" Target="../webextensions/webextension1.xml"/></Relationships>
</file>

<file path=xl/drawings/_rels/drawing2.xml.rels><?xml version="1.0" encoding="UTF-8" standalone="yes"?>
<Relationships xmlns="http://schemas.openxmlformats.org/package/2006/relationships"><Relationship Id="rId8" Type="http://schemas.openxmlformats.org/officeDocument/2006/relationships/hyperlink" Target="#'Store Dashboard1'!A1"/><Relationship Id="rId3" Type="http://schemas.openxmlformats.org/officeDocument/2006/relationships/image" Target="../media/image4.emf"/><Relationship Id="rId7" Type="http://schemas.openxmlformats.org/officeDocument/2006/relationships/chart" Target="../charts/chart4.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3.xml"/><Relationship Id="rId5" Type="http://schemas.openxmlformats.org/officeDocument/2006/relationships/image" Target="../media/image6.emf"/><Relationship Id="rId4" Type="http://schemas.openxmlformats.org/officeDocument/2006/relationships/image" Target="../media/image5.emf"/><Relationship Id="rId9" Type="http://schemas.openxmlformats.org/officeDocument/2006/relationships/hyperlink" Target="#'Profit Dashboard3'!A1"/></Relationships>
</file>

<file path=xl/drawings/_rels/drawing3.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chart" Target="../charts/chart10.xml"/><Relationship Id="rId3" Type="http://schemas.openxmlformats.org/officeDocument/2006/relationships/image" Target="../media/image11.png"/><Relationship Id="rId7" Type="http://schemas.openxmlformats.org/officeDocument/2006/relationships/chart" Target="../charts/chart5.xml"/><Relationship Id="rId12" Type="http://schemas.openxmlformats.org/officeDocument/2006/relationships/chart" Target="../charts/chart9.xml"/><Relationship Id="rId2" Type="http://schemas.microsoft.com/office/2007/relationships/hdphoto" Target="../media/hdphoto1.wdp"/><Relationship Id="rId1" Type="http://schemas.openxmlformats.org/officeDocument/2006/relationships/image" Target="../media/image10.png"/><Relationship Id="rId6" Type="http://schemas.openxmlformats.org/officeDocument/2006/relationships/image" Target="../media/image14.emf"/><Relationship Id="rId11" Type="http://schemas.openxmlformats.org/officeDocument/2006/relationships/chart" Target="../charts/chart8.xml"/><Relationship Id="rId5" Type="http://schemas.openxmlformats.org/officeDocument/2006/relationships/image" Target="../media/image13.png"/><Relationship Id="rId15" Type="http://schemas.openxmlformats.org/officeDocument/2006/relationships/hyperlink" Target="#'Store Dashboard1'!A1"/><Relationship Id="rId10" Type="http://schemas.openxmlformats.org/officeDocument/2006/relationships/chart" Target="../charts/chart7.xml"/><Relationship Id="rId4" Type="http://schemas.openxmlformats.org/officeDocument/2006/relationships/image" Target="../media/image12.png"/><Relationship Id="rId9" Type="http://schemas.openxmlformats.org/officeDocument/2006/relationships/image" Target="../media/image15.emf"/><Relationship Id="rId14" Type="http://schemas.openxmlformats.org/officeDocument/2006/relationships/hyperlink" Target="#'Monthly Dashboard2'!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48260</xdr:rowOff>
    </xdr:from>
    <xdr:to>
      <xdr:col>26</xdr:col>
      <xdr:colOff>30480</xdr:colOff>
      <xdr:row>5</xdr:row>
      <xdr:rowOff>25400</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0" y="48260"/>
          <a:ext cx="15880080" cy="908473"/>
        </a:xfrm>
        <a:prstGeom prst="rect">
          <a:avLst/>
        </a:prstGeom>
        <a:solidFill>
          <a:srgbClr val="8F0385"/>
        </a:solidFill>
        <a:ln>
          <a:solidFill>
            <a:srgbClr val="8F0385"/>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389469</xdr:colOff>
      <xdr:row>7</xdr:row>
      <xdr:rowOff>25400</xdr:rowOff>
    </xdr:from>
    <xdr:to>
      <xdr:col>23</xdr:col>
      <xdr:colOff>101602</xdr:colOff>
      <xdr:row>35</xdr:row>
      <xdr:rowOff>113454</xdr:rowOff>
    </xdr:to>
    <xdr:sp macro="" textlink="">
      <xdr:nvSpPr>
        <xdr:cNvPr id="3" name="Rectangle: Diagonal Corners Rounded 2">
          <a:extLst>
            <a:ext uri="{FF2B5EF4-FFF2-40B4-BE49-F238E27FC236}">
              <a16:creationId xmlns:a16="http://schemas.microsoft.com/office/drawing/2014/main" id="{00000000-0008-0000-0000-000003000000}"/>
            </a:ext>
          </a:extLst>
        </xdr:cNvPr>
        <xdr:cNvSpPr/>
      </xdr:nvSpPr>
      <xdr:spPr>
        <a:xfrm>
          <a:off x="1608669" y="1329267"/>
          <a:ext cx="12513733" cy="5303520"/>
        </a:xfrm>
        <a:prstGeom prst="round2DiagRect">
          <a:avLst>
            <a:gd name="adj1" fmla="val 7796"/>
            <a:gd name="adj2" fmla="val 0"/>
          </a:avLst>
        </a:prstGeom>
        <a:solidFill>
          <a:schemeClr val="bg1"/>
        </a:solidFill>
        <a:ln w="57150">
          <a:solidFill>
            <a:srgbClr val="8F0385"/>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50800</xdr:colOff>
      <xdr:row>7</xdr:row>
      <xdr:rowOff>93133</xdr:rowOff>
    </xdr:from>
    <xdr:to>
      <xdr:col>23</xdr:col>
      <xdr:colOff>42335</xdr:colOff>
      <xdr:row>35</xdr:row>
      <xdr:rowOff>50800</xdr:rowOff>
    </xdr:to>
    <xdr:sp macro="" textlink="">
      <xdr:nvSpPr>
        <xdr:cNvPr id="7" name="Rectangle: Diagonal Corners Rounded 6">
          <a:extLst>
            <a:ext uri="{FF2B5EF4-FFF2-40B4-BE49-F238E27FC236}">
              <a16:creationId xmlns:a16="http://schemas.microsoft.com/office/drawing/2014/main" id="{00000000-0008-0000-0000-000007000000}"/>
            </a:ext>
          </a:extLst>
        </xdr:cNvPr>
        <xdr:cNvSpPr/>
      </xdr:nvSpPr>
      <xdr:spPr>
        <a:xfrm>
          <a:off x="6146800" y="1397000"/>
          <a:ext cx="7916335" cy="5173133"/>
        </a:xfrm>
        <a:prstGeom prst="round2DiagRect">
          <a:avLst>
            <a:gd name="adj1" fmla="val 7186"/>
            <a:gd name="adj2" fmla="val 1"/>
          </a:avLst>
        </a:prstGeom>
        <a:solidFill>
          <a:schemeClr val="bg1"/>
        </a:solidFill>
        <a:ln w="28575">
          <a:solidFill>
            <a:srgbClr val="8F0385"/>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u="sng">
              <a:solidFill>
                <a:srgbClr val="066370"/>
              </a:solidFill>
            </a:rPr>
            <a:t>Total Revenue vs Total Target</a:t>
          </a:r>
          <a:r>
            <a:rPr lang="en-US" sz="2000" b="1" u="sng" baseline="0">
              <a:solidFill>
                <a:srgbClr val="066370"/>
              </a:solidFill>
            </a:rPr>
            <a:t> by Store</a:t>
          </a:r>
          <a:endParaRPr lang="en-US" sz="2000" b="1" u="sng">
            <a:solidFill>
              <a:srgbClr val="066370"/>
            </a:solidFill>
          </a:endParaRPr>
        </a:p>
      </xdr:txBody>
    </xdr:sp>
    <xdr:clientData/>
  </xdr:twoCellAnchor>
  <xdr:twoCellAnchor editAs="oneCell">
    <xdr:from>
      <xdr:col>3</xdr:col>
      <xdr:colOff>177800</xdr:colOff>
      <xdr:row>9</xdr:row>
      <xdr:rowOff>67734</xdr:rowOff>
    </xdr:from>
    <xdr:to>
      <xdr:col>9</xdr:col>
      <xdr:colOff>313268</xdr:colOff>
      <xdr:row>18</xdr:row>
      <xdr:rowOff>2</xdr:rowOff>
    </xdr:to>
    <mc:AlternateContent xmlns:mc="http://schemas.openxmlformats.org/markup-compatibility/2006" xmlns:a14="http://schemas.microsoft.com/office/drawing/2010/main">
      <mc:Choice Requires="a14">
        <xdr:graphicFrame macro="">
          <xdr:nvGraphicFramePr>
            <xdr:cNvPr id="11" name="Filter By Month">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0/slicer">
              <sle:slicer xmlns:sle="http://schemas.microsoft.com/office/drawing/2010/slicer" name="Filter By Month"/>
            </a:graphicData>
          </a:graphic>
        </xdr:graphicFrame>
      </mc:Choice>
      <mc:Fallback xmlns="">
        <xdr:sp macro="" textlink="">
          <xdr:nvSpPr>
            <xdr:cNvPr id="0" name=""/>
            <xdr:cNvSpPr>
              <a:spLocks noTextEdit="1"/>
            </xdr:cNvSpPr>
          </xdr:nvSpPr>
          <xdr:spPr>
            <a:xfrm>
              <a:off x="2006600" y="1744134"/>
              <a:ext cx="3793068" cy="16086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0</xdr:colOff>
      <xdr:row>19</xdr:row>
      <xdr:rowOff>0</xdr:rowOff>
    </xdr:from>
    <xdr:to>
      <xdr:col>9</xdr:col>
      <xdr:colOff>330201</xdr:colOff>
      <xdr:row>23</xdr:row>
      <xdr:rowOff>77894</xdr:rowOff>
    </xdr:to>
    <xdr:sp macro="" textlink="">
      <xdr:nvSpPr>
        <xdr:cNvPr id="19" name="Rectangle: Rounded Corners 18">
          <a:extLst>
            <a:ext uri="{FF2B5EF4-FFF2-40B4-BE49-F238E27FC236}">
              <a16:creationId xmlns:a16="http://schemas.microsoft.com/office/drawing/2014/main" id="{00000000-0008-0000-0000-000013000000}"/>
            </a:ext>
          </a:extLst>
        </xdr:cNvPr>
        <xdr:cNvSpPr/>
      </xdr:nvSpPr>
      <xdr:spPr>
        <a:xfrm>
          <a:off x="1219200" y="3539067"/>
          <a:ext cx="4597401" cy="822960"/>
        </a:xfrm>
        <a:prstGeom prst="roundRect">
          <a:avLst/>
        </a:prstGeom>
        <a:solidFill>
          <a:srgbClr val="066370"/>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0</xdr:colOff>
      <xdr:row>24</xdr:row>
      <xdr:rowOff>147320</xdr:rowOff>
    </xdr:from>
    <xdr:to>
      <xdr:col>9</xdr:col>
      <xdr:colOff>330201</xdr:colOff>
      <xdr:row>29</xdr:row>
      <xdr:rowOff>38947</xdr:rowOff>
    </xdr:to>
    <xdr:sp macro="" textlink="">
      <xdr:nvSpPr>
        <xdr:cNvPr id="22" name="Rectangle: Rounded Corners 21">
          <a:extLst>
            <a:ext uri="{FF2B5EF4-FFF2-40B4-BE49-F238E27FC236}">
              <a16:creationId xmlns:a16="http://schemas.microsoft.com/office/drawing/2014/main" id="{00000000-0008-0000-0000-000016000000}"/>
            </a:ext>
          </a:extLst>
        </xdr:cNvPr>
        <xdr:cNvSpPr/>
      </xdr:nvSpPr>
      <xdr:spPr>
        <a:xfrm>
          <a:off x="1219200" y="4617720"/>
          <a:ext cx="4597401" cy="822960"/>
        </a:xfrm>
        <a:prstGeom prst="roundRect">
          <a:avLst/>
        </a:prstGeom>
        <a:solidFill>
          <a:srgbClr val="066370"/>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0</xdr:colOff>
      <xdr:row>30</xdr:row>
      <xdr:rowOff>108373</xdr:rowOff>
    </xdr:from>
    <xdr:to>
      <xdr:col>9</xdr:col>
      <xdr:colOff>330201</xdr:colOff>
      <xdr:row>35</xdr:row>
      <xdr:rowOff>0</xdr:rowOff>
    </xdr:to>
    <xdr:sp macro="" textlink="">
      <xdr:nvSpPr>
        <xdr:cNvPr id="23" name="Rectangle: Rounded Corners 22">
          <a:extLst>
            <a:ext uri="{FF2B5EF4-FFF2-40B4-BE49-F238E27FC236}">
              <a16:creationId xmlns:a16="http://schemas.microsoft.com/office/drawing/2014/main" id="{00000000-0008-0000-0000-000017000000}"/>
            </a:ext>
          </a:extLst>
        </xdr:cNvPr>
        <xdr:cNvSpPr/>
      </xdr:nvSpPr>
      <xdr:spPr>
        <a:xfrm>
          <a:off x="1219200" y="5696373"/>
          <a:ext cx="4597401" cy="822960"/>
        </a:xfrm>
        <a:prstGeom prst="roundRect">
          <a:avLst/>
        </a:prstGeom>
        <a:solidFill>
          <a:srgbClr val="066370"/>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162559</xdr:colOff>
      <xdr:row>18</xdr:row>
      <xdr:rowOff>50800</xdr:rowOff>
    </xdr:from>
    <xdr:to>
      <xdr:col>2</xdr:col>
      <xdr:colOff>558799</xdr:colOff>
      <xdr:row>23</xdr:row>
      <xdr:rowOff>125307</xdr:rowOff>
    </xdr:to>
    <xdr:sp macro="" textlink="">
      <xdr:nvSpPr>
        <xdr:cNvPr id="25" name="Flowchart: Connector 24">
          <a:extLst>
            <a:ext uri="{FF2B5EF4-FFF2-40B4-BE49-F238E27FC236}">
              <a16:creationId xmlns:a16="http://schemas.microsoft.com/office/drawing/2014/main" id="{00000000-0008-0000-0000-000019000000}"/>
            </a:ext>
          </a:extLst>
        </xdr:cNvPr>
        <xdr:cNvSpPr/>
      </xdr:nvSpPr>
      <xdr:spPr>
        <a:xfrm>
          <a:off x="772159" y="3403600"/>
          <a:ext cx="1005840" cy="1005840"/>
        </a:xfrm>
        <a:prstGeom prst="flowChartConnector">
          <a:avLst/>
        </a:prstGeom>
        <a:solidFill>
          <a:srgbClr val="8F0385"/>
        </a:solidFill>
        <a:ln>
          <a:solidFill>
            <a:srgbClr val="BB05AE"/>
          </a:solid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162559</xdr:colOff>
      <xdr:row>24</xdr:row>
      <xdr:rowOff>34713</xdr:rowOff>
    </xdr:from>
    <xdr:to>
      <xdr:col>2</xdr:col>
      <xdr:colOff>558799</xdr:colOff>
      <xdr:row>29</xdr:row>
      <xdr:rowOff>109220</xdr:rowOff>
    </xdr:to>
    <xdr:sp macro="" textlink="">
      <xdr:nvSpPr>
        <xdr:cNvPr id="26" name="Flowchart: Connector 25">
          <a:extLst>
            <a:ext uri="{FF2B5EF4-FFF2-40B4-BE49-F238E27FC236}">
              <a16:creationId xmlns:a16="http://schemas.microsoft.com/office/drawing/2014/main" id="{00000000-0008-0000-0000-00001A000000}"/>
            </a:ext>
          </a:extLst>
        </xdr:cNvPr>
        <xdr:cNvSpPr/>
      </xdr:nvSpPr>
      <xdr:spPr>
        <a:xfrm>
          <a:off x="772159" y="4505113"/>
          <a:ext cx="1005840" cy="1005840"/>
        </a:xfrm>
        <a:prstGeom prst="flowChartConnector">
          <a:avLst/>
        </a:prstGeom>
        <a:solidFill>
          <a:srgbClr val="8F0385"/>
        </a:solidFill>
        <a:ln>
          <a:solidFill>
            <a:srgbClr val="BB05AE"/>
          </a:solid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162559</xdr:colOff>
      <xdr:row>30</xdr:row>
      <xdr:rowOff>18626</xdr:rowOff>
    </xdr:from>
    <xdr:to>
      <xdr:col>2</xdr:col>
      <xdr:colOff>558799</xdr:colOff>
      <xdr:row>35</xdr:row>
      <xdr:rowOff>93133</xdr:rowOff>
    </xdr:to>
    <xdr:sp macro="" textlink="">
      <xdr:nvSpPr>
        <xdr:cNvPr id="29" name="Flowchart: Connector 28">
          <a:extLst>
            <a:ext uri="{FF2B5EF4-FFF2-40B4-BE49-F238E27FC236}">
              <a16:creationId xmlns:a16="http://schemas.microsoft.com/office/drawing/2014/main" id="{00000000-0008-0000-0000-00001D000000}"/>
            </a:ext>
          </a:extLst>
        </xdr:cNvPr>
        <xdr:cNvSpPr/>
      </xdr:nvSpPr>
      <xdr:spPr>
        <a:xfrm>
          <a:off x="772159" y="5606626"/>
          <a:ext cx="1005840" cy="1005840"/>
        </a:xfrm>
        <a:prstGeom prst="flowChartConnector">
          <a:avLst/>
        </a:prstGeom>
        <a:solidFill>
          <a:srgbClr val="8F0385"/>
        </a:solidFill>
        <a:ln>
          <a:solidFill>
            <a:srgbClr val="BB05AE"/>
          </a:solid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3</xdr:col>
      <xdr:colOff>338667</xdr:colOff>
      <xdr:row>20</xdr:row>
      <xdr:rowOff>8467</xdr:rowOff>
    </xdr:from>
    <xdr:ext cx="2057400" cy="405432"/>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2167467" y="3733800"/>
          <a:ext cx="2057400"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solidFill>
                <a:srgbClr val="FFFFFF"/>
              </a:solidFill>
            </a:rPr>
            <a:t>Total Revenue</a:t>
          </a:r>
        </a:p>
      </xdr:txBody>
    </xdr:sp>
    <xdr:clientData/>
  </xdr:oneCellAnchor>
  <xdr:oneCellAnchor>
    <xdr:from>
      <xdr:col>3</xdr:col>
      <xdr:colOff>338667</xdr:colOff>
      <xdr:row>25</xdr:row>
      <xdr:rowOff>182518</xdr:rowOff>
    </xdr:from>
    <xdr:ext cx="2167468" cy="405432"/>
    <xdr:sp macro="" textlink="">
      <xdr:nvSpPr>
        <xdr:cNvPr id="36" name="TextBox 35">
          <a:extLst>
            <a:ext uri="{FF2B5EF4-FFF2-40B4-BE49-F238E27FC236}">
              <a16:creationId xmlns:a16="http://schemas.microsoft.com/office/drawing/2014/main" id="{00000000-0008-0000-0000-000024000000}"/>
            </a:ext>
          </a:extLst>
        </xdr:cNvPr>
        <xdr:cNvSpPr txBox="1"/>
      </xdr:nvSpPr>
      <xdr:spPr>
        <a:xfrm>
          <a:off x="2167467" y="4839185"/>
          <a:ext cx="2167468"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solidFill>
                <a:srgbClr val="FFFFFF"/>
              </a:solidFill>
            </a:rPr>
            <a:t>Total Target</a:t>
          </a:r>
        </a:p>
      </xdr:txBody>
    </xdr:sp>
    <xdr:clientData/>
  </xdr:oneCellAnchor>
  <xdr:oneCellAnchor>
    <xdr:from>
      <xdr:col>3</xdr:col>
      <xdr:colOff>372533</xdr:colOff>
      <xdr:row>31</xdr:row>
      <xdr:rowOff>144902</xdr:rowOff>
    </xdr:from>
    <xdr:ext cx="1820334" cy="405432"/>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2201333" y="5919169"/>
          <a:ext cx="1820334"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solidFill>
                <a:srgbClr val="FFFFFF"/>
              </a:solidFill>
            </a:rPr>
            <a:t>Variance %</a:t>
          </a:r>
        </a:p>
      </xdr:txBody>
    </xdr:sp>
    <xdr:clientData/>
  </xdr:oneCellAnchor>
  <xdr:twoCellAnchor>
    <xdr:from>
      <xdr:col>2</xdr:col>
      <xdr:colOff>165951</xdr:colOff>
      <xdr:row>20</xdr:row>
      <xdr:rowOff>50801</xdr:rowOff>
    </xdr:from>
    <xdr:to>
      <xdr:col>2</xdr:col>
      <xdr:colOff>440271</xdr:colOff>
      <xdr:row>21</xdr:row>
      <xdr:rowOff>138854</xdr:rowOff>
    </xdr:to>
    <xdr:sp macro="" textlink="">
      <xdr:nvSpPr>
        <xdr:cNvPr id="39" name="Flowchart: Connector 38">
          <a:extLst>
            <a:ext uri="{FF2B5EF4-FFF2-40B4-BE49-F238E27FC236}">
              <a16:creationId xmlns:a16="http://schemas.microsoft.com/office/drawing/2014/main" id="{00000000-0008-0000-0000-000027000000}"/>
            </a:ext>
          </a:extLst>
        </xdr:cNvPr>
        <xdr:cNvSpPr/>
      </xdr:nvSpPr>
      <xdr:spPr>
        <a:xfrm>
          <a:off x="1385151" y="3776134"/>
          <a:ext cx="274320" cy="274320"/>
        </a:xfrm>
        <a:prstGeom prst="flowChartConnector">
          <a:avLst/>
        </a:prstGeom>
        <a:solidFill>
          <a:schemeClr val="bg1"/>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165951</xdr:colOff>
      <xdr:row>26</xdr:row>
      <xdr:rowOff>32175</xdr:rowOff>
    </xdr:from>
    <xdr:to>
      <xdr:col>2</xdr:col>
      <xdr:colOff>440271</xdr:colOff>
      <xdr:row>27</xdr:row>
      <xdr:rowOff>120228</xdr:rowOff>
    </xdr:to>
    <xdr:sp macro="" textlink="">
      <xdr:nvSpPr>
        <xdr:cNvPr id="40" name="Flowchart: Connector 39">
          <a:extLst>
            <a:ext uri="{FF2B5EF4-FFF2-40B4-BE49-F238E27FC236}">
              <a16:creationId xmlns:a16="http://schemas.microsoft.com/office/drawing/2014/main" id="{00000000-0008-0000-0000-000028000000}"/>
            </a:ext>
          </a:extLst>
        </xdr:cNvPr>
        <xdr:cNvSpPr/>
      </xdr:nvSpPr>
      <xdr:spPr>
        <a:xfrm>
          <a:off x="1385151" y="4875108"/>
          <a:ext cx="274320" cy="274320"/>
        </a:xfrm>
        <a:prstGeom prst="flowChartConnector">
          <a:avLst/>
        </a:prstGeom>
        <a:solidFill>
          <a:schemeClr val="bg1"/>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165951</xdr:colOff>
      <xdr:row>32</xdr:row>
      <xdr:rowOff>13548</xdr:rowOff>
    </xdr:from>
    <xdr:to>
      <xdr:col>2</xdr:col>
      <xdr:colOff>440271</xdr:colOff>
      <xdr:row>33</xdr:row>
      <xdr:rowOff>101601</xdr:rowOff>
    </xdr:to>
    <xdr:sp macro="" textlink="">
      <xdr:nvSpPr>
        <xdr:cNvPr id="42" name="Flowchart: Connector 41">
          <a:extLst>
            <a:ext uri="{FF2B5EF4-FFF2-40B4-BE49-F238E27FC236}">
              <a16:creationId xmlns:a16="http://schemas.microsoft.com/office/drawing/2014/main" id="{00000000-0008-0000-0000-00002A000000}"/>
            </a:ext>
          </a:extLst>
        </xdr:cNvPr>
        <xdr:cNvSpPr/>
      </xdr:nvSpPr>
      <xdr:spPr>
        <a:xfrm>
          <a:off x="1385151" y="5974081"/>
          <a:ext cx="274320" cy="274320"/>
        </a:xfrm>
        <a:prstGeom prst="flowChartConnector">
          <a:avLst/>
        </a:prstGeom>
        <a:solidFill>
          <a:schemeClr val="bg1"/>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118533</xdr:colOff>
      <xdr:row>18</xdr:row>
      <xdr:rowOff>93133</xdr:rowOff>
    </xdr:from>
    <xdr:to>
      <xdr:col>8</xdr:col>
      <xdr:colOff>423333</xdr:colOff>
      <xdr:row>23</xdr:row>
      <xdr:rowOff>76200</xdr:rowOff>
    </xdr:to>
    <xdr:sp macro="" textlink="">
      <xdr:nvSpPr>
        <xdr:cNvPr id="4" name="Flowchart: Connector 3">
          <a:extLst>
            <a:ext uri="{FF2B5EF4-FFF2-40B4-BE49-F238E27FC236}">
              <a16:creationId xmlns:a16="http://schemas.microsoft.com/office/drawing/2014/main" id="{00000000-0008-0000-0000-000004000000}"/>
            </a:ext>
          </a:extLst>
        </xdr:cNvPr>
        <xdr:cNvSpPr/>
      </xdr:nvSpPr>
      <xdr:spPr>
        <a:xfrm>
          <a:off x="4385733" y="3445933"/>
          <a:ext cx="914400" cy="914400"/>
        </a:xfrm>
        <a:prstGeom prst="flowChartConnector">
          <a:avLst/>
        </a:prstGeom>
        <a:solidFill>
          <a:schemeClr val="bg1"/>
        </a:solidFill>
        <a:ln w="28575">
          <a:solidFill>
            <a:srgbClr val="8F0385"/>
          </a:solid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118533</xdr:colOff>
      <xdr:row>24</xdr:row>
      <xdr:rowOff>59267</xdr:rowOff>
    </xdr:from>
    <xdr:to>
      <xdr:col>8</xdr:col>
      <xdr:colOff>423333</xdr:colOff>
      <xdr:row>29</xdr:row>
      <xdr:rowOff>42334</xdr:rowOff>
    </xdr:to>
    <xdr:sp macro="" textlink="">
      <xdr:nvSpPr>
        <xdr:cNvPr id="5" name="Flowchart: Connector 4">
          <a:extLst>
            <a:ext uri="{FF2B5EF4-FFF2-40B4-BE49-F238E27FC236}">
              <a16:creationId xmlns:a16="http://schemas.microsoft.com/office/drawing/2014/main" id="{00000000-0008-0000-0000-000005000000}"/>
            </a:ext>
          </a:extLst>
        </xdr:cNvPr>
        <xdr:cNvSpPr/>
      </xdr:nvSpPr>
      <xdr:spPr>
        <a:xfrm>
          <a:off x="4385733" y="4529667"/>
          <a:ext cx="914400" cy="914400"/>
        </a:xfrm>
        <a:prstGeom prst="flowChartConnector">
          <a:avLst/>
        </a:prstGeom>
        <a:solidFill>
          <a:schemeClr val="bg1"/>
        </a:solidFill>
        <a:ln w="28575">
          <a:solidFill>
            <a:srgbClr val="8F0385"/>
          </a:solid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118533</xdr:colOff>
      <xdr:row>30</xdr:row>
      <xdr:rowOff>0</xdr:rowOff>
    </xdr:from>
    <xdr:to>
      <xdr:col>8</xdr:col>
      <xdr:colOff>423333</xdr:colOff>
      <xdr:row>34</xdr:row>
      <xdr:rowOff>169333</xdr:rowOff>
    </xdr:to>
    <xdr:sp macro="" textlink="">
      <xdr:nvSpPr>
        <xdr:cNvPr id="8" name="Flowchart: Connector 7">
          <a:extLst>
            <a:ext uri="{FF2B5EF4-FFF2-40B4-BE49-F238E27FC236}">
              <a16:creationId xmlns:a16="http://schemas.microsoft.com/office/drawing/2014/main" id="{00000000-0008-0000-0000-000008000000}"/>
            </a:ext>
          </a:extLst>
        </xdr:cNvPr>
        <xdr:cNvSpPr/>
      </xdr:nvSpPr>
      <xdr:spPr>
        <a:xfrm>
          <a:off x="4385733" y="5588000"/>
          <a:ext cx="914400" cy="914400"/>
        </a:xfrm>
        <a:prstGeom prst="flowChartConnector">
          <a:avLst/>
        </a:prstGeom>
        <a:solidFill>
          <a:schemeClr val="bg1"/>
        </a:solidFill>
        <a:ln w="28575">
          <a:solidFill>
            <a:srgbClr val="8F0385"/>
          </a:solid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84666</xdr:colOff>
          <xdr:row>31</xdr:row>
          <xdr:rowOff>118532</xdr:rowOff>
        </xdr:from>
        <xdr:to>
          <xdr:col>8</xdr:col>
          <xdr:colOff>431799</xdr:colOff>
          <xdr:row>33</xdr:row>
          <xdr:rowOff>135466</xdr:rowOff>
        </xdr:to>
        <xdr:pic>
          <xdr:nvPicPr>
            <xdr:cNvPr id="12" name="Picture 11">
              <a:extLst>
                <a:ext uri="{FF2B5EF4-FFF2-40B4-BE49-F238E27FC236}">
                  <a16:creationId xmlns:a16="http://schemas.microsoft.com/office/drawing/2014/main" id="{00000000-0008-0000-0000-00000C000000}"/>
                </a:ext>
              </a:extLst>
            </xdr:cNvPr>
            <xdr:cNvPicPr>
              <a:picLocks noChangeAspect="1" noChangeArrowheads="1"/>
              <a:extLst>
                <a:ext uri="{84589F7E-364E-4C9E-8A38-B11213B215E9}">
                  <a14:cameraTool cellRange="'Store AnalysisDash1'!$D$16" spid="_x0000_s1244"/>
                </a:ext>
              </a:extLst>
            </xdr:cNvPicPr>
          </xdr:nvPicPr>
          <xdr:blipFill>
            <a:blip xmlns:r="http://schemas.openxmlformats.org/officeDocument/2006/relationships" r:embed="rId1"/>
            <a:srcRect/>
            <a:stretch>
              <a:fillRect/>
            </a:stretch>
          </xdr:blipFill>
          <xdr:spPr bwMode="auto">
            <a:xfrm>
              <a:off x="4351866" y="5892799"/>
              <a:ext cx="956733" cy="389467"/>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7</xdr:col>
      <xdr:colOff>33867</xdr:colOff>
      <xdr:row>19</xdr:row>
      <xdr:rowOff>76200</xdr:rowOff>
    </xdr:from>
    <xdr:ext cx="1066800" cy="618067"/>
    <xdr:sp macro="" textlink="'Store AnalysisDash1'!D11">
      <xdr:nvSpPr>
        <xdr:cNvPr id="27" name="TextBox 26">
          <a:extLst>
            <a:ext uri="{FF2B5EF4-FFF2-40B4-BE49-F238E27FC236}">
              <a16:creationId xmlns:a16="http://schemas.microsoft.com/office/drawing/2014/main" id="{00000000-0008-0000-0000-00001B000000}"/>
            </a:ext>
          </a:extLst>
        </xdr:cNvPr>
        <xdr:cNvSpPr txBox="1"/>
      </xdr:nvSpPr>
      <xdr:spPr>
        <a:xfrm>
          <a:off x="4301067" y="3615267"/>
          <a:ext cx="1066800" cy="6180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83E7E438-EEE3-4ECF-8E86-EA2F127D86CD}" type="TxLink">
            <a:rPr lang="en-US" sz="1600" b="1" i="0" u="none" strike="noStrike">
              <a:solidFill>
                <a:srgbClr val="002060"/>
              </a:solidFill>
              <a:latin typeface="Calibri"/>
              <a:cs typeface="Calibri"/>
            </a:rPr>
            <a:pPr algn="ctr"/>
            <a:t>$5.4M</a:t>
          </a:fld>
          <a:endParaRPr lang="en-US" sz="3200" b="1">
            <a:solidFill>
              <a:srgbClr val="002060"/>
            </a:solidFill>
          </a:endParaRPr>
        </a:p>
      </xdr:txBody>
    </xdr:sp>
    <xdr:clientData/>
  </xdr:oneCellAnchor>
  <xdr:oneCellAnchor>
    <xdr:from>
      <xdr:col>7</xdr:col>
      <xdr:colOff>50800</xdr:colOff>
      <xdr:row>25</xdr:row>
      <xdr:rowOff>50800</xdr:rowOff>
    </xdr:from>
    <xdr:ext cx="1066800" cy="618067"/>
    <xdr:sp macro="" textlink="'Store AnalysisDash1'!E11">
      <xdr:nvSpPr>
        <xdr:cNvPr id="31" name="TextBox 30">
          <a:extLst>
            <a:ext uri="{FF2B5EF4-FFF2-40B4-BE49-F238E27FC236}">
              <a16:creationId xmlns:a16="http://schemas.microsoft.com/office/drawing/2014/main" id="{00000000-0008-0000-0000-00001F000000}"/>
            </a:ext>
          </a:extLst>
        </xdr:cNvPr>
        <xdr:cNvSpPr txBox="1"/>
      </xdr:nvSpPr>
      <xdr:spPr>
        <a:xfrm>
          <a:off x="4318000" y="4707467"/>
          <a:ext cx="1066800" cy="6180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A0BEA7F9-5481-44D8-BBF4-C044917639B7}" type="TxLink">
            <a:rPr lang="en-US" sz="1600" b="1" i="0" u="none" strike="noStrike">
              <a:solidFill>
                <a:srgbClr val="002060"/>
              </a:solidFill>
              <a:latin typeface="Calibri"/>
              <a:ea typeface="+mn-ea"/>
              <a:cs typeface="Calibri"/>
            </a:rPr>
            <a:pPr marL="0" indent="0" algn="ctr"/>
            <a:t>$5.3M</a:t>
          </a:fld>
          <a:endParaRPr lang="en-US" sz="1600" b="1" i="0" u="none" strike="noStrike">
            <a:solidFill>
              <a:srgbClr val="002060"/>
            </a:solidFill>
            <a:latin typeface="Calibri"/>
            <a:ea typeface="+mn-ea"/>
            <a:cs typeface="Calibri"/>
          </a:endParaRPr>
        </a:p>
      </xdr:txBody>
    </xdr:sp>
    <xdr:clientData/>
  </xdr:oneCellAnchor>
  <xdr:oneCellAnchor>
    <xdr:from>
      <xdr:col>1</xdr:col>
      <xdr:colOff>84667</xdr:colOff>
      <xdr:row>0</xdr:row>
      <xdr:rowOff>59268</xdr:rowOff>
    </xdr:from>
    <xdr:ext cx="6925733" cy="905932"/>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694267" y="59268"/>
          <a:ext cx="6925733" cy="9059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3200" b="1">
              <a:solidFill>
                <a:schemeClr val="bg1"/>
              </a:solidFill>
              <a:latin typeface="Kalinga" panose="020B0502040204020203" pitchFamily="34" charset="0"/>
              <a:cs typeface="Kalinga" panose="020B0502040204020203" pitchFamily="34" charset="0"/>
            </a:rPr>
            <a:t>PhyllTechX Business Dashboard</a:t>
          </a:r>
        </a:p>
      </xdr:txBody>
    </xdr:sp>
    <xdr:clientData/>
  </xdr:oneCellAnchor>
  <xdr:twoCellAnchor>
    <xdr:from>
      <xdr:col>12</xdr:col>
      <xdr:colOff>499533</xdr:colOff>
      <xdr:row>1</xdr:row>
      <xdr:rowOff>90593</xdr:rowOff>
    </xdr:from>
    <xdr:to>
      <xdr:col>15</xdr:col>
      <xdr:colOff>67735</xdr:colOff>
      <xdr:row>3</xdr:row>
      <xdr:rowOff>183728</xdr:rowOff>
    </xdr:to>
    <xdr:sp macro="" textlink="">
      <xdr:nvSpPr>
        <xdr:cNvPr id="10" name="Rectangle: Diagonal Corners Rounded 9">
          <a:hlinkClick xmlns:r="http://schemas.openxmlformats.org/officeDocument/2006/relationships" r:id="rId2"/>
          <a:extLst>
            <a:ext uri="{FF2B5EF4-FFF2-40B4-BE49-F238E27FC236}">
              <a16:creationId xmlns:a16="http://schemas.microsoft.com/office/drawing/2014/main" id="{00000000-0008-0000-0000-00000A000000}"/>
            </a:ext>
          </a:extLst>
        </xdr:cNvPr>
        <xdr:cNvSpPr/>
      </xdr:nvSpPr>
      <xdr:spPr>
        <a:xfrm>
          <a:off x="7814733" y="276860"/>
          <a:ext cx="1397002" cy="465668"/>
        </a:xfrm>
        <a:prstGeom prst="round2DiagRect">
          <a:avLst/>
        </a:prstGeom>
        <a:gradFill flip="none" rotWithShape="1">
          <a:gsLst>
            <a:gs pos="0">
              <a:srgbClr val="0AA5BA"/>
            </a:gs>
            <a:gs pos="46000">
              <a:srgbClr val="066370"/>
            </a:gs>
            <a:gs pos="100000">
              <a:srgbClr val="066370"/>
            </a:gs>
          </a:gsLst>
          <a:path path="circle">
            <a:fillToRect l="50000" t="130000" r="50000" b="-30000"/>
          </a:path>
          <a:tileRect/>
        </a:gradFill>
        <a:ln>
          <a:solidFill>
            <a:srgbClr val="06637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Time</a:t>
          </a:r>
          <a:r>
            <a:rPr lang="en-US" sz="1800" b="1" baseline="0"/>
            <a:t> Frame</a:t>
          </a:r>
          <a:endParaRPr lang="en-US" sz="1800" b="1"/>
        </a:p>
      </xdr:txBody>
    </xdr:sp>
    <xdr:clientData/>
  </xdr:twoCellAnchor>
  <xdr:twoCellAnchor>
    <xdr:from>
      <xdr:col>16</xdr:col>
      <xdr:colOff>4234</xdr:colOff>
      <xdr:row>1</xdr:row>
      <xdr:rowOff>90593</xdr:rowOff>
    </xdr:from>
    <xdr:to>
      <xdr:col>18</xdr:col>
      <xdr:colOff>182036</xdr:colOff>
      <xdr:row>3</xdr:row>
      <xdr:rowOff>183728</xdr:rowOff>
    </xdr:to>
    <xdr:sp macro="" textlink="">
      <xdr:nvSpPr>
        <xdr:cNvPr id="13" name="Rectangle: Diagonal Corners Rounded 12">
          <a:extLst>
            <a:ext uri="{FF2B5EF4-FFF2-40B4-BE49-F238E27FC236}">
              <a16:creationId xmlns:a16="http://schemas.microsoft.com/office/drawing/2014/main" id="{00000000-0008-0000-0000-00000D000000}"/>
            </a:ext>
          </a:extLst>
        </xdr:cNvPr>
        <xdr:cNvSpPr/>
      </xdr:nvSpPr>
      <xdr:spPr>
        <a:xfrm>
          <a:off x="9757834" y="276860"/>
          <a:ext cx="1397002" cy="465668"/>
        </a:xfrm>
        <a:prstGeom prst="round2DiagRect">
          <a:avLst/>
        </a:prstGeom>
        <a:gradFill flip="none" rotWithShape="1">
          <a:gsLst>
            <a:gs pos="0">
              <a:srgbClr val="066370"/>
            </a:gs>
            <a:gs pos="61000">
              <a:srgbClr val="066370"/>
            </a:gs>
            <a:gs pos="100000">
              <a:srgbClr val="0BAFC5"/>
            </a:gs>
          </a:gsLst>
          <a:lin ang="16200000" scaled="1"/>
          <a:tileRect/>
        </a:gradFill>
        <a:ln>
          <a:solidFill>
            <a:srgbClr val="06637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Store</a:t>
          </a:r>
        </a:p>
      </xdr:txBody>
    </xdr:sp>
    <xdr:clientData/>
  </xdr:twoCellAnchor>
  <xdr:twoCellAnchor>
    <xdr:from>
      <xdr:col>19</xdr:col>
      <xdr:colOff>118534</xdr:colOff>
      <xdr:row>1</xdr:row>
      <xdr:rowOff>90593</xdr:rowOff>
    </xdr:from>
    <xdr:to>
      <xdr:col>21</xdr:col>
      <xdr:colOff>296336</xdr:colOff>
      <xdr:row>3</xdr:row>
      <xdr:rowOff>183728</xdr:rowOff>
    </xdr:to>
    <xdr:sp macro="" textlink="">
      <xdr:nvSpPr>
        <xdr:cNvPr id="14" name="Rectangle: Diagonal Corners Rounded 13">
          <a:hlinkClick xmlns:r="http://schemas.openxmlformats.org/officeDocument/2006/relationships" r:id="rId3"/>
          <a:extLst>
            <a:ext uri="{FF2B5EF4-FFF2-40B4-BE49-F238E27FC236}">
              <a16:creationId xmlns:a16="http://schemas.microsoft.com/office/drawing/2014/main" id="{00000000-0008-0000-0000-00000E000000}"/>
            </a:ext>
          </a:extLst>
        </xdr:cNvPr>
        <xdr:cNvSpPr/>
      </xdr:nvSpPr>
      <xdr:spPr>
        <a:xfrm>
          <a:off x="11700934" y="276860"/>
          <a:ext cx="1397002" cy="465668"/>
        </a:xfrm>
        <a:prstGeom prst="round2DiagRect">
          <a:avLst>
            <a:gd name="adj1" fmla="val 18485"/>
            <a:gd name="adj2" fmla="val 0"/>
          </a:avLst>
        </a:prstGeom>
        <a:gradFill flip="none" rotWithShape="1">
          <a:gsLst>
            <a:gs pos="0">
              <a:srgbClr val="0AA5BA"/>
            </a:gs>
            <a:gs pos="46000">
              <a:srgbClr val="066370"/>
            </a:gs>
            <a:gs pos="100000">
              <a:srgbClr val="066370"/>
            </a:gs>
          </a:gsLst>
          <a:path path="circle">
            <a:fillToRect l="50000" t="130000" r="50000" b="-30000"/>
          </a:path>
          <a:tileRect/>
        </a:gradFill>
        <a:ln>
          <a:solidFill>
            <a:srgbClr val="06637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800" b="1">
              <a:solidFill>
                <a:schemeClr val="lt1"/>
              </a:solidFill>
              <a:latin typeface="+mn-lt"/>
              <a:ea typeface="+mn-ea"/>
              <a:cs typeface="+mn-cs"/>
            </a:rPr>
            <a:t>Profit View</a:t>
          </a:r>
        </a:p>
      </xdr:txBody>
    </xdr:sp>
    <xdr:clientData/>
  </xdr:twoCellAnchor>
  <xdr:twoCellAnchor>
    <xdr:from>
      <xdr:col>10</xdr:col>
      <xdr:colOff>296333</xdr:colOff>
      <xdr:row>10</xdr:row>
      <xdr:rowOff>93133</xdr:rowOff>
    </xdr:from>
    <xdr:to>
      <xdr:col>22</xdr:col>
      <xdr:colOff>524933</xdr:colOff>
      <xdr:row>34</xdr:row>
      <xdr:rowOff>103293</xdr:rowOff>
    </xdr:to>
    <mc:AlternateContent xmlns:mc="http://schemas.openxmlformats.org/markup-compatibility/2006">
      <mc:Choice xmlns:we="http://schemas.microsoft.com/office/webextensions/webextension/2010/11" Requires="we">
        <xdr:graphicFrame macro="">
          <xdr:nvGraphicFramePr>
            <xdr:cNvPr id="15" name="Add-in 14">
              <a:extLst>
                <a:ext uri="{FF2B5EF4-FFF2-40B4-BE49-F238E27FC236}">
                  <a16:creationId xmlns:a16="http://schemas.microsoft.com/office/drawing/2014/main" id="{00000000-0008-0000-0000-00000F000000}"/>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4"/>
            </a:graphicData>
          </a:graphic>
        </xdr:graphicFrame>
      </mc:Choice>
      <mc:Fallback>
        <xdr:pic>
          <xdr:nvPicPr>
            <xdr:cNvPr id="15" name="Add-in 14">
              <a:extLst>
                <a:ext uri="{FF2B5EF4-FFF2-40B4-BE49-F238E27FC236}">
                  <a16:creationId xmlns:a16="http://schemas.microsoft.com/office/drawing/2014/main" id="{00000000-0008-0000-0000-00000F000000}"/>
                </a:ext>
              </a:extLst>
            </xdr:cNvPr>
            <xdr:cNvPicPr/>
          </xdr:nvPicPr>
          <xdr:blipFill>
            <a:blip xmlns:r="http://schemas.openxmlformats.org/officeDocument/2006/relationships" r:embed="rId5"/>
            <a:stretch>
              <a:fillRect/>
            </a:stretch>
          </xdr:blipFill>
          <xdr:spPr>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8466</xdr:colOff>
      <xdr:row>0</xdr:row>
      <xdr:rowOff>0</xdr:rowOff>
    </xdr:from>
    <xdr:to>
      <xdr:col>26</xdr:col>
      <xdr:colOff>8467</xdr:colOff>
      <xdr:row>5</xdr:row>
      <xdr:rowOff>16934</xdr:rowOff>
    </xdr:to>
    <xdr:sp macro="" textlink="">
      <xdr:nvSpPr>
        <xdr:cNvPr id="26" name="Rectangle 25">
          <a:extLst>
            <a:ext uri="{FF2B5EF4-FFF2-40B4-BE49-F238E27FC236}">
              <a16:creationId xmlns:a16="http://schemas.microsoft.com/office/drawing/2014/main" id="{00000000-0008-0000-0300-00001A000000}"/>
            </a:ext>
          </a:extLst>
        </xdr:cNvPr>
        <xdr:cNvSpPr/>
      </xdr:nvSpPr>
      <xdr:spPr>
        <a:xfrm>
          <a:off x="8466" y="0"/>
          <a:ext cx="15849601" cy="948267"/>
        </a:xfrm>
        <a:prstGeom prst="rect">
          <a:avLst/>
        </a:prstGeom>
        <a:solidFill>
          <a:srgbClr val="8F0385"/>
        </a:solidFill>
        <a:ln>
          <a:solidFill>
            <a:srgbClr val="8F038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389466</xdr:colOff>
      <xdr:row>5</xdr:row>
      <xdr:rowOff>93134</xdr:rowOff>
    </xdr:from>
    <xdr:to>
      <xdr:col>23</xdr:col>
      <xdr:colOff>127000</xdr:colOff>
      <xdr:row>35</xdr:row>
      <xdr:rowOff>59267</xdr:rowOff>
    </xdr:to>
    <xdr:sp macro="" textlink="">
      <xdr:nvSpPr>
        <xdr:cNvPr id="6" name="Rectangle: Diagonal Corners Rounded 5">
          <a:extLst>
            <a:ext uri="{FF2B5EF4-FFF2-40B4-BE49-F238E27FC236}">
              <a16:creationId xmlns:a16="http://schemas.microsoft.com/office/drawing/2014/main" id="{00000000-0008-0000-0300-000006000000}"/>
            </a:ext>
          </a:extLst>
        </xdr:cNvPr>
        <xdr:cNvSpPr/>
      </xdr:nvSpPr>
      <xdr:spPr>
        <a:xfrm>
          <a:off x="7095066" y="1024467"/>
          <a:ext cx="7052734" cy="5554133"/>
        </a:xfrm>
        <a:prstGeom prst="round2DiagRect">
          <a:avLst>
            <a:gd name="adj1" fmla="val 7796"/>
            <a:gd name="adj2" fmla="val 0"/>
          </a:avLst>
        </a:prstGeom>
        <a:solidFill>
          <a:schemeClr val="bg1"/>
        </a:solidFill>
        <a:ln w="28575">
          <a:solidFill>
            <a:srgbClr val="BB05AE"/>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457200</xdr:colOff>
      <xdr:row>11</xdr:row>
      <xdr:rowOff>59267</xdr:rowOff>
    </xdr:from>
    <xdr:to>
      <xdr:col>23</xdr:col>
      <xdr:colOff>59267</xdr:colOff>
      <xdr:row>34</xdr:row>
      <xdr:rowOff>177800</xdr:rowOff>
    </xdr:to>
    <xdr:sp macro="" textlink="">
      <xdr:nvSpPr>
        <xdr:cNvPr id="7" name="Rectangle: Diagonal Corners Rounded 6">
          <a:extLst>
            <a:ext uri="{FF2B5EF4-FFF2-40B4-BE49-F238E27FC236}">
              <a16:creationId xmlns:a16="http://schemas.microsoft.com/office/drawing/2014/main" id="{00000000-0008-0000-0300-000007000000}"/>
            </a:ext>
          </a:extLst>
        </xdr:cNvPr>
        <xdr:cNvSpPr/>
      </xdr:nvSpPr>
      <xdr:spPr>
        <a:xfrm>
          <a:off x="7162800" y="2108200"/>
          <a:ext cx="6917267" cy="4402667"/>
        </a:xfrm>
        <a:prstGeom prst="round2DiagRect">
          <a:avLst>
            <a:gd name="adj1" fmla="val 7186"/>
            <a:gd name="adj2" fmla="val 1"/>
          </a:avLst>
        </a:prstGeom>
        <a:solidFill>
          <a:schemeClr val="bg1"/>
        </a:solidFill>
        <a:ln w="28575">
          <a:solidFill>
            <a:srgbClr val="BB05AE"/>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u="sng">
              <a:solidFill>
                <a:srgbClr val="066370"/>
              </a:solidFill>
            </a:rPr>
            <a:t>Total Revenue vs Total Target</a:t>
          </a:r>
          <a:r>
            <a:rPr lang="en-US" sz="1400" b="1" u="sng" baseline="0">
              <a:solidFill>
                <a:srgbClr val="066370"/>
              </a:solidFill>
            </a:rPr>
            <a:t> by Month</a:t>
          </a:r>
          <a:endParaRPr lang="en-US" sz="1400" b="1" u="sng">
            <a:solidFill>
              <a:srgbClr val="066370"/>
            </a:solidFill>
          </a:endParaRPr>
        </a:p>
      </xdr:txBody>
    </xdr:sp>
    <xdr:clientData/>
  </xdr:twoCellAnchor>
  <xdr:twoCellAnchor>
    <xdr:from>
      <xdr:col>12</xdr:col>
      <xdr:colOff>364068</xdr:colOff>
      <xdr:row>13</xdr:row>
      <xdr:rowOff>93132</xdr:rowOff>
    </xdr:from>
    <xdr:to>
      <xdr:col>22</xdr:col>
      <xdr:colOff>584200</xdr:colOff>
      <xdr:row>22</xdr:row>
      <xdr:rowOff>67733</xdr:rowOff>
    </xdr:to>
    <xdr:graphicFrame macro="">
      <xdr:nvGraphicFramePr>
        <xdr:cNvPr id="8" name="Chart 7">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558800</xdr:colOff>
      <xdr:row>22</xdr:row>
      <xdr:rowOff>127001</xdr:rowOff>
    </xdr:from>
    <xdr:to>
      <xdr:col>22</xdr:col>
      <xdr:colOff>533400</xdr:colOff>
      <xdr:row>33</xdr:row>
      <xdr:rowOff>160868</xdr:rowOff>
    </xdr:to>
    <xdr:graphicFrame macro="">
      <xdr:nvGraphicFramePr>
        <xdr:cNvPr id="9" name="Chart 8">
          <a:extLst>
            <a:ext uri="{FF2B5EF4-FFF2-40B4-BE49-F238E27FC236}">
              <a16:creationId xmlns:a16="http://schemas.microsoft.com/office/drawing/2014/main" i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12</xdr:col>
      <xdr:colOff>228599</xdr:colOff>
      <xdr:row>6</xdr:row>
      <xdr:rowOff>25400</xdr:rowOff>
    </xdr:from>
    <xdr:ext cx="1554480" cy="342786"/>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7543799" y="1143000"/>
          <a:ext cx="15544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b="1">
              <a:solidFill>
                <a:srgbClr val="066370"/>
              </a:solidFill>
            </a:rPr>
            <a:t>Total</a:t>
          </a:r>
          <a:r>
            <a:rPr lang="en-US" sz="1600" b="1" baseline="0">
              <a:solidFill>
                <a:srgbClr val="066370"/>
              </a:solidFill>
            </a:rPr>
            <a:t> Revenue</a:t>
          </a:r>
          <a:endParaRPr lang="en-US" sz="1600" b="1">
            <a:solidFill>
              <a:srgbClr val="066370"/>
            </a:solidFill>
          </a:endParaRPr>
        </a:p>
      </xdr:txBody>
    </xdr:sp>
    <xdr:clientData/>
  </xdr:oneCellAnchor>
  <xdr:oneCellAnchor>
    <xdr:from>
      <xdr:col>16</xdr:col>
      <xdr:colOff>359832</xdr:colOff>
      <xdr:row>6</xdr:row>
      <xdr:rowOff>25400</xdr:rowOff>
    </xdr:from>
    <xdr:ext cx="1554480" cy="342786"/>
    <xdr:sp macro="" textlink="">
      <xdr:nvSpPr>
        <xdr:cNvPr id="13" name="TextBox 12">
          <a:extLst>
            <a:ext uri="{FF2B5EF4-FFF2-40B4-BE49-F238E27FC236}">
              <a16:creationId xmlns:a16="http://schemas.microsoft.com/office/drawing/2014/main" id="{00000000-0008-0000-0300-00000D000000}"/>
            </a:ext>
          </a:extLst>
        </xdr:cNvPr>
        <xdr:cNvSpPr txBox="1"/>
      </xdr:nvSpPr>
      <xdr:spPr>
        <a:xfrm>
          <a:off x="10113432" y="1143000"/>
          <a:ext cx="15544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b="1">
              <a:solidFill>
                <a:srgbClr val="066370"/>
              </a:solidFill>
            </a:rPr>
            <a:t>Total</a:t>
          </a:r>
          <a:r>
            <a:rPr lang="en-US" sz="1600" b="1" baseline="0">
              <a:solidFill>
                <a:srgbClr val="066370"/>
              </a:solidFill>
            </a:rPr>
            <a:t> Target</a:t>
          </a:r>
          <a:endParaRPr lang="en-US" sz="1600" b="1">
            <a:solidFill>
              <a:srgbClr val="066370"/>
            </a:solidFill>
          </a:endParaRPr>
        </a:p>
      </xdr:txBody>
    </xdr:sp>
    <xdr:clientData/>
  </xdr:oneCellAnchor>
  <xdr:oneCellAnchor>
    <xdr:from>
      <xdr:col>20</xdr:col>
      <xdr:colOff>491066</xdr:colOff>
      <xdr:row>6</xdr:row>
      <xdr:rowOff>25400</xdr:rowOff>
    </xdr:from>
    <xdr:ext cx="1554480" cy="342786"/>
    <xdr:sp macro="" textlink="">
      <xdr:nvSpPr>
        <xdr:cNvPr id="15" name="TextBox 14">
          <a:extLst>
            <a:ext uri="{FF2B5EF4-FFF2-40B4-BE49-F238E27FC236}">
              <a16:creationId xmlns:a16="http://schemas.microsoft.com/office/drawing/2014/main" id="{00000000-0008-0000-0300-00000F000000}"/>
            </a:ext>
          </a:extLst>
        </xdr:cNvPr>
        <xdr:cNvSpPr txBox="1"/>
      </xdr:nvSpPr>
      <xdr:spPr>
        <a:xfrm>
          <a:off x="12683066" y="1143000"/>
          <a:ext cx="15544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b="1">
              <a:solidFill>
                <a:srgbClr val="066370"/>
              </a:solidFill>
            </a:rPr>
            <a:t>Variance</a:t>
          </a:r>
        </a:p>
      </xdr:txBody>
    </xdr:sp>
    <xdr:clientData/>
  </xdr:oneCellAnchor>
  <xdr:oneCellAnchor>
    <xdr:from>
      <xdr:col>16</xdr:col>
      <xdr:colOff>349250</xdr:colOff>
      <xdr:row>7</xdr:row>
      <xdr:rowOff>160867</xdr:rowOff>
    </xdr:from>
    <xdr:ext cx="1270000" cy="405432"/>
    <xdr:sp macro="" textlink="'Monthly AnalysisDash2'!P6">
      <xdr:nvSpPr>
        <xdr:cNvPr id="28" name="TextBox 27">
          <a:extLst>
            <a:ext uri="{FF2B5EF4-FFF2-40B4-BE49-F238E27FC236}">
              <a16:creationId xmlns:a16="http://schemas.microsoft.com/office/drawing/2014/main" id="{00000000-0008-0000-0300-00001C000000}"/>
            </a:ext>
          </a:extLst>
        </xdr:cNvPr>
        <xdr:cNvSpPr txBox="1"/>
      </xdr:nvSpPr>
      <xdr:spPr>
        <a:xfrm>
          <a:off x="10102850" y="1464734"/>
          <a:ext cx="1270000"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64C679B3-3042-483F-BD0E-3E04148CC655}" type="TxLink">
            <a:rPr lang="en-US" sz="2000" b="1" i="0" u="none" strike="noStrike">
              <a:solidFill>
                <a:srgbClr val="BB05AE"/>
              </a:solidFill>
              <a:latin typeface="Calibri"/>
              <a:ea typeface="+mn-ea"/>
              <a:cs typeface="Calibri"/>
            </a:rPr>
            <a:pPr marL="0" indent="0" algn="ctr"/>
            <a:t>$5.3M</a:t>
          </a:fld>
          <a:endParaRPr lang="en-US" sz="2000" b="1" i="0" u="none" strike="noStrike">
            <a:solidFill>
              <a:srgbClr val="BB05AE"/>
            </a:solidFill>
            <a:latin typeface="Calibri"/>
            <a:ea typeface="+mn-ea"/>
            <a:cs typeface="Calibri"/>
          </a:endParaRPr>
        </a:p>
      </xdr:txBody>
    </xdr:sp>
    <xdr:clientData/>
  </xdr:oneCellAnchor>
  <xdr:oneCellAnchor>
    <xdr:from>
      <xdr:col>12</xdr:col>
      <xdr:colOff>232833</xdr:colOff>
      <xdr:row>7</xdr:row>
      <xdr:rowOff>152400</xdr:rowOff>
    </xdr:from>
    <xdr:ext cx="1270000" cy="405432"/>
    <xdr:sp macro="" textlink="'Monthly AnalysisDash2'!O6">
      <xdr:nvSpPr>
        <xdr:cNvPr id="29" name="TextBox 28">
          <a:extLst>
            <a:ext uri="{FF2B5EF4-FFF2-40B4-BE49-F238E27FC236}">
              <a16:creationId xmlns:a16="http://schemas.microsoft.com/office/drawing/2014/main" id="{00000000-0008-0000-0300-00001D000000}"/>
            </a:ext>
          </a:extLst>
        </xdr:cNvPr>
        <xdr:cNvSpPr txBox="1"/>
      </xdr:nvSpPr>
      <xdr:spPr>
        <a:xfrm>
          <a:off x="7548033" y="1456267"/>
          <a:ext cx="1270000"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618A5B51-2964-4E2E-A467-A07BA77431A1}" type="TxLink">
            <a:rPr lang="en-US" sz="2000" b="1" i="0" u="none" strike="noStrike">
              <a:solidFill>
                <a:schemeClr val="accent1">
                  <a:lumMod val="50000"/>
                </a:schemeClr>
              </a:solidFill>
              <a:latin typeface="Calibri"/>
              <a:cs typeface="Calibri"/>
            </a:rPr>
            <a:pPr algn="ctr"/>
            <a:t>$5.4M</a:t>
          </a:fld>
          <a:endParaRPr lang="en-US" sz="2800" b="1">
            <a:solidFill>
              <a:schemeClr val="accent1">
                <a:lumMod val="50000"/>
              </a:schemeClr>
            </a:solidFill>
          </a:endParaRPr>
        </a:p>
      </xdr:txBody>
    </xdr:sp>
    <xdr:clientData/>
  </xdr:oneCellAnchor>
  <xdr:oneCellAnchor>
    <xdr:from>
      <xdr:col>20</xdr:col>
      <xdr:colOff>482601</xdr:colOff>
      <xdr:row>8</xdr:row>
      <xdr:rowOff>42334</xdr:rowOff>
    </xdr:from>
    <xdr:ext cx="1270000" cy="311496"/>
    <xdr:sp macro="" textlink="">
      <xdr:nvSpPr>
        <xdr:cNvPr id="30" name="TextBox 29">
          <a:extLst>
            <a:ext uri="{FF2B5EF4-FFF2-40B4-BE49-F238E27FC236}">
              <a16:creationId xmlns:a16="http://schemas.microsoft.com/office/drawing/2014/main" id="{00000000-0008-0000-0300-00001E000000}"/>
            </a:ext>
          </a:extLst>
        </xdr:cNvPr>
        <xdr:cNvSpPr txBox="1"/>
      </xdr:nvSpPr>
      <xdr:spPr>
        <a:xfrm>
          <a:off x="12674601" y="1532467"/>
          <a:ext cx="127000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US" sz="1400" b="1"/>
        </a:p>
      </xdr:txBody>
    </xdr:sp>
    <xdr:clientData/>
  </xdr:oneCellAnchor>
  <mc:AlternateContent xmlns:mc="http://schemas.openxmlformats.org/markup-compatibility/2006">
    <mc:Choice xmlns:a14="http://schemas.microsoft.com/office/drawing/2010/main" Requires="a14">
      <xdr:twoCellAnchor editAs="oneCell">
        <xdr:from>
          <xdr:col>20</xdr:col>
          <xdr:colOff>364066</xdr:colOff>
          <xdr:row>8</xdr:row>
          <xdr:rowOff>33869</xdr:rowOff>
        </xdr:from>
        <xdr:to>
          <xdr:col>22</xdr:col>
          <xdr:colOff>317224</xdr:colOff>
          <xdr:row>10</xdr:row>
          <xdr:rowOff>29607</xdr:rowOff>
        </xdr:to>
        <xdr:pic>
          <xdr:nvPicPr>
            <xdr:cNvPr id="31" name="Picture 30">
              <a:extLst>
                <a:ext uri="{FF2B5EF4-FFF2-40B4-BE49-F238E27FC236}">
                  <a16:creationId xmlns:a16="http://schemas.microsoft.com/office/drawing/2014/main" id="{00000000-0008-0000-0300-00001F000000}"/>
                </a:ext>
              </a:extLst>
            </xdr:cNvPr>
            <xdr:cNvPicPr>
              <a:picLocks noChangeAspect="1" noChangeArrowheads="1"/>
              <a:extLst>
                <a:ext uri="{84589F7E-364E-4C9E-8A38-B11213B215E9}">
                  <a14:cameraTool cellRange="'Monthly AnalysisDash2'!$Q$6" spid="_x0000_s5727"/>
                </a:ext>
              </a:extLst>
            </xdr:cNvPicPr>
          </xdr:nvPicPr>
          <xdr:blipFill>
            <a:blip xmlns:r="http://schemas.openxmlformats.org/officeDocument/2006/relationships" r:embed="rId3"/>
            <a:srcRect/>
            <a:stretch>
              <a:fillRect/>
            </a:stretch>
          </xdr:blipFill>
          <xdr:spPr bwMode="auto">
            <a:xfrm>
              <a:off x="12556066" y="1524002"/>
              <a:ext cx="1172358" cy="368272"/>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11</xdr:col>
      <xdr:colOff>601133</xdr:colOff>
      <xdr:row>6</xdr:row>
      <xdr:rowOff>67734</xdr:rowOff>
    </xdr:from>
    <xdr:to>
      <xdr:col>12</xdr:col>
      <xdr:colOff>93133</xdr:colOff>
      <xdr:row>10</xdr:row>
      <xdr:rowOff>25400</xdr:rowOff>
    </xdr:to>
    <xdr:sp macro="" textlink="">
      <xdr:nvSpPr>
        <xdr:cNvPr id="32" name="Rectangle 31">
          <a:extLst>
            <a:ext uri="{FF2B5EF4-FFF2-40B4-BE49-F238E27FC236}">
              <a16:creationId xmlns:a16="http://schemas.microsoft.com/office/drawing/2014/main" id="{00000000-0008-0000-0300-000020000000}"/>
            </a:ext>
          </a:extLst>
        </xdr:cNvPr>
        <xdr:cNvSpPr/>
      </xdr:nvSpPr>
      <xdr:spPr>
        <a:xfrm>
          <a:off x="7306733" y="1185334"/>
          <a:ext cx="101600" cy="702733"/>
        </a:xfrm>
        <a:prstGeom prst="rect">
          <a:avLst/>
        </a:prstGeom>
        <a:solidFill>
          <a:srgbClr val="06637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160866</xdr:colOff>
      <xdr:row>6</xdr:row>
      <xdr:rowOff>67734</xdr:rowOff>
    </xdr:from>
    <xdr:to>
      <xdr:col>16</xdr:col>
      <xdr:colOff>262466</xdr:colOff>
      <xdr:row>10</xdr:row>
      <xdr:rowOff>25400</xdr:rowOff>
    </xdr:to>
    <xdr:sp macro="" textlink="">
      <xdr:nvSpPr>
        <xdr:cNvPr id="34" name="Rectangle 33">
          <a:extLst>
            <a:ext uri="{FF2B5EF4-FFF2-40B4-BE49-F238E27FC236}">
              <a16:creationId xmlns:a16="http://schemas.microsoft.com/office/drawing/2014/main" id="{00000000-0008-0000-0300-000022000000}"/>
            </a:ext>
          </a:extLst>
        </xdr:cNvPr>
        <xdr:cNvSpPr/>
      </xdr:nvSpPr>
      <xdr:spPr>
        <a:xfrm>
          <a:off x="9914466" y="1185334"/>
          <a:ext cx="101600" cy="702733"/>
        </a:xfrm>
        <a:prstGeom prst="rect">
          <a:avLst/>
        </a:prstGeom>
        <a:solidFill>
          <a:srgbClr val="06637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330200</xdr:colOff>
      <xdr:row>6</xdr:row>
      <xdr:rowOff>67734</xdr:rowOff>
    </xdr:from>
    <xdr:to>
      <xdr:col>20</xdr:col>
      <xdr:colOff>431800</xdr:colOff>
      <xdr:row>10</xdr:row>
      <xdr:rowOff>25400</xdr:rowOff>
    </xdr:to>
    <xdr:sp macro="" textlink="">
      <xdr:nvSpPr>
        <xdr:cNvPr id="35" name="Rectangle 34">
          <a:extLst>
            <a:ext uri="{FF2B5EF4-FFF2-40B4-BE49-F238E27FC236}">
              <a16:creationId xmlns:a16="http://schemas.microsoft.com/office/drawing/2014/main" id="{00000000-0008-0000-0300-000023000000}"/>
            </a:ext>
          </a:extLst>
        </xdr:cNvPr>
        <xdr:cNvSpPr/>
      </xdr:nvSpPr>
      <xdr:spPr>
        <a:xfrm>
          <a:off x="12522200" y="1185334"/>
          <a:ext cx="101600" cy="702733"/>
        </a:xfrm>
        <a:prstGeom prst="rect">
          <a:avLst/>
        </a:prstGeom>
        <a:solidFill>
          <a:srgbClr val="06637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567267</xdr:colOff>
      <xdr:row>5</xdr:row>
      <xdr:rowOff>152399</xdr:rowOff>
    </xdr:from>
    <xdr:to>
      <xdr:col>11</xdr:col>
      <xdr:colOff>211667</xdr:colOff>
      <xdr:row>23</xdr:row>
      <xdr:rowOff>177800</xdr:rowOff>
    </xdr:to>
    <xdr:sp macro="" textlink="">
      <xdr:nvSpPr>
        <xdr:cNvPr id="37" name="Rectangle: Diagonal Corners Rounded 36">
          <a:extLst>
            <a:ext uri="{FF2B5EF4-FFF2-40B4-BE49-F238E27FC236}">
              <a16:creationId xmlns:a16="http://schemas.microsoft.com/office/drawing/2014/main" id="{00000000-0008-0000-0300-000025000000}"/>
            </a:ext>
          </a:extLst>
        </xdr:cNvPr>
        <xdr:cNvSpPr/>
      </xdr:nvSpPr>
      <xdr:spPr>
        <a:xfrm>
          <a:off x="3615267" y="1083732"/>
          <a:ext cx="3302000" cy="3378201"/>
        </a:xfrm>
        <a:prstGeom prst="round2DiagRect">
          <a:avLst>
            <a:gd name="adj1" fmla="val 7793"/>
            <a:gd name="adj2" fmla="val 0"/>
          </a:avLst>
        </a:prstGeom>
        <a:solidFill>
          <a:schemeClr val="bg1"/>
        </a:solidFill>
        <a:ln w="19050">
          <a:solidFill>
            <a:srgbClr val="CC12C3"/>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110067</xdr:colOff>
          <xdr:row>8</xdr:row>
          <xdr:rowOff>33866</xdr:rowOff>
        </xdr:from>
        <xdr:to>
          <xdr:col>10</xdr:col>
          <xdr:colOff>194732</xdr:colOff>
          <xdr:row>14</xdr:row>
          <xdr:rowOff>59267</xdr:rowOff>
        </xdr:to>
        <xdr:pic>
          <xdr:nvPicPr>
            <xdr:cNvPr id="40" name="Picture 39">
              <a:extLst>
                <a:ext uri="{FF2B5EF4-FFF2-40B4-BE49-F238E27FC236}">
                  <a16:creationId xmlns:a16="http://schemas.microsoft.com/office/drawing/2014/main" id="{00000000-0008-0000-0300-000028000000}"/>
                </a:ext>
              </a:extLst>
            </xdr:cNvPr>
            <xdr:cNvPicPr>
              <a:picLocks noChangeAspect="1" noChangeArrowheads="1"/>
              <a:extLst>
                <a:ext uri="{84589F7E-364E-4C9E-8A38-B11213B215E9}">
                  <a14:cameraTool cellRange="'Waffle ChartDash2'!$F$8:$O$17" spid="_x0000_s5728"/>
                </a:ext>
              </a:extLst>
            </xdr:cNvPicPr>
          </xdr:nvPicPr>
          <xdr:blipFill>
            <a:blip xmlns:r="http://schemas.openxmlformats.org/officeDocument/2006/relationships" r:embed="rId4"/>
            <a:srcRect/>
            <a:stretch>
              <a:fillRect/>
            </a:stretch>
          </xdr:blipFill>
          <xdr:spPr bwMode="auto">
            <a:xfrm>
              <a:off x="3767667" y="1523999"/>
              <a:ext cx="2523065" cy="1143001"/>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16</xdr:row>
          <xdr:rowOff>67734</xdr:rowOff>
        </xdr:from>
        <xdr:to>
          <xdr:col>10</xdr:col>
          <xdr:colOff>186266</xdr:colOff>
          <xdr:row>22</xdr:row>
          <xdr:rowOff>169333</xdr:rowOff>
        </xdr:to>
        <xdr:pic>
          <xdr:nvPicPr>
            <xdr:cNvPr id="42" name="Picture 41">
              <a:extLst>
                <a:ext uri="{FF2B5EF4-FFF2-40B4-BE49-F238E27FC236}">
                  <a16:creationId xmlns:a16="http://schemas.microsoft.com/office/drawing/2014/main" id="{00000000-0008-0000-0300-00002A000000}"/>
                </a:ext>
              </a:extLst>
            </xdr:cNvPr>
            <xdr:cNvPicPr>
              <a:picLocks noChangeAspect="1" noChangeArrowheads="1"/>
              <a:extLst>
                <a:ext uri="{84589F7E-364E-4C9E-8A38-B11213B215E9}">
                  <a14:cameraTool cellRange="'Waffle ChartDash2'!$F$23:$O$32" spid="_x0000_s5729"/>
                </a:ext>
              </a:extLst>
            </xdr:cNvPicPr>
          </xdr:nvPicPr>
          <xdr:blipFill>
            <a:blip xmlns:r="http://schemas.openxmlformats.org/officeDocument/2006/relationships" r:embed="rId5"/>
            <a:srcRect/>
            <a:stretch>
              <a:fillRect/>
            </a:stretch>
          </xdr:blipFill>
          <xdr:spPr bwMode="auto">
            <a:xfrm>
              <a:off x="3759200" y="3048001"/>
              <a:ext cx="2523066" cy="1219199"/>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6</xdr:col>
      <xdr:colOff>33866</xdr:colOff>
      <xdr:row>6</xdr:row>
      <xdr:rowOff>67734</xdr:rowOff>
    </xdr:from>
    <xdr:ext cx="2319867" cy="280205"/>
    <xdr:sp macro="" textlink="">
      <xdr:nvSpPr>
        <xdr:cNvPr id="46" name="TextBox 45">
          <a:extLst>
            <a:ext uri="{FF2B5EF4-FFF2-40B4-BE49-F238E27FC236}">
              <a16:creationId xmlns:a16="http://schemas.microsoft.com/office/drawing/2014/main" id="{00000000-0008-0000-0300-00002E000000}"/>
            </a:ext>
          </a:extLst>
        </xdr:cNvPr>
        <xdr:cNvSpPr txBox="1"/>
      </xdr:nvSpPr>
      <xdr:spPr>
        <a:xfrm>
          <a:off x="3691466" y="1185334"/>
          <a:ext cx="2319867"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b="1">
              <a:solidFill>
                <a:schemeClr val="bg2">
                  <a:lumMod val="50000"/>
                </a:schemeClr>
              </a:solidFill>
            </a:rPr>
            <a:t>Total</a:t>
          </a:r>
          <a:r>
            <a:rPr lang="en-US" sz="1200" b="1" baseline="0">
              <a:solidFill>
                <a:schemeClr val="bg2">
                  <a:lumMod val="50000"/>
                </a:schemeClr>
              </a:solidFill>
            </a:rPr>
            <a:t> Revenue By Weekday</a:t>
          </a:r>
          <a:endParaRPr lang="en-US" sz="1200" b="1">
            <a:solidFill>
              <a:schemeClr val="bg2">
                <a:lumMod val="50000"/>
              </a:schemeClr>
            </a:solidFill>
          </a:endParaRPr>
        </a:p>
      </xdr:txBody>
    </xdr:sp>
    <xdr:clientData/>
  </xdr:oneCellAnchor>
  <xdr:oneCellAnchor>
    <xdr:from>
      <xdr:col>6</xdr:col>
      <xdr:colOff>8467</xdr:colOff>
      <xdr:row>14</xdr:row>
      <xdr:rowOff>143934</xdr:rowOff>
    </xdr:from>
    <xdr:ext cx="2074333" cy="280205"/>
    <xdr:sp macro="" textlink="">
      <xdr:nvSpPr>
        <xdr:cNvPr id="48" name="TextBox 47">
          <a:extLst>
            <a:ext uri="{FF2B5EF4-FFF2-40B4-BE49-F238E27FC236}">
              <a16:creationId xmlns:a16="http://schemas.microsoft.com/office/drawing/2014/main" id="{00000000-0008-0000-0300-000030000000}"/>
            </a:ext>
          </a:extLst>
        </xdr:cNvPr>
        <xdr:cNvSpPr txBox="1"/>
      </xdr:nvSpPr>
      <xdr:spPr>
        <a:xfrm>
          <a:off x="3666067" y="2751667"/>
          <a:ext cx="2074333"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b="1">
              <a:solidFill>
                <a:schemeClr val="bg2">
                  <a:lumMod val="50000"/>
                </a:schemeClr>
              </a:solidFill>
            </a:rPr>
            <a:t>Total</a:t>
          </a:r>
          <a:r>
            <a:rPr lang="en-US" sz="1200" b="1" baseline="0">
              <a:solidFill>
                <a:schemeClr val="bg2">
                  <a:lumMod val="50000"/>
                </a:schemeClr>
              </a:solidFill>
            </a:rPr>
            <a:t> Revenue By Weekend</a:t>
          </a:r>
          <a:endParaRPr lang="en-US" sz="1200" b="1">
            <a:solidFill>
              <a:schemeClr val="bg2">
                <a:lumMod val="50000"/>
              </a:schemeClr>
            </a:solidFill>
          </a:endParaRPr>
        </a:p>
      </xdr:txBody>
    </xdr:sp>
    <xdr:clientData/>
  </xdr:oneCellAnchor>
  <xdr:oneCellAnchor>
    <xdr:from>
      <xdr:col>8</xdr:col>
      <xdr:colOff>596900</xdr:colOff>
      <xdr:row>6</xdr:row>
      <xdr:rowOff>42335</xdr:rowOff>
    </xdr:from>
    <xdr:ext cx="1270000" cy="311496"/>
    <xdr:sp macro="" textlink="'Waffle ChartDash2'!D3">
      <xdr:nvSpPr>
        <xdr:cNvPr id="50" name="TextBox 49">
          <a:extLst>
            <a:ext uri="{FF2B5EF4-FFF2-40B4-BE49-F238E27FC236}">
              <a16:creationId xmlns:a16="http://schemas.microsoft.com/office/drawing/2014/main" id="{00000000-0008-0000-0300-000032000000}"/>
            </a:ext>
          </a:extLst>
        </xdr:cNvPr>
        <xdr:cNvSpPr txBox="1"/>
      </xdr:nvSpPr>
      <xdr:spPr>
        <a:xfrm>
          <a:off x="5473700" y="1159935"/>
          <a:ext cx="127000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475995DC-7C8C-451F-B525-EE10BE7A6FD8}" type="TxLink">
            <a:rPr lang="en-US" sz="1400" b="1" i="0" u="none" strike="noStrike">
              <a:solidFill>
                <a:srgbClr val="8F0385"/>
              </a:solidFill>
              <a:latin typeface="Calibri"/>
              <a:ea typeface="+mn-ea"/>
              <a:cs typeface="Calibri"/>
            </a:rPr>
            <a:pPr marL="0" indent="0" algn="ctr"/>
            <a:t>$3.9M</a:t>
          </a:fld>
          <a:endParaRPr lang="en-US" sz="1400" b="1" i="0" u="none" strike="noStrike">
            <a:solidFill>
              <a:srgbClr val="8F0385"/>
            </a:solidFill>
            <a:latin typeface="Calibri"/>
            <a:ea typeface="+mn-ea"/>
            <a:cs typeface="Calibri"/>
          </a:endParaRPr>
        </a:p>
      </xdr:txBody>
    </xdr:sp>
    <xdr:clientData/>
  </xdr:oneCellAnchor>
  <xdr:oneCellAnchor>
    <xdr:from>
      <xdr:col>8</xdr:col>
      <xdr:colOff>554567</xdr:colOff>
      <xdr:row>14</xdr:row>
      <xdr:rowOff>118534</xdr:rowOff>
    </xdr:from>
    <xdr:ext cx="1270000" cy="311496"/>
    <xdr:sp macro="" textlink="'Waffle ChartDash2'!D4">
      <xdr:nvSpPr>
        <xdr:cNvPr id="51" name="TextBox 50">
          <a:extLst>
            <a:ext uri="{FF2B5EF4-FFF2-40B4-BE49-F238E27FC236}">
              <a16:creationId xmlns:a16="http://schemas.microsoft.com/office/drawing/2014/main" id="{00000000-0008-0000-0300-000033000000}"/>
            </a:ext>
          </a:extLst>
        </xdr:cNvPr>
        <xdr:cNvSpPr txBox="1"/>
      </xdr:nvSpPr>
      <xdr:spPr>
        <a:xfrm>
          <a:off x="5431367" y="2726267"/>
          <a:ext cx="127000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8692640E-00D8-4796-9B35-AC93D446792C}" type="TxLink">
            <a:rPr lang="en-US" sz="1400" b="1" i="0" u="none" strike="noStrike">
              <a:solidFill>
                <a:srgbClr val="066370"/>
              </a:solidFill>
              <a:latin typeface="Calibri"/>
              <a:ea typeface="+mn-ea"/>
              <a:cs typeface="Calibri"/>
            </a:rPr>
            <a:pPr marL="0" indent="0" algn="ctr"/>
            <a:t>$1.6M</a:t>
          </a:fld>
          <a:endParaRPr lang="en-US" sz="1400" b="1" i="0" u="none" strike="noStrike">
            <a:solidFill>
              <a:srgbClr val="066370"/>
            </a:solidFill>
            <a:latin typeface="Calibri"/>
            <a:ea typeface="+mn-ea"/>
            <a:cs typeface="Calibri"/>
          </a:endParaRPr>
        </a:p>
      </xdr:txBody>
    </xdr:sp>
    <xdr:clientData/>
  </xdr:oneCellAnchor>
  <xdr:twoCellAnchor>
    <xdr:from>
      <xdr:col>0</xdr:col>
      <xdr:colOff>186266</xdr:colOff>
      <xdr:row>5</xdr:row>
      <xdr:rowOff>177800</xdr:rowOff>
    </xdr:from>
    <xdr:to>
      <xdr:col>5</xdr:col>
      <xdr:colOff>482599</xdr:colOff>
      <xdr:row>24</xdr:row>
      <xdr:rowOff>0</xdr:rowOff>
    </xdr:to>
    <xdr:sp macro="" textlink="">
      <xdr:nvSpPr>
        <xdr:cNvPr id="53" name="Rectangle: Diagonal Corners Rounded 52">
          <a:extLst>
            <a:ext uri="{FF2B5EF4-FFF2-40B4-BE49-F238E27FC236}">
              <a16:creationId xmlns:a16="http://schemas.microsoft.com/office/drawing/2014/main" id="{00000000-0008-0000-0300-000035000000}"/>
            </a:ext>
          </a:extLst>
        </xdr:cNvPr>
        <xdr:cNvSpPr/>
      </xdr:nvSpPr>
      <xdr:spPr>
        <a:xfrm>
          <a:off x="186266" y="1109133"/>
          <a:ext cx="3344333" cy="3361267"/>
        </a:xfrm>
        <a:prstGeom prst="round2DiagRect">
          <a:avLst>
            <a:gd name="adj1" fmla="val 7793"/>
            <a:gd name="adj2" fmla="val 0"/>
          </a:avLst>
        </a:prstGeom>
        <a:solidFill>
          <a:schemeClr val="bg1"/>
        </a:solidFill>
        <a:ln w="19050">
          <a:solidFill>
            <a:srgbClr val="CC12C3"/>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23</xdr:col>
      <xdr:colOff>203200</xdr:colOff>
      <xdr:row>5</xdr:row>
      <xdr:rowOff>93134</xdr:rowOff>
    </xdr:from>
    <xdr:to>
      <xdr:col>25</xdr:col>
      <xdr:colOff>491066</xdr:colOff>
      <xdr:row>22</xdr:row>
      <xdr:rowOff>84667</xdr:rowOff>
    </xdr:to>
    <mc:AlternateContent xmlns:mc="http://schemas.openxmlformats.org/markup-compatibility/2006" xmlns:a14="http://schemas.microsoft.com/office/drawing/2010/main">
      <mc:Choice Requires="a14">
        <xdr:graphicFrame macro="">
          <xdr:nvGraphicFramePr>
            <xdr:cNvPr id="36" name="Store Name">
              <a:extLst>
                <a:ext uri="{FF2B5EF4-FFF2-40B4-BE49-F238E27FC236}">
                  <a16:creationId xmlns:a16="http://schemas.microsoft.com/office/drawing/2014/main" id="{00000000-0008-0000-0300-000024000000}"/>
                </a:ext>
              </a:extLst>
            </xdr:cNvPr>
            <xdr:cNvGraphicFramePr/>
          </xdr:nvGraphicFramePr>
          <xdr:xfrm>
            <a:off x="0" y="0"/>
            <a:ext cx="0" cy="0"/>
          </xdr:xfrm>
          <a:graphic>
            <a:graphicData uri="http://schemas.microsoft.com/office/drawing/2010/slicer">
              <sle:slicer xmlns:sle="http://schemas.microsoft.com/office/drawing/2010/slicer" name="Store Name"/>
            </a:graphicData>
          </a:graphic>
        </xdr:graphicFrame>
      </mc:Choice>
      <mc:Fallback xmlns="">
        <xdr:sp macro="" textlink="">
          <xdr:nvSpPr>
            <xdr:cNvPr id="0" name=""/>
            <xdr:cNvSpPr>
              <a:spLocks noTextEdit="1"/>
            </xdr:cNvSpPr>
          </xdr:nvSpPr>
          <xdr:spPr>
            <a:xfrm>
              <a:off x="14224000" y="1024467"/>
              <a:ext cx="1507066" cy="31580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211667</xdr:colOff>
      <xdr:row>8</xdr:row>
      <xdr:rowOff>177801</xdr:rowOff>
    </xdr:from>
    <xdr:to>
      <xdr:col>5</xdr:col>
      <xdr:colOff>482601</xdr:colOff>
      <xdr:row>23</xdr:row>
      <xdr:rowOff>143934</xdr:rowOff>
    </xdr:to>
    <xdr:graphicFrame macro="">
      <xdr:nvGraphicFramePr>
        <xdr:cNvPr id="55" name="Chart 54">
          <a:extLst>
            <a:ext uri="{FF2B5EF4-FFF2-40B4-BE49-F238E27FC236}">
              <a16:creationId xmlns:a16="http://schemas.microsoft.com/office/drawing/2014/main" id="{00000000-0008-0000-03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287866</xdr:colOff>
      <xdr:row>6</xdr:row>
      <xdr:rowOff>76199</xdr:rowOff>
    </xdr:from>
    <xdr:ext cx="3056467" cy="280205"/>
    <xdr:sp macro="" textlink="">
      <xdr:nvSpPr>
        <xdr:cNvPr id="58" name="TextBox 57">
          <a:extLst>
            <a:ext uri="{FF2B5EF4-FFF2-40B4-BE49-F238E27FC236}">
              <a16:creationId xmlns:a16="http://schemas.microsoft.com/office/drawing/2014/main" id="{00000000-0008-0000-0300-00003A000000}"/>
            </a:ext>
          </a:extLst>
        </xdr:cNvPr>
        <xdr:cNvSpPr txBox="1"/>
      </xdr:nvSpPr>
      <xdr:spPr>
        <a:xfrm>
          <a:off x="287866" y="1193799"/>
          <a:ext cx="3056467"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b="1" baseline="0">
              <a:solidFill>
                <a:srgbClr val="066370"/>
              </a:solidFill>
            </a:rPr>
            <a:t>Revenue By Quarters vs Percentage Change</a:t>
          </a:r>
          <a:endParaRPr lang="en-US" sz="1200" b="1">
            <a:solidFill>
              <a:srgbClr val="066370"/>
            </a:solidFill>
          </a:endParaRPr>
        </a:p>
      </xdr:txBody>
    </xdr:sp>
    <xdr:clientData/>
  </xdr:oneCellAnchor>
  <xdr:oneCellAnchor>
    <xdr:from>
      <xdr:col>0</xdr:col>
      <xdr:colOff>499532</xdr:colOff>
      <xdr:row>7</xdr:row>
      <xdr:rowOff>127000</xdr:rowOff>
    </xdr:from>
    <xdr:ext cx="1151467" cy="280205"/>
    <xdr:sp macro="" textlink="">
      <xdr:nvSpPr>
        <xdr:cNvPr id="60" name="TextBox 59">
          <a:extLst>
            <a:ext uri="{FF2B5EF4-FFF2-40B4-BE49-F238E27FC236}">
              <a16:creationId xmlns:a16="http://schemas.microsoft.com/office/drawing/2014/main" id="{00000000-0008-0000-0300-00003C000000}"/>
            </a:ext>
          </a:extLst>
        </xdr:cNvPr>
        <xdr:cNvSpPr txBox="1"/>
      </xdr:nvSpPr>
      <xdr:spPr>
        <a:xfrm>
          <a:off x="499532" y="1430867"/>
          <a:ext cx="1151467"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b="1">
              <a:solidFill>
                <a:srgbClr val="066370"/>
              </a:solidFill>
            </a:rPr>
            <a:t>Above</a:t>
          </a:r>
          <a:r>
            <a:rPr lang="en-US" sz="1200" b="1" baseline="0">
              <a:solidFill>
                <a:srgbClr val="066370"/>
              </a:solidFill>
            </a:rPr>
            <a:t> Average</a:t>
          </a:r>
          <a:endParaRPr lang="en-US" sz="1200" b="1">
            <a:solidFill>
              <a:srgbClr val="066370"/>
            </a:solidFill>
          </a:endParaRPr>
        </a:p>
      </xdr:txBody>
    </xdr:sp>
    <xdr:clientData/>
  </xdr:oneCellAnchor>
  <xdr:oneCellAnchor>
    <xdr:from>
      <xdr:col>3</xdr:col>
      <xdr:colOff>237067</xdr:colOff>
      <xdr:row>7</xdr:row>
      <xdr:rowOff>126999</xdr:rowOff>
    </xdr:from>
    <xdr:ext cx="1151467" cy="280205"/>
    <xdr:sp macro="" textlink="">
      <xdr:nvSpPr>
        <xdr:cNvPr id="62" name="TextBox 61">
          <a:extLst>
            <a:ext uri="{FF2B5EF4-FFF2-40B4-BE49-F238E27FC236}">
              <a16:creationId xmlns:a16="http://schemas.microsoft.com/office/drawing/2014/main" id="{00000000-0008-0000-0300-00003E000000}"/>
            </a:ext>
          </a:extLst>
        </xdr:cNvPr>
        <xdr:cNvSpPr txBox="1"/>
      </xdr:nvSpPr>
      <xdr:spPr>
        <a:xfrm>
          <a:off x="2065867" y="1430866"/>
          <a:ext cx="1151467"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b="1">
              <a:solidFill>
                <a:srgbClr val="066370"/>
              </a:solidFill>
            </a:rPr>
            <a:t>Below Average</a:t>
          </a:r>
        </a:p>
      </xdr:txBody>
    </xdr:sp>
    <xdr:clientData/>
  </xdr:oneCellAnchor>
  <xdr:twoCellAnchor>
    <xdr:from>
      <xdr:col>0</xdr:col>
      <xdr:colOff>372534</xdr:colOff>
      <xdr:row>8</xdr:row>
      <xdr:rowOff>25398</xdr:rowOff>
    </xdr:from>
    <xdr:to>
      <xdr:col>0</xdr:col>
      <xdr:colOff>509694</xdr:colOff>
      <xdr:row>8</xdr:row>
      <xdr:rowOff>162558</xdr:rowOff>
    </xdr:to>
    <xdr:sp macro="" textlink="">
      <xdr:nvSpPr>
        <xdr:cNvPr id="63" name="Flowchart: Connector 62">
          <a:extLst>
            <a:ext uri="{FF2B5EF4-FFF2-40B4-BE49-F238E27FC236}">
              <a16:creationId xmlns:a16="http://schemas.microsoft.com/office/drawing/2014/main" id="{00000000-0008-0000-0300-00003F000000}"/>
            </a:ext>
          </a:extLst>
        </xdr:cNvPr>
        <xdr:cNvSpPr/>
      </xdr:nvSpPr>
      <xdr:spPr>
        <a:xfrm>
          <a:off x="372534" y="1515531"/>
          <a:ext cx="137160" cy="137160"/>
        </a:xfrm>
        <a:prstGeom prst="flowChartConnector">
          <a:avLst/>
        </a:prstGeom>
        <a:solidFill>
          <a:srgbClr val="8F038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126999</xdr:colOff>
      <xdr:row>8</xdr:row>
      <xdr:rowOff>16930</xdr:rowOff>
    </xdr:from>
    <xdr:to>
      <xdr:col>3</xdr:col>
      <xdr:colOff>264159</xdr:colOff>
      <xdr:row>8</xdr:row>
      <xdr:rowOff>154090</xdr:rowOff>
    </xdr:to>
    <xdr:sp macro="" textlink="">
      <xdr:nvSpPr>
        <xdr:cNvPr id="5121" name="Flowchart: Connector 5120">
          <a:extLst>
            <a:ext uri="{FF2B5EF4-FFF2-40B4-BE49-F238E27FC236}">
              <a16:creationId xmlns:a16="http://schemas.microsoft.com/office/drawing/2014/main" id="{00000000-0008-0000-0300-000001140000}"/>
            </a:ext>
          </a:extLst>
        </xdr:cNvPr>
        <xdr:cNvSpPr/>
      </xdr:nvSpPr>
      <xdr:spPr>
        <a:xfrm>
          <a:off x="1955799" y="1507063"/>
          <a:ext cx="137160" cy="137160"/>
        </a:xfrm>
        <a:prstGeom prst="flowChartConnector">
          <a:avLst/>
        </a:prstGeom>
        <a:solidFill>
          <a:srgbClr val="CC12C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177800</xdr:colOff>
      <xdr:row>24</xdr:row>
      <xdr:rowOff>110066</xdr:rowOff>
    </xdr:from>
    <xdr:to>
      <xdr:col>11</xdr:col>
      <xdr:colOff>194733</xdr:colOff>
      <xdr:row>35</xdr:row>
      <xdr:rowOff>59266</xdr:rowOff>
    </xdr:to>
    <xdr:sp macro="" textlink="">
      <xdr:nvSpPr>
        <xdr:cNvPr id="3" name="Rectangle: Diagonal Corners Rounded 2">
          <a:extLst>
            <a:ext uri="{FF2B5EF4-FFF2-40B4-BE49-F238E27FC236}">
              <a16:creationId xmlns:a16="http://schemas.microsoft.com/office/drawing/2014/main" id="{00000000-0008-0000-0300-000003000000}"/>
            </a:ext>
          </a:extLst>
        </xdr:cNvPr>
        <xdr:cNvSpPr/>
      </xdr:nvSpPr>
      <xdr:spPr>
        <a:xfrm>
          <a:off x="177800" y="4580466"/>
          <a:ext cx="6722533" cy="1998133"/>
        </a:xfrm>
        <a:prstGeom prst="round2DiagRect">
          <a:avLst>
            <a:gd name="adj1" fmla="val 7793"/>
            <a:gd name="adj2" fmla="val 0"/>
          </a:avLst>
        </a:prstGeom>
        <a:solidFill>
          <a:schemeClr val="bg1"/>
        </a:solidFill>
        <a:ln w="19050">
          <a:solidFill>
            <a:srgbClr val="CC12C3"/>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26</xdr:row>
      <xdr:rowOff>25400</xdr:rowOff>
    </xdr:from>
    <xdr:to>
      <xdr:col>11</xdr:col>
      <xdr:colOff>228600</xdr:colOff>
      <xdr:row>35</xdr:row>
      <xdr:rowOff>42333</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0</xdr:col>
      <xdr:colOff>177800</xdr:colOff>
      <xdr:row>24</xdr:row>
      <xdr:rowOff>160866</xdr:rowOff>
    </xdr:from>
    <xdr:ext cx="3056467" cy="280205"/>
    <xdr:sp macro="" textlink="">
      <xdr:nvSpPr>
        <xdr:cNvPr id="12" name="TextBox 11">
          <a:extLst>
            <a:ext uri="{FF2B5EF4-FFF2-40B4-BE49-F238E27FC236}">
              <a16:creationId xmlns:a16="http://schemas.microsoft.com/office/drawing/2014/main" id="{00000000-0008-0000-0300-00000C000000}"/>
            </a:ext>
          </a:extLst>
        </xdr:cNvPr>
        <xdr:cNvSpPr txBox="1"/>
      </xdr:nvSpPr>
      <xdr:spPr>
        <a:xfrm>
          <a:off x="177800" y="4631266"/>
          <a:ext cx="3056467"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b="1" baseline="0">
              <a:solidFill>
                <a:srgbClr val="066370"/>
              </a:solidFill>
            </a:rPr>
            <a:t>Revenue By Weekday vs Percentage Change</a:t>
          </a:r>
          <a:endParaRPr lang="en-US" sz="1200" b="1">
            <a:solidFill>
              <a:srgbClr val="066370"/>
            </a:solidFill>
          </a:endParaRPr>
        </a:p>
      </xdr:txBody>
    </xdr:sp>
    <xdr:clientData/>
  </xdr:oneCellAnchor>
  <xdr:twoCellAnchor>
    <xdr:from>
      <xdr:col>8</xdr:col>
      <xdr:colOff>465666</xdr:colOff>
      <xdr:row>25</xdr:row>
      <xdr:rowOff>8466</xdr:rowOff>
    </xdr:from>
    <xdr:to>
      <xdr:col>8</xdr:col>
      <xdr:colOff>602826</xdr:colOff>
      <xdr:row>25</xdr:row>
      <xdr:rowOff>145626</xdr:rowOff>
    </xdr:to>
    <xdr:sp macro="" textlink="">
      <xdr:nvSpPr>
        <xdr:cNvPr id="16" name="Flowchart: Connector 15">
          <a:extLst>
            <a:ext uri="{FF2B5EF4-FFF2-40B4-BE49-F238E27FC236}">
              <a16:creationId xmlns:a16="http://schemas.microsoft.com/office/drawing/2014/main" id="{00000000-0008-0000-0300-000010000000}"/>
            </a:ext>
          </a:extLst>
        </xdr:cNvPr>
        <xdr:cNvSpPr/>
      </xdr:nvSpPr>
      <xdr:spPr>
        <a:xfrm>
          <a:off x="5342466" y="4665133"/>
          <a:ext cx="137160" cy="137160"/>
        </a:xfrm>
        <a:prstGeom prst="flowChartConnector">
          <a:avLst/>
        </a:prstGeom>
        <a:solidFill>
          <a:srgbClr val="CC12C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347132</xdr:colOff>
      <xdr:row>25</xdr:row>
      <xdr:rowOff>25399</xdr:rowOff>
    </xdr:from>
    <xdr:to>
      <xdr:col>5</xdr:col>
      <xdr:colOff>484292</xdr:colOff>
      <xdr:row>25</xdr:row>
      <xdr:rowOff>162559</xdr:rowOff>
    </xdr:to>
    <xdr:sp macro="" textlink="">
      <xdr:nvSpPr>
        <xdr:cNvPr id="18" name="Flowchart: Connector 17">
          <a:extLst>
            <a:ext uri="{FF2B5EF4-FFF2-40B4-BE49-F238E27FC236}">
              <a16:creationId xmlns:a16="http://schemas.microsoft.com/office/drawing/2014/main" id="{00000000-0008-0000-0300-000012000000}"/>
            </a:ext>
          </a:extLst>
        </xdr:cNvPr>
        <xdr:cNvSpPr/>
      </xdr:nvSpPr>
      <xdr:spPr>
        <a:xfrm>
          <a:off x="3395132" y="4682066"/>
          <a:ext cx="137160" cy="137160"/>
        </a:xfrm>
        <a:prstGeom prst="flowChartConnector">
          <a:avLst/>
        </a:prstGeom>
        <a:solidFill>
          <a:srgbClr val="8F038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5</xdr:col>
      <xdr:colOff>491066</xdr:colOff>
      <xdr:row>24</xdr:row>
      <xdr:rowOff>135466</xdr:rowOff>
    </xdr:from>
    <xdr:ext cx="1151467" cy="280205"/>
    <xdr:sp macro="" textlink="">
      <xdr:nvSpPr>
        <xdr:cNvPr id="20" name="TextBox 19">
          <a:extLst>
            <a:ext uri="{FF2B5EF4-FFF2-40B4-BE49-F238E27FC236}">
              <a16:creationId xmlns:a16="http://schemas.microsoft.com/office/drawing/2014/main" id="{00000000-0008-0000-0300-000014000000}"/>
            </a:ext>
          </a:extLst>
        </xdr:cNvPr>
        <xdr:cNvSpPr txBox="1"/>
      </xdr:nvSpPr>
      <xdr:spPr>
        <a:xfrm>
          <a:off x="3539066" y="4605866"/>
          <a:ext cx="1151467"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b="1">
              <a:solidFill>
                <a:srgbClr val="066370"/>
              </a:solidFill>
            </a:rPr>
            <a:t>Above</a:t>
          </a:r>
          <a:r>
            <a:rPr lang="en-US" sz="1200" b="1" baseline="0">
              <a:solidFill>
                <a:srgbClr val="066370"/>
              </a:solidFill>
            </a:rPr>
            <a:t> Average</a:t>
          </a:r>
          <a:endParaRPr lang="en-US" sz="1200" b="1">
            <a:solidFill>
              <a:srgbClr val="066370"/>
            </a:solidFill>
          </a:endParaRPr>
        </a:p>
      </xdr:txBody>
    </xdr:sp>
    <xdr:clientData/>
  </xdr:oneCellAnchor>
  <xdr:oneCellAnchor>
    <xdr:from>
      <xdr:col>8</xdr:col>
      <xdr:colOff>592667</xdr:colOff>
      <xdr:row>24</xdr:row>
      <xdr:rowOff>127000</xdr:rowOff>
    </xdr:from>
    <xdr:ext cx="1151467" cy="280205"/>
    <xdr:sp macro="" textlink="">
      <xdr:nvSpPr>
        <xdr:cNvPr id="21" name="TextBox 20">
          <a:extLst>
            <a:ext uri="{FF2B5EF4-FFF2-40B4-BE49-F238E27FC236}">
              <a16:creationId xmlns:a16="http://schemas.microsoft.com/office/drawing/2014/main" id="{00000000-0008-0000-0300-000015000000}"/>
            </a:ext>
          </a:extLst>
        </xdr:cNvPr>
        <xdr:cNvSpPr txBox="1"/>
      </xdr:nvSpPr>
      <xdr:spPr>
        <a:xfrm>
          <a:off x="5469467" y="4597400"/>
          <a:ext cx="1151467"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b="1">
              <a:solidFill>
                <a:srgbClr val="066370"/>
              </a:solidFill>
            </a:rPr>
            <a:t>Below Average</a:t>
          </a:r>
        </a:p>
      </xdr:txBody>
    </xdr:sp>
    <xdr:clientData/>
  </xdr:oneCellAnchor>
  <xdr:oneCellAnchor>
    <xdr:from>
      <xdr:col>10</xdr:col>
      <xdr:colOff>186267</xdr:colOff>
      <xdr:row>10</xdr:row>
      <xdr:rowOff>118534</xdr:rowOff>
    </xdr:from>
    <xdr:ext cx="651931" cy="264560"/>
    <xdr:sp macro="" textlink="'Waffle ChartDash2'!C3">
      <xdr:nvSpPr>
        <xdr:cNvPr id="23" name="TextBox 22">
          <a:extLst>
            <a:ext uri="{FF2B5EF4-FFF2-40B4-BE49-F238E27FC236}">
              <a16:creationId xmlns:a16="http://schemas.microsoft.com/office/drawing/2014/main" id="{00000000-0008-0000-0300-000017000000}"/>
            </a:ext>
          </a:extLst>
        </xdr:cNvPr>
        <xdr:cNvSpPr txBox="1"/>
      </xdr:nvSpPr>
      <xdr:spPr>
        <a:xfrm>
          <a:off x="6282267" y="1981201"/>
          <a:ext cx="6519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D7C7D60E-8630-44D3-B9C3-1BCA7BEDB603}" type="TxLink">
            <a:rPr lang="en-US" sz="1100" b="1" i="0" u="none" strike="noStrike">
              <a:solidFill>
                <a:srgbClr val="8F0385"/>
              </a:solidFill>
              <a:latin typeface="Calibri"/>
              <a:ea typeface="+mn-ea"/>
              <a:cs typeface="Calibri"/>
            </a:rPr>
            <a:pPr marL="0" indent="0" algn="ctr"/>
            <a:t>71.50%</a:t>
          </a:fld>
          <a:endParaRPr lang="en-US" sz="1100" b="1" i="0" u="none" strike="noStrike">
            <a:solidFill>
              <a:srgbClr val="8F0385"/>
            </a:solidFill>
            <a:latin typeface="Calibri"/>
            <a:ea typeface="+mn-ea"/>
            <a:cs typeface="Calibri"/>
          </a:endParaRPr>
        </a:p>
      </xdr:txBody>
    </xdr:sp>
    <xdr:clientData/>
  </xdr:oneCellAnchor>
  <xdr:oneCellAnchor>
    <xdr:from>
      <xdr:col>10</xdr:col>
      <xdr:colOff>177800</xdr:colOff>
      <xdr:row>18</xdr:row>
      <xdr:rowOff>93132</xdr:rowOff>
    </xdr:from>
    <xdr:ext cx="651931" cy="264560"/>
    <xdr:sp macro="" textlink="'Waffle ChartDash2'!C4">
      <xdr:nvSpPr>
        <xdr:cNvPr id="25" name="TextBox 24">
          <a:extLst>
            <a:ext uri="{FF2B5EF4-FFF2-40B4-BE49-F238E27FC236}">
              <a16:creationId xmlns:a16="http://schemas.microsoft.com/office/drawing/2014/main" id="{00000000-0008-0000-0300-000019000000}"/>
            </a:ext>
          </a:extLst>
        </xdr:cNvPr>
        <xdr:cNvSpPr txBox="1"/>
      </xdr:nvSpPr>
      <xdr:spPr>
        <a:xfrm>
          <a:off x="6273800" y="3445932"/>
          <a:ext cx="6519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026214D6-8341-4A51-8FC3-81B3EA30F0A7}" type="TxLink">
            <a:rPr lang="en-US" sz="1100" b="1" i="0" u="none" strike="noStrike">
              <a:solidFill>
                <a:srgbClr val="066370"/>
              </a:solidFill>
              <a:latin typeface="Calibri"/>
              <a:ea typeface="+mn-ea"/>
              <a:cs typeface="Calibri"/>
            </a:rPr>
            <a:pPr marL="0" indent="0" algn="ctr"/>
            <a:t>28.50%</a:t>
          </a:fld>
          <a:endParaRPr lang="en-US" sz="1100" b="1" i="0" u="none" strike="noStrike">
            <a:solidFill>
              <a:srgbClr val="066370"/>
            </a:solidFill>
            <a:latin typeface="Calibri"/>
            <a:ea typeface="+mn-ea"/>
            <a:cs typeface="Calibri"/>
          </a:endParaRPr>
        </a:p>
      </xdr:txBody>
    </xdr:sp>
    <xdr:clientData/>
  </xdr:oneCellAnchor>
  <xdr:oneCellAnchor>
    <xdr:from>
      <xdr:col>0</xdr:col>
      <xdr:colOff>211666</xdr:colOff>
      <xdr:row>0</xdr:row>
      <xdr:rowOff>8467</xdr:rowOff>
    </xdr:from>
    <xdr:ext cx="6891867" cy="931333"/>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211666" y="8467"/>
          <a:ext cx="6891867" cy="9313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3200" b="1">
              <a:solidFill>
                <a:schemeClr val="bg1"/>
              </a:solidFill>
              <a:latin typeface="Kalinga" panose="020B0502040204020203" pitchFamily="34" charset="0"/>
              <a:cs typeface="Kalinga" panose="020B0502040204020203" pitchFamily="34" charset="0"/>
            </a:rPr>
            <a:t>PhyllTechX Business Dashboard</a:t>
          </a:r>
        </a:p>
      </xdr:txBody>
    </xdr:sp>
    <xdr:clientData/>
  </xdr:oneCellAnchor>
  <xdr:twoCellAnchor>
    <xdr:from>
      <xdr:col>12</xdr:col>
      <xdr:colOff>380999</xdr:colOff>
      <xdr:row>1</xdr:row>
      <xdr:rowOff>67733</xdr:rowOff>
    </xdr:from>
    <xdr:to>
      <xdr:col>14</xdr:col>
      <xdr:colOff>558801</xdr:colOff>
      <xdr:row>3</xdr:row>
      <xdr:rowOff>160868</xdr:rowOff>
    </xdr:to>
    <xdr:sp macro="" textlink="">
      <xdr:nvSpPr>
        <xdr:cNvPr id="4" name="Rectangle: Diagonal Corners Rounded 3">
          <a:extLst>
            <a:ext uri="{FF2B5EF4-FFF2-40B4-BE49-F238E27FC236}">
              <a16:creationId xmlns:a16="http://schemas.microsoft.com/office/drawing/2014/main" id="{00000000-0008-0000-0300-000004000000}"/>
            </a:ext>
          </a:extLst>
        </xdr:cNvPr>
        <xdr:cNvSpPr/>
      </xdr:nvSpPr>
      <xdr:spPr>
        <a:xfrm>
          <a:off x="7696199" y="254000"/>
          <a:ext cx="1397002" cy="465668"/>
        </a:xfrm>
        <a:prstGeom prst="round2DiagRect">
          <a:avLst/>
        </a:prstGeom>
        <a:gradFill flip="none" rotWithShape="1">
          <a:gsLst>
            <a:gs pos="0">
              <a:srgbClr val="0AA5BA"/>
            </a:gs>
            <a:gs pos="46000">
              <a:srgbClr val="066370"/>
            </a:gs>
            <a:gs pos="100000">
              <a:srgbClr val="066370"/>
            </a:gs>
          </a:gsLst>
          <a:path path="circle">
            <a:fillToRect l="50000" t="130000" r="50000" b="-30000"/>
          </a:path>
          <a:tileRect/>
        </a:gradFill>
        <a:ln>
          <a:solidFill>
            <a:srgbClr val="06637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Time</a:t>
          </a:r>
          <a:r>
            <a:rPr lang="en-US" sz="1800" b="1" baseline="0"/>
            <a:t> Frame</a:t>
          </a:r>
          <a:endParaRPr lang="en-US" sz="1800" b="1"/>
        </a:p>
      </xdr:txBody>
    </xdr:sp>
    <xdr:clientData/>
  </xdr:twoCellAnchor>
  <xdr:twoCellAnchor>
    <xdr:from>
      <xdr:col>15</xdr:col>
      <xdr:colOff>495300</xdr:colOff>
      <xdr:row>1</xdr:row>
      <xdr:rowOff>67733</xdr:rowOff>
    </xdr:from>
    <xdr:to>
      <xdr:col>18</xdr:col>
      <xdr:colOff>63502</xdr:colOff>
      <xdr:row>3</xdr:row>
      <xdr:rowOff>160868</xdr:rowOff>
    </xdr:to>
    <xdr:sp macro="" textlink="">
      <xdr:nvSpPr>
        <xdr:cNvPr id="11" name="Rectangle: Diagonal Corners Rounded 10">
          <a:hlinkClick xmlns:r="http://schemas.openxmlformats.org/officeDocument/2006/relationships" r:id="rId8"/>
          <a:extLst>
            <a:ext uri="{FF2B5EF4-FFF2-40B4-BE49-F238E27FC236}">
              <a16:creationId xmlns:a16="http://schemas.microsoft.com/office/drawing/2014/main" id="{00000000-0008-0000-0300-00000B000000}"/>
            </a:ext>
          </a:extLst>
        </xdr:cNvPr>
        <xdr:cNvSpPr/>
      </xdr:nvSpPr>
      <xdr:spPr>
        <a:xfrm>
          <a:off x="9639300" y="254000"/>
          <a:ext cx="1397002" cy="465668"/>
        </a:xfrm>
        <a:prstGeom prst="round2DiagRect">
          <a:avLst/>
        </a:prstGeom>
        <a:gradFill flip="none" rotWithShape="1">
          <a:gsLst>
            <a:gs pos="0">
              <a:srgbClr val="066370"/>
            </a:gs>
            <a:gs pos="61000">
              <a:srgbClr val="066370"/>
            </a:gs>
            <a:gs pos="100000">
              <a:srgbClr val="0BAFC5"/>
            </a:gs>
          </a:gsLst>
          <a:lin ang="16200000" scaled="1"/>
          <a:tileRect/>
        </a:gradFill>
        <a:ln>
          <a:solidFill>
            <a:srgbClr val="06637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Store</a:t>
          </a:r>
        </a:p>
      </xdr:txBody>
    </xdr:sp>
    <xdr:clientData/>
  </xdr:twoCellAnchor>
  <xdr:twoCellAnchor>
    <xdr:from>
      <xdr:col>19</xdr:col>
      <xdr:colOff>0</xdr:colOff>
      <xdr:row>1</xdr:row>
      <xdr:rowOff>67733</xdr:rowOff>
    </xdr:from>
    <xdr:to>
      <xdr:col>21</xdr:col>
      <xdr:colOff>177802</xdr:colOff>
      <xdr:row>3</xdr:row>
      <xdr:rowOff>160868</xdr:rowOff>
    </xdr:to>
    <xdr:sp macro="" textlink="">
      <xdr:nvSpPr>
        <xdr:cNvPr id="14" name="Rectangle: Diagonal Corners Rounded 13">
          <a:hlinkClick xmlns:r="http://schemas.openxmlformats.org/officeDocument/2006/relationships" r:id="rId9"/>
          <a:extLst>
            <a:ext uri="{FF2B5EF4-FFF2-40B4-BE49-F238E27FC236}">
              <a16:creationId xmlns:a16="http://schemas.microsoft.com/office/drawing/2014/main" id="{00000000-0008-0000-0300-00000E000000}"/>
            </a:ext>
          </a:extLst>
        </xdr:cNvPr>
        <xdr:cNvSpPr/>
      </xdr:nvSpPr>
      <xdr:spPr>
        <a:xfrm>
          <a:off x="11582400" y="254000"/>
          <a:ext cx="1397002" cy="465668"/>
        </a:xfrm>
        <a:prstGeom prst="round2DiagRect">
          <a:avLst>
            <a:gd name="adj1" fmla="val 18485"/>
            <a:gd name="adj2" fmla="val 0"/>
          </a:avLst>
        </a:prstGeom>
        <a:gradFill flip="none" rotWithShape="1">
          <a:gsLst>
            <a:gs pos="0">
              <a:srgbClr val="0AA5BA"/>
            </a:gs>
            <a:gs pos="46000">
              <a:srgbClr val="066370"/>
            </a:gs>
            <a:gs pos="100000">
              <a:srgbClr val="066370"/>
            </a:gs>
          </a:gsLst>
          <a:path path="circle">
            <a:fillToRect l="50000" t="130000" r="50000" b="-30000"/>
          </a:path>
          <a:tileRect/>
        </a:gradFill>
        <a:ln>
          <a:solidFill>
            <a:srgbClr val="06637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800" b="1">
              <a:solidFill>
                <a:schemeClr val="lt1"/>
              </a:solidFill>
              <a:latin typeface="+mn-lt"/>
              <a:ea typeface="+mn-ea"/>
              <a:cs typeface="+mn-cs"/>
            </a:rPr>
            <a:t>Profit View</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23</xdr:col>
      <xdr:colOff>169333</xdr:colOff>
      <xdr:row>4</xdr:row>
      <xdr:rowOff>176953</xdr:rowOff>
    </xdr:to>
    <xdr:sp macro="" textlink="">
      <xdr:nvSpPr>
        <xdr:cNvPr id="2" name="Rectangle 1">
          <a:extLst>
            <a:ext uri="{FF2B5EF4-FFF2-40B4-BE49-F238E27FC236}">
              <a16:creationId xmlns:a16="http://schemas.microsoft.com/office/drawing/2014/main" id="{00000000-0008-0000-0600-000002000000}"/>
            </a:ext>
          </a:extLst>
        </xdr:cNvPr>
        <xdr:cNvSpPr/>
      </xdr:nvSpPr>
      <xdr:spPr>
        <a:xfrm>
          <a:off x="0" y="0"/>
          <a:ext cx="14190133" cy="922020"/>
        </a:xfrm>
        <a:prstGeom prst="rect">
          <a:avLst/>
        </a:prstGeom>
        <a:solidFill>
          <a:srgbClr val="8F0385"/>
        </a:solidFill>
        <a:ln>
          <a:solidFill>
            <a:srgbClr val="7F0376"/>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423315</xdr:colOff>
      <xdr:row>2</xdr:row>
      <xdr:rowOff>132835</xdr:rowOff>
    </xdr:from>
    <xdr:to>
      <xdr:col>30</xdr:col>
      <xdr:colOff>303857</xdr:colOff>
      <xdr:row>49</xdr:row>
      <xdr:rowOff>89712</xdr:rowOff>
    </xdr:to>
    <xdr:sp macro="" textlink="">
      <xdr:nvSpPr>
        <xdr:cNvPr id="10276" name="Moon 10275">
          <a:extLst>
            <a:ext uri="{FF2B5EF4-FFF2-40B4-BE49-F238E27FC236}">
              <a16:creationId xmlns:a16="http://schemas.microsoft.com/office/drawing/2014/main" id="{00000000-0008-0000-0600-000024280000}"/>
            </a:ext>
          </a:extLst>
        </xdr:cNvPr>
        <xdr:cNvSpPr/>
      </xdr:nvSpPr>
      <xdr:spPr>
        <a:xfrm rot="716231" flipH="1">
          <a:off x="12615315" y="505368"/>
          <a:ext cx="5976542" cy="8711411"/>
        </a:xfrm>
        <a:prstGeom prst="moon">
          <a:avLst>
            <a:gd name="adj" fmla="val 62028"/>
          </a:avLst>
        </a:prstGeom>
        <a:solidFill>
          <a:schemeClr val="bg1">
            <a:lumMod val="95000"/>
          </a:schemeClr>
        </a:solidFill>
        <a:ln w="57150">
          <a:solidFill>
            <a:srgbClr val="8F038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175260</xdr:colOff>
      <xdr:row>5</xdr:row>
      <xdr:rowOff>99060</xdr:rowOff>
    </xdr:from>
    <xdr:to>
      <xdr:col>2</xdr:col>
      <xdr:colOff>358140</xdr:colOff>
      <xdr:row>8</xdr:row>
      <xdr:rowOff>83820</xdr:rowOff>
    </xdr:to>
    <xdr:grpSp>
      <xdr:nvGrpSpPr>
        <xdr:cNvPr id="10258" name="Group 10257">
          <a:extLst>
            <a:ext uri="{FF2B5EF4-FFF2-40B4-BE49-F238E27FC236}">
              <a16:creationId xmlns:a16="http://schemas.microsoft.com/office/drawing/2014/main" id="{00000000-0008-0000-0600-000012280000}"/>
            </a:ext>
          </a:extLst>
        </xdr:cNvPr>
        <xdr:cNvGrpSpPr/>
      </xdr:nvGrpSpPr>
      <xdr:grpSpPr>
        <a:xfrm>
          <a:off x="175260" y="1030393"/>
          <a:ext cx="1402080" cy="543560"/>
          <a:chOff x="541020" y="1417320"/>
          <a:chExt cx="1402080" cy="533400"/>
        </a:xfrm>
      </xdr:grpSpPr>
      <xdr:grpSp>
        <xdr:nvGrpSpPr>
          <xdr:cNvPr id="10" name="Group 9">
            <a:extLst>
              <a:ext uri="{FF2B5EF4-FFF2-40B4-BE49-F238E27FC236}">
                <a16:creationId xmlns:a16="http://schemas.microsoft.com/office/drawing/2014/main" id="{00000000-0008-0000-0600-00000A000000}"/>
              </a:ext>
            </a:extLst>
          </xdr:cNvPr>
          <xdr:cNvGrpSpPr/>
        </xdr:nvGrpSpPr>
        <xdr:grpSpPr>
          <a:xfrm>
            <a:off x="541020" y="1417320"/>
            <a:ext cx="1402080" cy="533400"/>
            <a:chOff x="883920" y="1386840"/>
            <a:chExt cx="1402080" cy="533400"/>
          </a:xfrm>
        </xdr:grpSpPr>
        <xdr:sp macro="" textlink="">
          <xdr:nvSpPr>
            <xdr:cNvPr id="5" name="Rectangle: Diagonal Corners Rounded 4">
              <a:extLst>
                <a:ext uri="{FF2B5EF4-FFF2-40B4-BE49-F238E27FC236}">
                  <a16:creationId xmlns:a16="http://schemas.microsoft.com/office/drawing/2014/main" id="{00000000-0008-0000-0600-000005000000}"/>
                </a:ext>
              </a:extLst>
            </xdr:cNvPr>
            <xdr:cNvSpPr/>
          </xdr:nvSpPr>
          <xdr:spPr>
            <a:xfrm>
              <a:off x="883920" y="1386840"/>
              <a:ext cx="1318260" cy="533400"/>
            </a:xfrm>
            <a:prstGeom prst="round2DiagRect">
              <a:avLst/>
            </a:prstGeom>
            <a:gradFill flip="none" rotWithShape="1">
              <a:gsLst>
                <a:gs pos="0">
                  <a:srgbClr val="FDA1F6"/>
                </a:gs>
                <a:gs pos="46000">
                  <a:srgbClr val="A00495"/>
                </a:gs>
                <a:gs pos="100000">
                  <a:srgbClr val="7F0376"/>
                </a:gs>
              </a:gsLst>
              <a:path path="circle">
                <a:fillToRect l="100000" b="100000"/>
              </a:path>
              <a:tileRect t="-100000" r="-100000"/>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Flowchart: Connector 5">
              <a:extLst>
                <a:ext uri="{FF2B5EF4-FFF2-40B4-BE49-F238E27FC236}">
                  <a16:creationId xmlns:a16="http://schemas.microsoft.com/office/drawing/2014/main" id="{00000000-0008-0000-0600-000006000000}"/>
                </a:ext>
              </a:extLst>
            </xdr:cNvPr>
            <xdr:cNvSpPr/>
          </xdr:nvSpPr>
          <xdr:spPr>
            <a:xfrm>
              <a:off x="906780" y="1508760"/>
              <a:ext cx="365760" cy="365760"/>
            </a:xfrm>
            <a:prstGeom prst="flowChartConnector">
              <a:avLst/>
            </a:prstGeom>
            <a:solidFill>
              <a:srgbClr val="8F0385">
                <a:alpha val="49000"/>
              </a:srgb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TextBox 6">
              <a:extLst>
                <a:ext uri="{FF2B5EF4-FFF2-40B4-BE49-F238E27FC236}">
                  <a16:creationId xmlns:a16="http://schemas.microsoft.com/office/drawing/2014/main" id="{00000000-0008-0000-0600-000007000000}"/>
                </a:ext>
              </a:extLst>
            </xdr:cNvPr>
            <xdr:cNvSpPr txBox="1"/>
          </xdr:nvSpPr>
          <xdr:spPr>
            <a:xfrm>
              <a:off x="1196340" y="1638300"/>
              <a:ext cx="108966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a:solidFill>
                    <a:schemeClr val="bg1"/>
                  </a:solidFill>
                </a:rPr>
                <a:t>Total </a:t>
              </a:r>
              <a:r>
                <a:rPr lang="en-US" sz="1200" b="1">
                  <a:solidFill>
                    <a:schemeClr val="bg1"/>
                  </a:solidFill>
                </a:rPr>
                <a:t>Revenue</a:t>
              </a:r>
              <a:endParaRPr lang="en-US" sz="1100" b="1">
                <a:solidFill>
                  <a:schemeClr val="bg1"/>
                </a:solidFill>
              </a:endParaRPr>
            </a:p>
          </xdr:txBody>
        </xdr:sp>
        <xdr:pic>
          <xdr:nvPicPr>
            <xdr:cNvPr id="9" name="Picture 8">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1" cstate="print">
              <a:lum bright="70000" contrast="-70000"/>
              <a:extLst>
                <a:ext uri="{BEBA8EAE-BF5A-486C-A8C5-ECC9F3942E4B}">
                  <a14:imgProps xmlns:a14="http://schemas.microsoft.com/office/drawing/2010/main">
                    <a14:imgLayer r:embed="rId2">
                      <a14:imgEffect>
                        <a14:sharpenSoften amount="55000"/>
                      </a14:imgEffect>
                      <a14:imgEffect>
                        <a14:saturation sat="171000"/>
                      </a14:imgEffect>
                    </a14:imgLayer>
                  </a14:imgProps>
                </a:ext>
                <a:ext uri="{28A0092B-C50C-407E-A947-70E740481C1C}">
                  <a14:useLocalDpi xmlns:a14="http://schemas.microsoft.com/office/drawing/2010/main" val="0"/>
                </a:ext>
              </a:extLst>
            </a:blip>
            <a:stretch>
              <a:fillRect/>
            </a:stretch>
          </xdr:blipFill>
          <xdr:spPr>
            <a:xfrm>
              <a:off x="946100" y="1546860"/>
              <a:ext cx="273710" cy="273710"/>
            </a:xfrm>
            <a:prstGeom prst="rect">
              <a:avLst/>
            </a:prstGeom>
          </xdr:spPr>
        </xdr:pic>
      </xdr:grpSp>
      <xdr:sp macro="" textlink="'Profit AnalysisDash3'!V10">
        <xdr:nvSpPr>
          <xdr:cNvPr id="10246" name="TextBox 10245">
            <a:extLst>
              <a:ext uri="{FF2B5EF4-FFF2-40B4-BE49-F238E27FC236}">
                <a16:creationId xmlns:a16="http://schemas.microsoft.com/office/drawing/2014/main" id="{00000000-0008-0000-0600-000006280000}"/>
              </a:ext>
            </a:extLst>
          </xdr:cNvPr>
          <xdr:cNvSpPr txBox="1"/>
        </xdr:nvSpPr>
        <xdr:spPr>
          <a:xfrm>
            <a:off x="1017693" y="1511206"/>
            <a:ext cx="795867" cy="2032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fld id="{8F4AA722-86C6-42E3-82F0-47BC05EA9ACF}" type="TxLink">
              <a:rPr lang="en-US" sz="1400" b="1" i="0" u="none" strike="noStrike">
                <a:solidFill>
                  <a:schemeClr val="bg1"/>
                </a:solidFill>
                <a:latin typeface="Calibri"/>
                <a:cs typeface="Calibri"/>
              </a:rPr>
              <a:pPr/>
              <a:t>$5.4M</a:t>
            </a:fld>
            <a:endParaRPr lang="en-US" sz="1400" b="1">
              <a:solidFill>
                <a:schemeClr val="bg1"/>
              </a:solidFill>
            </a:endParaRPr>
          </a:p>
        </xdr:txBody>
      </xdr:sp>
    </xdr:grpSp>
    <xdr:clientData/>
  </xdr:twoCellAnchor>
  <xdr:twoCellAnchor>
    <xdr:from>
      <xdr:col>4</xdr:col>
      <xdr:colOff>577144</xdr:colOff>
      <xdr:row>5</xdr:row>
      <xdr:rowOff>99060</xdr:rowOff>
    </xdr:from>
    <xdr:to>
      <xdr:col>7</xdr:col>
      <xdr:colOff>66604</xdr:colOff>
      <xdr:row>8</xdr:row>
      <xdr:rowOff>83820</xdr:rowOff>
    </xdr:to>
    <xdr:grpSp>
      <xdr:nvGrpSpPr>
        <xdr:cNvPr id="10259" name="Group 10258">
          <a:extLst>
            <a:ext uri="{FF2B5EF4-FFF2-40B4-BE49-F238E27FC236}">
              <a16:creationId xmlns:a16="http://schemas.microsoft.com/office/drawing/2014/main" id="{00000000-0008-0000-0600-000013280000}"/>
            </a:ext>
          </a:extLst>
        </xdr:cNvPr>
        <xdr:cNvGrpSpPr/>
      </xdr:nvGrpSpPr>
      <xdr:grpSpPr>
        <a:xfrm>
          <a:off x="3015544" y="1030393"/>
          <a:ext cx="1318260" cy="543560"/>
          <a:chOff x="2110740" y="1417320"/>
          <a:chExt cx="1318260" cy="533400"/>
        </a:xfrm>
      </xdr:grpSpPr>
      <xdr:grpSp>
        <xdr:nvGrpSpPr>
          <xdr:cNvPr id="10245" name="Group 10244">
            <a:extLst>
              <a:ext uri="{FF2B5EF4-FFF2-40B4-BE49-F238E27FC236}">
                <a16:creationId xmlns:a16="http://schemas.microsoft.com/office/drawing/2014/main" id="{00000000-0008-0000-0600-000005280000}"/>
              </a:ext>
            </a:extLst>
          </xdr:cNvPr>
          <xdr:cNvGrpSpPr/>
        </xdr:nvGrpSpPr>
        <xdr:grpSpPr>
          <a:xfrm>
            <a:off x="2110740" y="1417320"/>
            <a:ext cx="1318260" cy="533400"/>
            <a:chOff x="2110740" y="1417320"/>
            <a:chExt cx="1318260" cy="533400"/>
          </a:xfrm>
        </xdr:grpSpPr>
        <xdr:grpSp>
          <xdr:nvGrpSpPr>
            <xdr:cNvPr id="11" name="Group 10">
              <a:extLst>
                <a:ext uri="{FF2B5EF4-FFF2-40B4-BE49-F238E27FC236}">
                  <a16:creationId xmlns:a16="http://schemas.microsoft.com/office/drawing/2014/main" id="{00000000-0008-0000-0600-00000B000000}"/>
                </a:ext>
              </a:extLst>
            </xdr:cNvPr>
            <xdr:cNvGrpSpPr/>
          </xdr:nvGrpSpPr>
          <xdr:grpSpPr>
            <a:xfrm>
              <a:off x="2110740" y="1417320"/>
              <a:ext cx="1318260" cy="533400"/>
              <a:chOff x="883920" y="1386840"/>
              <a:chExt cx="1318260" cy="533400"/>
            </a:xfrm>
          </xdr:grpSpPr>
          <xdr:sp macro="" textlink="">
            <xdr:nvSpPr>
              <xdr:cNvPr id="12" name="Rectangle: Diagonal Corners Rounded 11">
                <a:extLst>
                  <a:ext uri="{FF2B5EF4-FFF2-40B4-BE49-F238E27FC236}">
                    <a16:creationId xmlns:a16="http://schemas.microsoft.com/office/drawing/2014/main" id="{00000000-0008-0000-0600-00000C000000}"/>
                  </a:ext>
                </a:extLst>
              </xdr:cNvPr>
              <xdr:cNvSpPr/>
            </xdr:nvSpPr>
            <xdr:spPr>
              <a:xfrm>
                <a:off x="883920" y="1386840"/>
                <a:ext cx="1318260" cy="533400"/>
              </a:xfrm>
              <a:prstGeom prst="round2DiagRect">
                <a:avLst/>
              </a:prstGeom>
              <a:gradFill flip="none" rotWithShape="1">
                <a:gsLst>
                  <a:gs pos="0">
                    <a:srgbClr val="FDA1F6"/>
                  </a:gs>
                  <a:gs pos="46000">
                    <a:srgbClr val="A00495"/>
                  </a:gs>
                  <a:gs pos="100000">
                    <a:srgbClr val="7F0376"/>
                  </a:gs>
                </a:gsLst>
                <a:path path="circle">
                  <a:fillToRect l="100000" b="100000"/>
                </a:path>
                <a:tileRect t="-100000" r="-100000"/>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Flowchart: Connector 12">
                <a:extLst>
                  <a:ext uri="{FF2B5EF4-FFF2-40B4-BE49-F238E27FC236}">
                    <a16:creationId xmlns:a16="http://schemas.microsoft.com/office/drawing/2014/main" id="{00000000-0008-0000-0600-00000D000000}"/>
                  </a:ext>
                </a:extLst>
              </xdr:cNvPr>
              <xdr:cNvSpPr/>
            </xdr:nvSpPr>
            <xdr:spPr>
              <a:xfrm>
                <a:off x="906780" y="1508760"/>
                <a:ext cx="365760" cy="365760"/>
              </a:xfrm>
              <a:prstGeom prst="flowChartConnector">
                <a:avLst/>
              </a:prstGeom>
              <a:solidFill>
                <a:srgbClr val="8F0385">
                  <a:alpha val="49000"/>
                </a:srgb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TextBox 13">
                <a:extLst>
                  <a:ext uri="{FF2B5EF4-FFF2-40B4-BE49-F238E27FC236}">
                    <a16:creationId xmlns:a16="http://schemas.microsoft.com/office/drawing/2014/main" id="{00000000-0008-0000-0600-00000E000000}"/>
                  </a:ext>
                </a:extLst>
              </xdr:cNvPr>
              <xdr:cNvSpPr txBox="1"/>
            </xdr:nvSpPr>
            <xdr:spPr>
              <a:xfrm>
                <a:off x="1463040" y="1638300"/>
                <a:ext cx="60960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b="1">
                    <a:solidFill>
                      <a:schemeClr val="bg1"/>
                    </a:solidFill>
                  </a:rPr>
                  <a:t>COGS</a:t>
                </a:r>
              </a:p>
            </xdr:txBody>
          </xdr:sp>
        </xdr:grpSp>
        <xdr:pic>
          <xdr:nvPicPr>
            <xdr:cNvPr id="27" name="Picture 26">
              <a:extLst>
                <a:ext uri="{FF2B5EF4-FFF2-40B4-BE49-F238E27FC236}">
                  <a16:creationId xmlns:a16="http://schemas.microsoft.com/office/drawing/2014/main" id="{00000000-0008-0000-0600-00001B000000}"/>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2209800" y="1600200"/>
              <a:ext cx="213360" cy="213360"/>
            </a:xfrm>
            <a:prstGeom prst="rect">
              <a:avLst/>
            </a:prstGeom>
          </xdr:spPr>
        </xdr:pic>
      </xdr:grpSp>
      <xdr:sp macro="" textlink="'Profit AnalysisDash3'!W10">
        <xdr:nvSpPr>
          <xdr:cNvPr id="10247" name="TextBox 10246">
            <a:extLst>
              <a:ext uri="{FF2B5EF4-FFF2-40B4-BE49-F238E27FC236}">
                <a16:creationId xmlns:a16="http://schemas.microsoft.com/office/drawing/2014/main" id="{00000000-0008-0000-0600-000007280000}"/>
              </a:ext>
            </a:extLst>
          </xdr:cNvPr>
          <xdr:cNvSpPr txBox="1"/>
        </xdr:nvSpPr>
        <xdr:spPr>
          <a:xfrm>
            <a:off x="2625797" y="1502897"/>
            <a:ext cx="795866" cy="20398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fld id="{7E991FC1-E8D3-450F-9617-8C5657C52631}" type="TxLink">
              <a:rPr lang="en-US" sz="1400" b="1" i="0" u="none" strike="noStrike">
                <a:solidFill>
                  <a:schemeClr val="bg1"/>
                </a:solidFill>
                <a:latin typeface="Calibri"/>
                <a:ea typeface="+mn-ea"/>
                <a:cs typeface="Calibri"/>
              </a:rPr>
              <a:pPr marL="0" indent="0"/>
              <a:t>$3.1M</a:t>
            </a:fld>
            <a:endParaRPr lang="en-US" sz="1400" b="1" i="0" u="none" strike="noStrike">
              <a:solidFill>
                <a:schemeClr val="bg1"/>
              </a:solidFill>
              <a:latin typeface="Calibri"/>
              <a:ea typeface="+mn-ea"/>
              <a:cs typeface="Calibri"/>
            </a:endParaRPr>
          </a:p>
        </xdr:txBody>
      </xdr:sp>
    </xdr:grpSp>
    <xdr:clientData/>
  </xdr:twoCellAnchor>
  <xdr:twoCellAnchor>
    <xdr:from>
      <xdr:col>9</xdr:col>
      <xdr:colOff>285608</xdr:colOff>
      <xdr:row>5</xdr:row>
      <xdr:rowOff>99060</xdr:rowOff>
    </xdr:from>
    <xdr:to>
      <xdr:col>11</xdr:col>
      <xdr:colOff>414867</xdr:colOff>
      <xdr:row>8</xdr:row>
      <xdr:rowOff>83820</xdr:rowOff>
    </xdr:to>
    <xdr:grpSp>
      <xdr:nvGrpSpPr>
        <xdr:cNvPr id="10260" name="Group 10259">
          <a:extLst>
            <a:ext uri="{FF2B5EF4-FFF2-40B4-BE49-F238E27FC236}">
              <a16:creationId xmlns:a16="http://schemas.microsoft.com/office/drawing/2014/main" id="{00000000-0008-0000-0600-000014280000}"/>
            </a:ext>
          </a:extLst>
        </xdr:cNvPr>
        <xdr:cNvGrpSpPr/>
      </xdr:nvGrpSpPr>
      <xdr:grpSpPr>
        <a:xfrm>
          <a:off x="5772008" y="1030393"/>
          <a:ext cx="1348459" cy="543560"/>
          <a:chOff x="3672840" y="1417320"/>
          <a:chExt cx="1348459" cy="533400"/>
        </a:xfrm>
      </xdr:grpSpPr>
      <xdr:grpSp>
        <xdr:nvGrpSpPr>
          <xdr:cNvPr id="10244" name="Group 10243">
            <a:extLst>
              <a:ext uri="{FF2B5EF4-FFF2-40B4-BE49-F238E27FC236}">
                <a16:creationId xmlns:a16="http://schemas.microsoft.com/office/drawing/2014/main" id="{00000000-0008-0000-0600-000004280000}"/>
              </a:ext>
            </a:extLst>
          </xdr:cNvPr>
          <xdr:cNvGrpSpPr/>
        </xdr:nvGrpSpPr>
        <xdr:grpSpPr>
          <a:xfrm>
            <a:off x="3672840" y="1417320"/>
            <a:ext cx="1318260" cy="533400"/>
            <a:chOff x="3672840" y="1417320"/>
            <a:chExt cx="1318260" cy="533400"/>
          </a:xfrm>
        </xdr:grpSpPr>
        <xdr:grpSp>
          <xdr:nvGrpSpPr>
            <xdr:cNvPr id="16" name="Group 15">
              <a:extLst>
                <a:ext uri="{FF2B5EF4-FFF2-40B4-BE49-F238E27FC236}">
                  <a16:creationId xmlns:a16="http://schemas.microsoft.com/office/drawing/2014/main" id="{00000000-0008-0000-0600-000010000000}"/>
                </a:ext>
              </a:extLst>
            </xdr:cNvPr>
            <xdr:cNvGrpSpPr/>
          </xdr:nvGrpSpPr>
          <xdr:grpSpPr>
            <a:xfrm>
              <a:off x="3672840" y="1417320"/>
              <a:ext cx="1318260" cy="533400"/>
              <a:chOff x="883920" y="1386840"/>
              <a:chExt cx="1318260" cy="533400"/>
            </a:xfrm>
          </xdr:grpSpPr>
          <xdr:sp macro="" textlink="">
            <xdr:nvSpPr>
              <xdr:cNvPr id="17" name="Rectangle: Diagonal Corners Rounded 16">
                <a:extLst>
                  <a:ext uri="{FF2B5EF4-FFF2-40B4-BE49-F238E27FC236}">
                    <a16:creationId xmlns:a16="http://schemas.microsoft.com/office/drawing/2014/main" id="{00000000-0008-0000-0600-000011000000}"/>
                  </a:ext>
                </a:extLst>
              </xdr:cNvPr>
              <xdr:cNvSpPr/>
            </xdr:nvSpPr>
            <xdr:spPr>
              <a:xfrm>
                <a:off x="883920" y="1386840"/>
                <a:ext cx="1318260" cy="533400"/>
              </a:xfrm>
              <a:prstGeom prst="round2DiagRect">
                <a:avLst/>
              </a:prstGeom>
              <a:gradFill flip="none" rotWithShape="1">
                <a:gsLst>
                  <a:gs pos="0">
                    <a:srgbClr val="FDA1F6"/>
                  </a:gs>
                  <a:gs pos="46000">
                    <a:srgbClr val="A00495"/>
                  </a:gs>
                  <a:gs pos="100000">
                    <a:srgbClr val="7F0376"/>
                  </a:gs>
                </a:gsLst>
                <a:path path="circle">
                  <a:fillToRect l="100000" b="100000"/>
                </a:path>
                <a:tileRect t="-100000" r="-100000"/>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Flowchart: Connector 17">
                <a:extLst>
                  <a:ext uri="{FF2B5EF4-FFF2-40B4-BE49-F238E27FC236}">
                    <a16:creationId xmlns:a16="http://schemas.microsoft.com/office/drawing/2014/main" id="{00000000-0008-0000-0600-000012000000}"/>
                  </a:ext>
                </a:extLst>
              </xdr:cNvPr>
              <xdr:cNvSpPr/>
            </xdr:nvSpPr>
            <xdr:spPr>
              <a:xfrm>
                <a:off x="906780" y="1508760"/>
                <a:ext cx="365760" cy="365760"/>
              </a:xfrm>
              <a:prstGeom prst="flowChartConnector">
                <a:avLst/>
              </a:prstGeom>
              <a:solidFill>
                <a:srgbClr val="8F0385">
                  <a:alpha val="49000"/>
                </a:srgb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TextBox 18">
                <a:extLst>
                  <a:ext uri="{FF2B5EF4-FFF2-40B4-BE49-F238E27FC236}">
                    <a16:creationId xmlns:a16="http://schemas.microsoft.com/office/drawing/2014/main" id="{00000000-0008-0000-0600-000013000000}"/>
                  </a:ext>
                </a:extLst>
              </xdr:cNvPr>
              <xdr:cNvSpPr txBox="1"/>
            </xdr:nvSpPr>
            <xdr:spPr>
              <a:xfrm>
                <a:off x="1310640" y="1638300"/>
                <a:ext cx="88392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a:solidFill>
                      <a:schemeClr val="bg1"/>
                    </a:solidFill>
                  </a:rPr>
                  <a:t>Total </a:t>
                </a:r>
                <a:r>
                  <a:rPr lang="en-US" sz="1200" b="1">
                    <a:solidFill>
                      <a:schemeClr val="bg1"/>
                    </a:solidFill>
                  </a:rPr>
                  <a:t>Profit</a:t>
                </a:r>
                <a:endParaRPr lang="en-US" sz="1100" b="1">
                  <a:solidFill>
                    <a:schemeClr val="bg1"/>
                  </a:solidFill>
                </a:endParaRPr>
              </a:p>
            </xdr:txBody>
          </xdr:sp>
        </xdr:grpSp>
        <xdr:pic>
          <xdr:nvPicPr>
            <xdr:cNvPr id="29" name="Picture 28">
              <a:extLst>
                <a:ext uri="{FF2B5EF4-FFF2-40B4-BE49-F238E27FC236}">
                  <a16:creationId xmlns:a16="http://schemas.microsoft.com/office/drawing/2014/main" id="{00000000-0008-0000-0600-00001D000000}"/>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3779520" y="1607820"/>
              <a:ext cx="213360" cy="213360"/>
            </a:xfrm>
            <a:prstGeom prst="rect">
              <a:avLst/>
            </a:prstGeom>
          </xdr:spPr>
        </xdr:pic>
      </xdr:grpSp>
      <xdr:sp macro="" textlink="'Profit AnalysisDash3'!X10">
        <xdr:nvSpPr>
          <xdr:cNvPr id="10248" name="TextBox 10247">
            <a:extLst>
              <a:ext uri="{FF2B5EF4-FFF2-40B4-BE49-F238E27FC236}">
                <a16:creationId xmlns:a16="http://schemas.microsoft.com/office/drawing/2014/main" id="{00000000-0008-0000-0600-000008280000}"/>
              </a:ext>
            </a:extLst>
          </xdr:cNvPr>
          <xdr:cNvSpPr txBox="1"/>
        </xdr:nvSpPr>
        <xdr:spPr>
          <a:xfrm>
            <a:off x="4200033" y="1502897"/>
            <a:ext cx="821266" cy="1963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fld id="{285597D5-6BC3-4565-9786-E2C5DFA3CE37}" type="TxLink">
              <a:rPr lang="en-US" sz="1400" b="1" i="0" u="none" strike="noStrike">
                <a:solidFill>
                  <a:schemeClr val="bg1"/>
                </a:solidFill>
                <a:latin typeface="Calibri"/>
                <a:ea typeface="+mn-ea"/>
                <a:cs typeface="Calibri"/>
              </a:rPr>
              <a:pPr marL="0" indent="0"/>
              <a:t>$2.3M</a:t>
            </a:fld>
            <a:endParaRPr lang="en-US" sz="1400" b="1" i="0" u="none" strike="noStrike">
              <a:solidFill>
                <a:schemeClr val="bg1"/>
              </a:solidFill>
              <a:latin typeface="Calibri"/>
              <a:ea typeface="+mn-ea"/>
              <a:cs typeface="Calibri"/>
            </a:endParaRPr>
          </a:p>
        </xdr:txBody>
      </xdr:sp>
    </xdr:grpSp>
    <xdr:clientData/>
  </xdr:twoCellAnchor>
  <xdr:twoCellAnchor>
    <xdr:from>
      <xdr:col>13</xdr:col>
      <xdr:colOff>603673</xdr:colOff>
      <xdr:row>5</xdr:row>
      <xdr:rowOff>99060</xdr:rowOff>
    </xdr:from>
    <xdr:to>
      <xdr:col>16</xdr:col>
      <xdr:colOff>176953</xdr:colOff>
      <xdr:row>8</xdr:row>
      <xdr:rowOff>83820</xdr:rowOff>
    </xdr:to>
    <xdr:grpSp>
      <xdr:nvGrpSpPr>
        <xdr:cNvPr id="10261" name="Group 10260">
          <a:extLst>
            <a:ext uri="{FF2B5EF4-FFF2-40B4-BE49-F238E27FC236}">
              <a16:creationId xmlns:a16="http://schemas.microsoft.com/office/drawing/2014/main" id="{00000000-0008-0000-0600-000015280000}"/>
            </a:ext>
          </a:extLst>
        </xdr:cNvPr>
        <xdr:cNvGrpSpPr/>
      </xdr:nvGrpSpPr>
      <xdr:grpSpPr>
        <a:xfrm>
          <a:off x="8528473" y="1030393"/>
          <a:ext cx="1402080" cy="543560"/>
          <a:chOff x="5234940" y="1417320"/>
          <a:chExt cx="1402080" cy="533400"/>
        </a:xfrm>
      </xdr:grpSpPr>
      <xdr:grpSp>
        <xdr:nvGrpSpPr>
          <xdr:cNvPr id="10240" name="Group 10239">
            <a:extLst>
              <a:ext uri="{FF2B5EF4-FFF2-40B4-BE49-F238E27FC236}">
                <a16:creationId xmlns:a16="http://schemas.microsoft.com/office/drawing/2014/main" id="{00000000-0008-0000-0600-000000280000}"/>
              </a:ext>
            </a:extLst>
          </xdr:cNvPr>
          <xdr:cNvGrpSpPr/>
        </xdr:nvGrpSpPr>
        <xdr:grpSpPr>
          <a:xfrm>
            <a:off x="5234940" y="1417320"/>
            <a:ext cx="1402080" cy="533400"/>
            <a:chOff x="5234940" y="1417320"/>
            <a:chExt cx="1402080" cy="533400"/>
          </a:xfrm>
        </xdr:grpSpPr>
        <xdr:grpSp>
          <xdr:nvGrpSpPr>
            <xdr:cNvPr id="21" name="Group 20">
              <a:extLst>
                <a:ext uri="{FF2B5EF4-FFF2-40B4-BE49-F238E27FC236}">
                  <a16:creationId xmlns:a16="http://schemas.microsoft.com/office/drawing/2014/main" id="{00000000-0008-0000-0600-000015000000}"/>
                </a:ext>
              </a:extLst>
            </xdr:cNvPr>
            <xdr:cNvGrpSpPr/>
          </xdr:nvGrpSpPr>
          <xdr:grpSpPr>
            <a:xfrm>
              <a:off x="5234940" y="1417320"/>
              <a:ext cx="1402080" cy="533400"/>
              <a:chOff x="883920" y="1386840"/>
              <a:chExt cx="1402080" cy="533400"/>
            </a:xfrm>
          </xdr:grpSpPr>
          <xdr:sp macro="" textlink="">
            <xdr:nvSpPr>
              <xdr:cNvPr id="22" name="Rectangle: Diagonal Corners Rounded 21">
                <a:extLst>
                  <a:ext uri="{FF2B5EF4-FFF2-40B4-BE49-F238E27FC236}">
                    <a16:creationId xmlns:a16="http://schemas.microsoft.com/office/drawing/2014/main" id="{00000000-0008-0000-0600-000016000000}"/>
                  </a:ext>
                </a:extLst>
              </xdr:cNvPr>
              <xdr:cNvSpPr/>
            </xdr:nvSpPr>
            <xdr:spPr>
              <a:xfrm>
                <a:off x="883920" y="1386840"/>
                <a:ext cx="1318260" cy="533400"/>
              </a:xfrm>
              <a:prstGeom prst="round2DiagRect">
                <a:avLst/>
              </a:prstGeom>
              <a:gradFill flip="none" rotWithShape="1">
                <a:gsLst>
                  <a:gs pos="0">
                    <a:srgbClr val="FDA1F6"/>
                  </a:gs>
                  <a:gs pos="46000">
                    <a:srgbClr val="A00495"/>
                  </a:gs>
                  <a:gs pos="100000">
                    <a:srgbClr val="7F0376"/>
                  </a:gs>
                </a:gsLst>
                <a:path path="circle">
                  <a:fillToRect l="100000" b="100000"/>
                </a:path>
                <a:tileRect t="-100000" r="-100000"/>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Flowchart: Connector 22">
                <a:extLst>
                  <a:ext uri="{FF2B5EF4-FFF2-40B4-BE49-F238E27FC236}">
                    <a16:creationId xmlns:a16="http://schemas.microsoft.com/office/drawing/2014/main" id="{00000000-0008-0000-0600-000017000000}"/>
                  </a:ext>
                </a:extLst>
              </xdr:cNvPr>
              <xdr:cNvSpPr/>
            </xdr:nvSpPr>
            <xdr:spPr>
              <a:xfrm>
                <a:off x="906780" y="1508760"/>
                <a:ext cx="365760" cy="365760"/>
              </a:xfrm>
              <a:prstGeom prst="flowChartConnector">
                <a:avLst/>
              </a:prstGeom>
              <a:solidFill>
                <a:srgbClr val="8F0385">
                  <a:alpha val="49000"/>
                </a:srgb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 name="TextBox 23">
                <a:extLst>
                  <a:ext uri="{FF2B5EF4-FFF2-40B4-BE49-F238E27FC236}">
                    <a16:creationId xmlns:a16="http://schemas.microsoft.com/office/drawing/2014/main" id="{00000000-0008-0000-0600-000018000000}"/>
                  </a:ext>
                </a:extLst>
              </xdr:cNvPr>
              <xdr:cNvSpPr txBox="1"/>
            </xdr:nvSpPr>
            <xdr:spPr>
              <a:xfrm>
                <a:off x="1333500" y="1638300"/>
                <a:ext cx="9525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baseline="0">
                    <a:solidFill>
                      <a:schemeClr val="bg1"/>
                    </a:solidFill>
                  </a:rPr>
                  <a:t> % Profit</a:t>
                </a:r>
                <a:endParaRPr lang="en-US" sz="1100" b="1">
                  <a:solidFill>
                    <a:schemeClr val="bg1"/>
                  </a:solidFill>
                </a:endParaRPr>
              </a:p>
            </xdr:txBody>
          </xdr:sp>
        </xdr:grpSp>
        <xdr:pic>
          <xdr:nvPicPr>
            <xdr:cNvPr id="31" name="Picture 30">
              <a:extLst>
                <a:ext uri="{FF2B5EF4-FFF2-40B4-BE49-F238E27FC236}">
                  <a16:creationId xmlns:a16="http://schemas.microsoft.com/office/drawing/2014/main" id="{00000000-0008-0000-0600-00001F000000}"/>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5326380" y="1607820"/>
              <a:ext cx="236220" cy="236220"/>
            </a:xfrm>
            <a:prstGeom prst="rect">
              <a:avLst/>
            </a:prstGeom>
          </xdr:spPr>
        </xdr:pic>
      </xdr:grpSp>
      <mc:AlternateContent xmlns:mc="http://schemas.openxmlformats.org/markup-compatibility/2006" xmlns:a14="http://schemas.microsoft.com/office/drawing/2010/main">
        <mc:Choice Requires="a14">
          <xdr:pic>
            <xdr:nvPicPr>
              <xdr:cNvPr id="10257" name="Picture 10256">
                <a:extLst>
                  <a:ext uri="{FF2B5EF4-FFF2-40B4-BE49-F238E27FC236}">
                    <a16:creationId xmlns:a16="http://schemas.microsoft.com/office/drawing/2014/main" id="{00000000-0008-0000-0600-000011280000}"/>
                  </a:ext>
                </a:extLst>
              </xdr:cNvPr>
              <xdr:cNvPicPr>
                <a:picLocks noChangeAspect="1" noChangeArrowheads="1"/>
                <a:extLst>
                  <a:ext uri="{84589F7E-364E-4C9E-8A38-B11213B215E9}">
                    <a14:cameraTool cellRange="'Profit AnalysisDash3'!$Y$10" spid="_x0000_s10512"/>
                  </a:ext>
                </a:extLst>
              </xdr:cNvPicPr>
            </xdr:nvPicPr>
            <xdr:blipFill>
              <a:blip xmlns:r="http://schemas.openxmlformats.org/officeDocument/2006/relationships" r:embed="rId6"/>
              <a:srcRect/>
              <a:stretch>
                <a:fillRect/>
              </a:stretch>
            </xdr:blipFill>
            <xdr:spPr bwMode="auto">
              <a:xfrm>
                <a:off x="5741214" y="1438709"/>
                <a:ext cx="761186" cy="275792"/>
              </a:xfrm>
              <a:prstGeom prst="rect">
                <a:avLst/>
              </a:prstGeom>
              <a:noFill/>
              <a:ln>
                <a:noFill/>
              </a:ln>
              <a:extLst>
                <a:ext uri="{909E8E84-426E-40DD-AFC4-6F175D3DCCD1}">
                  <a14:hiddenFill>
                    <a:solidFill>
                      <a:srgbClr val="FFFFFF"/>
                    </a:solidFill>
                  </a14:hiddenFill>
                </a:ext>
              </a:extLst>
            </xdr:spPr>
          </xdr:pic>
        </mc:Choice>
        <mc:Fallback xmlns=""/>
      </mc:AlternateContent>
    </xdr:grpSp>
    <xdr:clientData/>
  </xdr:twoCellAnchor>
  <xdr:twoCellAnchor>
    <xdr:from>
      <xdr:col>1</xdr:col>
      <xdr:colOff>315807</xdr:colOff>
      <xdr:row>23</xdr:row>
      <xdr:rowOff>44027</xdr:rowOff>
    </xdr:from>
    <xdr:to>
      <xdr:col>10</xdr:col>
      <xdr:colOff>287867</xdr:colOff>
      <xdr:row>35</xdr:row>
      <xdr:rowOff>110067</xdr:rowOff>
    </xdr:to>
    <xdr:sp macro="" textlink="">
      <xdr:nvSpPr>
        <xdr:cNvPr id="10265" name="Rectangle: Diagonal Corners Rounded 10264">
          <a:extLst>
            <a:ext uri="{FF2B5EF4-FFF2-40B4-BE49-F238E27FC236}">
              <a16:creationId xmlns:a16="http://schemas.microsoft.com/office/drawing/2014/main" id="{00000000-0008-0000-0600-000019280000}"/>
            </a:ext>
          </a:extLst>
        </xdr:cNvPr>
        <xdr:cNvSpPr/>
      </xdr:nvSpPr>
      <xdr:spPr>
        <a:xfrm>
          <a:off x="925407" y="4328160"/>
          <a:ext cx="5458460" cy="2301240"/>
        </a:xfrm>
        <a:prstGeom prst="round2DiagRect">
          <a:avLst>
            <a:gd name="adj1" fmla="val 9872"/>
            <a:gd name="adj2" fmla="val 1"/>
          </a:avLst>
        </a:prstGeom>
        <a:solidFill>
          <a:schemeClr val="bg1"/>
        </a:solidFill>
        <a:ln w="19050">
          <a:solidFill>
            <a:srgbClr val="8F0385"/>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2000" b="1" u="sng">
            <a:solidFill>
              <a:srgbClr val="066370"/>
            </a:solidFill>
          </a:endParaRPr>
        </a:p>
      </xdr:txBody>
    </xdr:sp>
    <xdr:clientData/>
  </xdr:twoCellAnchor>
  <xdr:twoCellAnchor>
    <xdr:from>
      <xdr:col>10</xdr:col>
      <xdr:colOff>372532</xdr:colOff>
      <xdr:row>23</xdr:row>
      <xdr:rowOff>60961</xdr:rowOff>
    </xdr:from>
    <xdr:to>
      <xdr:col>16</xdr:col>
      <xdr:colOff>465667</xdr:colOff>
      <xdr:row>35</xdr:row>
      <xdr:rowOff>127001</xdr:rowOff>
    </xdr:to>
    <xdr:sp macro="" textlink="">
      <xdr:nvSpPr>
        <xdr:cNvPr id="10266" name="Rectangle: Diagonal Corners Rounded 10265">
          <a:extLst>
            <a:ext uri="{FF2B5EF4-FFF2-40B4-BE49-F238E27FC236}">
              <a16:creationId xmlns:a16="http://schemas.microsoft.com/office/drawing/2014/main" id="{00000000-0008-0000-0600-00001A280000}"/>
            </a:ext>
          </a:extLst>
        </xdr:cNvPr>
        <xdr:cNvSpPr/>
      </xdr:nvSpPr>
      <xdr:spPr>
        <a:xfrm>
          <a:off x="6468532" y="4345094"/>
          <a:ext cx="3750735" cy="2301240"/>
        </a:xfrm>
        <a:prstGeom prst="round2DiagRect">
          <a:avLst>
            <a:gd name="adj1" fmla="val 9872"/>
            <a:gd name="adj2" fmla="val 1"/>
          </a:avLst>
        </a:prstGeom>
        <a:solidFill>
          <a:schemeClr val="bg1"/>
        </a:solidFill>
        <a:ln w="19050">
          <a:solidFill>
            <a:srgbClr val="8F0385"/>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2000" b="1" u="sng">
            <a:solidFill>
              <a:srgbClr val="066370"/>
            </a:solidFill>
          </a:endParaRPr>
        </a:p>
      </xdr:txBody>
    </xdr:sp>
    <xdr:clientData/>
  </xdr:twoCellAnchor>
  <xdr:twoCellAnchor>
    <xdr:from>
      <xdr:col>16</xdr:col>
      <xdr:colOff>584200</xdr:colOff>
      <xdr:row>5</xdr:row>
      <xdr:rowOff>159172</xdr:rowOff>
    </xdr:from>
    <xdr:to>
      <xdr:col>24</xdr:col>
      <xdr:colOff>59267</xdr:colOff>
      <xdr:row>35</xdr:row>
      <xdr:rowOff>88899</xdr:rowOff>
    </xdr:to>
    <xdr:grpSp>
      <xdr:nvGrpSpPr>
        <xdr:cNvPr id="10275" name="Group 10274">
          <a:extLst>
            <a:ext uri="{FF2B5EF4-FFF2-40B4-BE49-F238E27FC236}">
              <a16:creationId xmlns:a16="http://schemas.microsoft.com/office/drawing/2014/main" id="{00000000-0008-0000-0600-000023280000}"/>
            </a:ext>
          </a:extLst>
        </xdr:cNvPr>
        <xdr:cNvGrpSpPr/>
      </xdr:nvGrpSpPr>
      <xdr:grpSpPr>
        <a:xfrm>
          <a:off x="10337800" y="1090505"/>
          <a:ext cx="4351867" cy="5517727"/>
          <a:chOff x="9922932" y="1086272"/>
          <a:chExt cx="5249334" cy="5517727"/>
        </a:xfrm>
      </xdr:grpSpPr>
      <xdr:sp macro="" textlink="">
        <xdr:nvSpPr>
          <xdr:cNvPr id="3" name="Rectangle: Diagonal Corners Rounded 2">
            <a:extLst>
              <a:ext uri="{FF2B5EF4-FFF2-40B4-BE49-F238E27FC236}">
                <a16:creationId xmlns:a16="http://schemas.microsoft.com/office/drawing/2014/main" id="{00000000-0008-0000-0600-000003000000}"/>
              </a:ext>
            </a:extLst>
          </xdr:cNvPr>
          <xdr:cNvSpPr/>
        </xdr:nvSpPr>
        <xdr:spPr>
          <a:xfrm>
            <a:off x="9922932" y="1086272"/>
            <a:ext cx="3993729" cy="5517727"/>
          </a:xfrm>
          <a:prstGeom prst="round2DiagRect">
            <a:avLst>
              <a:gd name="adj1" fmla="val 7796"/>
              <a:gd name="adj2" fmla="val 0"/>
            </a:avLst>
          </a:prstGeom>
          <a:solidFill>
            <a:srgbClr val="8F0385"/>
          </a:solidFill>
          <a:ln w="57150">
            <a:solidFill>
              <a:srgbClr val="8F0385"/>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Diagonal Corners Rounded 3">
            <a:extLst>
              <a:ext uri="{FF2B5EF4-FFF2-40B4-BE49-F238E27FC236}">
                <a16:creationId xmlns:a16="http://schemas.microsoft.com/office/drawing/2014/main" id="{00000000-0008-0000-0600-000004000000}"/>
              </a:ext>
            </a:extLst>
          </xdr:cNvPr>
          <xdr:cNvSpPr/>
        </xdr:nvSpPr>
        <xdr:spPr>
          <a:xfrm>
            <a:off x="10651066" y="1278466"/>
            <a:ext cx="3638975" cy="5012267"/>
          </a:xfrm>
          <a:prstGeom prst="round2DiagRect">
            <a:avLst>
              <a:gd name="adj1" fmla="val 13933"/>
              <a:gd name="adj2" fmla="val 1"/>
            </a:avLst>
          </a:prstGeom>
          <a:solidFill>
            <a:srgbClr val="8F0385"/>
          </a:solidFill>
          <a:ln w="28575">
            <a:solidFill>
              <a:srgbClr val="8F0385"/>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2000" b="1" u="sng">
              <a:solidFill>
                <a:srgbClr val="066370"/>
              </a:solidFill>
            </a:endParaRPr>
          </a:p>
        </xdr:txBody>
      </xdr:sp>
      <xdr:sp macro="" textlink="">
        <xdr:nvSpPr>
          <xdr:cNvPr id="10267" name="Rectangle: Diagonal Corners Rounded 10266">
            <a:extLst>
              <a:ext uri="{FF2B5EF4-FFF2-40B4-BE49-F238E27FC236}">
                <a16:creationId xmlns:a16="http://schemas.microsoft.com/office/drawing/2014/main" id="{00000000-0008-0000-0600-00001B280000}"/>
              </a:ext>
            </a:extLst>
          </xdr:cNvPr>
          <xdr:cNvSpPr/>
        </xdr:nvSpPr>
        <xdr:spPr>
          <a:xfrm>
            <a:off x="12031133" y="1481667"/>
            <a:ext cx="2521375" cy="4334934"/>
          </a:xfrm>
          <a:prstGeom prst="round2DiagRect">
            <a:avLst>
              <a:gd name="adj1" fmla="val 13933"/>
              <a:gd name="adj2" fmla="val 1"/>
            </a:avLst>
          </a:prstGeom>
          <a:solidFill>
            <a:srgbClr val="8F0385"/>
          </a:solidFill>
          <a:ln w="28575">
            <a:solidFill>
              <a:srgbClr val="8F0385"/>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2000" b="1" u="sng">
              <a:solidFill>
                <a:srgbClr val="066370"/>
              </a:solidFill>
            </a:endParaRPr>
          </a:p>
        </xdr:txBody>
      </xdr:sp>
      <xdr:sp macro="" textlink="">
        <xdr:nvSpPr>
          <xdr:cNvPr id="10268" name="Rectangle: Diagonal Corners Rounded 10267">
            <a:extLst>
              <a:ext uri="{FF2B5EF4-FFF2-40B4-BE49-F238E27FC236}">
                <a16:creationId xmlns:a16="http://schemas.microsoft.com/office/drawing/2014/main" id="{00000000-0008-0000-0600-00001C280000}"/>
              </a:ext>
            </a:extLst>
          </xdr:cNvPr>
          <xdr:cNvSpPr/>
        </xdr:nvSpPr>
        <xdr:spPr>
          <a:xfrm>
            <a:off x="12979400" y="1794934"/>
            <a:ext cx="1784776" cy="3530600"/>
          </a:xfrm>
          <a:prstGeom prst="round2DiagRect">
            <a:avLst>
              <a:gd name="adj1" fmla="val 13933"/>
              <a:gd name="adj2" fmla="val 1"/>
            </a:avLst>
          </a:prstGeom>
          <a:solidFill>
            <a:srgbClr val="8F0385"/>
          </a:solidFill>
          <a:ln w="28575">
            <a:solidFill>
              <a:srgbClr val="8F0385"/>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2000" b="1" u="sng">
              <a:solidFill>
                <a:srgbClr val="066370"/>
              </a:solidFill>
            </a:endParaRPr>
          </a:p>
        </xdr:txBody>
      </xdr:sp>
      <xdr:sp macro="" textlink="">
        <xdr:nvSpPr>
          <xdr:cNvPr id="10274" name="Flowchart: Connector 10273">
            <a:extLst>
              <a:ext uri="{FF2B5EF4-FFF2-40B4-BE49-F238E27FC236}">
                <a16:creationId xmlns:a16="http://schemas.microsoft.com/office/drawing/2014/main" id="{00000000-0008-0000-0600-000022280000}"/>
              </a:ext>
            </a:extLst>
          </xdr:cNvPr>
          <xdr:cNvSpPr/>
        </xdr:nvSpPr>
        <xdr:spPr>
          <a:xfrm>
            <a:off x="14029265" y="2032001"/>
            <a:ext cx="1143001" cy="3005666"/>
          </a:xfrm>
          <a:prstGeom prst="flowChartConnector">
            <a:avLst/>
          </a:prstGeom>
          <a:solidFill>
            <a:srgbClr val="8F0385"/>
          </a:solidFill>
          <a:ln>
            <a:solidFill>
              <a:srgbClr val="8F038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414865</xdr:colOff>
      <xdr:row>8</xdr:row>
      <xdr:rowOff>185422</xdr:rowOff>
    </xdr:from>
    <xdr:to>
      <xdr:col>16</xdr:col>
      <xdr:colOff>431798</xdr:colOff>
      <xdr:row>22</xdr:row>
      <xdr:rowOff>105835</xdr:rowOff>
    </xdr:to>
    <xdr:grpSp>
      <xdr:nvGrpSpPr>
        <xdr:cNvPr id="10251" name="Group 10250">
          <a:extLst>
            <a:ext uri="{FF2B5EF4-FFF2-40B4-BE49-F238E27FC236}">
              <a16:creationId xmlns:a16="http://schemas.microsoft.com/office/drawing/2014/main" id="{00000000-0008-0000-0600-00000B280000}"/>
            </a:ext>
          </a:extLst>
        </xdr:cNvPr>
        <xdr:cNvGrpSpPr/>
      </xdr:nvGrpSpPr>
      <xdr:grpSpPr>
        <a:xfrm>
          <a:off x="5901265" y="1675555"/>
          <a:ext cx="4284133" cy="2528147"/>
          <a:chOff x="5901265" y="1675555"/>
          <a:chExt cx="4284133" cy="2528147"/>
        </a:xfrm>
      </xdr:grpSpPr>
      <xdr:sp macro="" textlink="">
        <xdr:nvSpPr>
          <xdr:cNvPr id="10262" name="Rectangle: Diagonal Corners Rounded 10261">
            <a:extLst>
              <a:ext uri="{FF2B5EF4-FFF2-40B4-BE49-F238E27FC236}">
                <a16:creationId xmlns:a16="http://schemas.microsoft.com/office/drawing/2014/main" id="{00000000-0008-0000-0600-000016280000}"/>
              </a:ext>
            </a:extLst>
          </xdr:cNvPr>
          <xdr:cNvSpPr/>
        </xdr:nvSpPr>
        <xdr:spPr>
          <a:xfrm>
            <a:off x="5901265" y="1675555"/>
            <a:ext cx="4284133" cy="2528147"/>
          </a:xfrm>
          <a:prstGeom prst="round2DiagRect">
            <a:avLst>
              <a:gd name="adj1" fmla="val 5653"/>
              <a:gd name="adj2" fmla="val 1"/>
            </a:avLst>
          </a:prstGeom>
          <a:solidFill>
            <a:schemeClr val="bg1"/>
          </a:solidFill>
          <a:ln w="19050">
            <a:solidFill>
              <a:srgbClr val="8F0385"/>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2000" b="1" u="sng">
              <a:solidFill>
                <a:srgbClr val="066370"/>
              </a:solidFill>
            </a:endParaRPr>
          </a:p>
        </xdr:txBody>
      </xdr:sp>
      <mc:AlternateContent xmlns:mc="http://schemas.openxmlformats.org/markup-compatibility/2006">
        <mc:Choice xmlns:a14="http://schemas.microsoft.com/office/drawing/2010/main" Requires="a14">
          <xdr:sp macro="" textlink="">
            <xdr:nvSpPr>
              <xdr:cNvPr id="10241" name="Option 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6519333" y="1731433"/>
                <a:ext cx="194734" cy="22436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242" name="Option Button 2" hidden="1">
                <a:extLst>
                  <a:ext uri="{63B3BB69-23CF-44E3-9099-C40C66FF867C}">
                    <a14:compatExt spid="_x0000_s10242"/>
                  </a:ext>
                  <a:ext uri="{FF2B5EF4-FFF2-40B4-BE49-F238E27FC236}">
                    <a16:creationId xmlns:a16="http://schemas.microsoft.com/office/drawing/2014/main" id="{00000000-0008-0000-0600-000002280000}"/>
                  </a:ext>
                </a:extLst>
              </xdr:cNvPr>
              <xdr:cNvSpPr/>
            </xdr:nvSpPr>
            <xdr:spPr bwMode="auto">
              <a:xfrm>
                <a:off x="8131387" y="1737360"/>
                <a:ext cx="205740" cy="20912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243" name="Drop Down 3" hidden="1">
                <a:extLst>
                  <a:ext uri="{63B3BB69-23CF-44E3-9099-C40C66FF867C}">
                    <a14:compatExt spid="_x0000_s10243"/>
                  </a:ext>
                  <a:ext uri="{FF2B5EF4-FFF2-40B4-BE49-F238E27FC236}">
                    <a16:creationId xmlns:a16="http://schemas.microsoft.com/office/drawing/2014/main" id="{00000000-0008-0000-0600-000003280000}"/>
                  </a:ext>
                </a:extLst>
              </xdr:cNvPr>
              <xdr:cNvSpPr/>
            </xdr:nvSpPr>
            <xdr:spPr bwMode="auto">
              <a:xfrm>
                <a:off x="9177865" y="1709421"/>
                <a:ext cx="954193" cy="212513"/>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10269" name="TextBox 10268">
            <a:extLst>
              <a:ext uri="{FF2B5EF4-FFF2-40B4-BE49-F238E27FC236}">
                <a16:creationId xmlns:a16="http://schemas.microsoft.com/office/drawing/2014/main" id="{00000000-0008-0000-0600-00001D280000}"/>
              </a:ext>
            </a:extLst>
          </xdr:cNvPr>
          <xdr:cNvSpPr txBox="1"/>
        </xdr:nvSpPr>
        <xdr:spPr>
          <a:xfrm>
            <a:off x="6087532" y="1693333"/>
            <a:ext cx="499533"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400" b="1">
                <a:solidFill>
                  <a:srgbClr val="066370"/>
                </a:solidFill>
              </a:rPr>
              <a:t>Top</a:t>
            </a:r>
          </a:p>
        </xdr:txBody>
      </xdr:sp>
      <xdr:sp macro="" textlink="">
        <xdr:nvSpPr>
          <xdr:cNvPr id="10270" name="TextBox 10269">
            <a:extLst>
              <a:ext uri="{FF2B5EF4-FFF2-40B4-BE49-F238E27FC236}">
                <a16:creationId xmlns:a16="http://schemas.microsoft.com/office/drawing/2014/main" id="{00000000-0008-0000-0600-00001E280000}"/>
              </a:ext>
            </a:extLst>
          </xdr:cNvPr>
          <xdr:cNvSpPr txBox="1"/>
        </xdr:nvSpPr>
        <xdr:spPr>
          <a:xfrm>
            <a:off x="7357533" y="1684866"/>
            <a:ext cx="761999"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400" b="1">
                <a:solidFill>
                  <a:srgbClr val="066370"/>
                </a:solidFill>
              </a:rPr>
              <a:t>Bottom</a:t>
            </a:r>
          </a:p>
        </xdr:txBody>
      </xdr:sp>
      <xdr:graphicFrame macro="">
        <xdr:nvGraphicFramePr>
          <xdr:cNvPr id="10271" name="Chart 10270">
            <a:extLst>
              <a:ext uri="{FF2B5EF4-FFF2-40B4-BE49-F238E27FC236}">
                <a16:creationId xmlns:a16="http://schemas.microsoft.com/office/drawing/2014/main" id="{00000000-0008-0000-0600-00001F280000}"/>
              </a:ext>
            </a:extLst>
          </xdr:cNvPr>
          <xdr:cNvGraphicFramePr>
            <a:graphicFrameLocks/>
          </xdr:cNvGraphicFramePr>
        </xdr:nvGraphicFramePr>
        <xdr:xfrm>
          <a:off x="5926665" y="2709334"/>
          <a:ext cx="4224867" cy="1464732"/>
        </xdr:xfrm>
        <a:graphic>
          <a:graphicData uri="http://schemas.openxmlformats.org/drawingml/2006/chart">
            <c:chart xmlns:c="http://schemas.openxmlformats.org/drawingml/2006/chart" xmlns:r="http://schemas.openxmlformats.org/officeDocument/2006/relationships" r:id="rId7"/>
          </a:graphicData>
        </a:graphic>
      </xdr:graphicFrame>
      <xdr:sp macro="" textlink="'Profit AnalysisDash3'!N18">
        <xdr:nvSpPr>
          <xdr:cNvPr id="10272" name="TextBox 10271">
            <a:extLst>
              <a:ext uri="{FF2B5EF4-FFF2-40B4-BE49-F238E27FC236}">
                <a16:creationId xmlns:a16="http://schemas.microsoft.com/office/drawing/2014/main" id="{00000000-0008-0000-0600-000020280000}"/>
              </a:ext>
            </a:extLst>
          </xdr:cNvPr>
          <xdr:cNvSpPr txBox="1"/>
        </xdr:nvSpPr>
        <xdr:spPr>
          <a:xfrm>
            <a:off x="6307665" y="1947334"/>
            <a:ext cx="2717801"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1C9B59A9-D6E5-43C0-9F37-2F1003EA4F41}" type="TxLink">
              <a:rPr lang="en-US" sz="1300" b="1" i="0" u="none" strike="noStrike">
                <a:solidFill>
                  <a:schemeClr val="bg2">
                    <a:lumMod val="50000"/>
                  </a:schemeClr>
                </a:solidFill>
                <a:latin typeface="Calibri"/>
                <a:cs typeface="Calibri"/>
              </a:rPr>
              <a:pPr/>
              <a:t> Top 5 Profitable Locations</a:t>
            </a:fld>
            <a:endParaRPr lang="en-US" sz="1300" b="1">
              <a:solidFill>
                <a:schemeClr val="bg2">
                  <a:lumMod val="50000"/>
                </a:schemeClr>
              </a:solidFill>
            </a:endParaRPr>
          </a:p>
        </xdr:txBody>
      </xdr:sp>
      <xdr:sp macro="" textlink="'Profit AnalysisDash3'!N20">
        <xdr:nvSpPr>
          <xdr:cNvPr id="10278" name="TextBox 10277">
            <a:extLst>
              <a:ext uri="{FF2B5EF4-FFF2-40B4-BE49-F238E27FC236}">
                <a16:creationId xmlns:a16="http://schemas.microsoft.com/office/drawing/2014/main" id="{00000000-0008-0000-0600-000026280000}"/>
              </a:ext>
            </a:extLst>
          </xdr:cNvPr>
          <xdr:cNvSpPr txBox="1"/>
        </xdr:nvSpPr>
        <xdr:spPr>
          <a:xfrm>
            <a:off x="6375399" y="2192021"/>
            <a:ext cx="897467"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4CF80806-6F35-4377-B4FF-2830294142EF}" type="TxLink">
              <a:rPr lang="en-US" sz="1200" b="1" i="0" u="none" strike="noStrike">
                <a:solidFill>
                  <a:schemeClr val="bg2">
                    <a:lumMod val="50000"/>
                  </a:schemeClr>
                </a:solidFill>
                <a:latin typeface="Calibri"/>
                <a:cs typeface="Calibri"/>
              </a:rPr>
              <a:pPr/>
              <a:t>Total Locations</a:t>
            </a:fld>
            <a:endParaRPr lang="en-US" sz="1400" b="1">
              <a:solidFill>
                <a:schemeClr val="bg2">
                  <a:lumMod val="50000"/>
                </a:schemeClr>
              </a:solidFill>
            </a:endParaRPr>
          </a:p>
        </xdr:txBody>
      </xdr:sp>
      <xdr:sp macro="" textlink="'Profit AnalysisDash3'!N19">
        <xdr:nvSpPr>
          <xdr:cNvPr id="10280" name="TextBox 10279">
            <a:extLst>
              <a:ext uri="{FF2B5EF4-FFF2-40B4-BE49-F238E27FC236}">
                <a16:creationId xmlns:a16="http://schemas.microsoft.com/office/drawing/2014/main" id="{00000000-0008-0000-0600-000028280000}"/>
              </a:ext>
            </a:extLst>
          </xdr:cNvPr>
          <xdr:cNvSpPr txBox="1"/>
        </xdr:nvSpPr>
        <xdr:spPr>
          <a:xfrm>
            <a:off x="7306731" y="2183554"/>
            <a:ext cx="787402"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F055ECDF-13BD-4623-8CBD-325D270923A5}" type="TxLink">
              <a:rPr lang="en-US" sz="2800" b="1" i="0" u="none" strike="noStrike">
                <a:solidFill>
                  <a:srgbClr val="066370"/>
                </a:solidFill>
                <a:latin typeface="Calibri"/>
                <a:cs typeface="Calibri"/>
              </a:rPr>
              <a:pPr/>
              <a:t>20</a:t>
            </a:fld>
            <a:endParaRPr lang="en-US" sz="3600" b="1">
              <a:solidFill>
                <a:srgbClr val="066370"/>
              </a:solidFill>
            </a:endParaRPr>
          </a:p>
        </xdr:txBody>
      </xdr:sp>
      <xdr:sp macro="" textlink="">
        <xdr:nvSpPr>
          <xdr:cNvPr id="10281" name="Rectangle 10280">
            <a:extLst>
              <a:ext uri="{FF2B5EF4-FFF2-40B4-BE49-F238E27FC236}">
                <a16:creationId xmlns:a16="http://schemas.microsoft.com/office/drawing/2014/main" id="{00000000-0008-0000-0600-000029280000}"/>
              </a:ext>
            </a:extLst>
          </xdr:cNvPr>
          <xdr:cNvSpPr/>
        </xdr:nvSpPr>
        <xdr:spPr>
          <a:xfrm>
            <a:off x="6265334" y="2235200"/>
            <a:ext cx="84666" cy="397933"/>
          </a:xfrm>
          <a:prstGeom prst="rect">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220132</xdr:colOff>
      <xdr:row>9</xdr:row>
      <xdr:rowOff>101601</xdr:rowOff>
    </xdr:from>
    <xdr:to>
      <xdr:col>9</xdr:col>
      <xdr:colOff>50800</xdr:colOff>
      <xdr:row>11</xdr:row>
      <xdr:rowOff>24918</xdr:rowOff>
    </xdr:to>
    <xdr:sp macro="" textlink="">
      <xdr:nvSpPr>
        <xdr:cNvPr id="25" name="TextBox 24">
          <a:extLst>
            <a:ext uri="{FF2B5EF4-FFF2-40B4-BE49-F238E27FC236}">
              <a16:creationId xmlns:a16="http://schemas.microsoft.com/office/drawing/2014/main" id="{00000000-0008-0000-0600-000019000000}"/>
            </a:ext>
          </a:extLst>
        </xdr:cNvPr>
        <xdr:cNvSpPr txBox="1"/>
      </xdr:nvSpPr>
      <xdr:spPr>
        <a:xfrm>
          <a:off x="3268132" y="1778001"/>
          <a:ext cx="2269068"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300" b="1" i="0" u="none" strike="noStrike">
              <a:solidFill>
                <a:schemeClr val="bg2">
                  <a:lumMod val="50000"/>
                </a:schemeClr>
              </a:solidFill>
              <a:latin typeface="Calibri"/>
              <a:cs typeface="Calibri"/>
            </a:rPr>
            <a:t>Profit</a:t>
          </a:r>
          <a:r>
            <a:rPr lang="en-US" sz="1300" b="1" i="0" u="none" strike="noStrike" baseline="0">
              <a:solidFill>
                <a:schemeClr val="bg2">
                  <a:lumMod val="50000"/>
                </a:schemeClr>
              </a:solidFill>
              <a:latin typeface="Calibri"/>
              <a:cs typeface="Calibri"/>
            </a:rPr>
            <a:t> By Customer Age Group</a:t>
          </a:r>
          <a:endParaRPr lang="en-US" sz="1300" b="1" i="0" u="none" strike="noStrike">
            <a:solidFill>
              <a:schemeClr val="bg2">
                <a:lumMod val="50000"/>
              </a:schemeClr>
            </a:solidFill>
            <a:latin typeface="Calibri"/>
            <a:cs typeface="Calibri"/>
          </a:endParaRPr>
        </a:p>
      </xdr:txBody>
    </xdr:sp>
    <xdr:clientData/>
  </xdr:twoCellAnchor>
  <xdr:twoCellAnchor>
    <xdr:from>
      <xdr:col>10</xdr:col>
      <xdr:colOff>160868</xdr:colOff>
      <xdr:row>10</xdr:row>
      <xdr:rowOff>186265</xdr:rowOff>
    </xdr:from>
    <xdr:to>
      <xdr:col>10</xdr:col>
      <xdr:colOff>252308</xdr:colOff>
      <xdr:row>11</xdr:row>
      <xdr:rowOff>91439</xdr:rowOff>
    </xdr:to>
    <xdr:sp macro="" textlink="">
      <xdr:nvSpPr>
        <xdr:cNvPr id="10273" name="Flowchart: Connector 10272">
          <a:extLst>
            <a:ext uri="{FF2B5EF4-FFF2-40B4-BE49-F238E27FC236}">
              <a16:creationId xmlns:a16="http://schemas.microsoft.com/office/drawing/2014/main" id="{00000000-0008-0000-0600-000021280000}"/>
            </a:ext>
          </a:extLst>
        </xdr:cNvPr>
        <xdr:cNvSpPr/>
      </xdr:nvSpPr>
      <xdr:spPr>
        <a:xfrm>
          <a:off x="6256868" y="2048932"/>
          <a:ext cx="91440" cy="91440"/>
        </a:xfrm>
        <a:prstGeom prst="flowChartConnector">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177799</xdr:colOff>
      <xdr:row>9</xdr:row>
      <xdr:rowOff>50800</xdr:rowOff>
    </xdr:from>
    <xdr:to>
      <xdr:col>1</xdr:col>
      <xdr:colOff>211667</xdr:colOff>
      <xdr:row>22</xdr:row>
      <xdr:rowOff>177800</xdr:rowOff>
    </xdr:to>
    <xdr:sp macro="" textlink="">
      <xdr:nvSpPr>
        <xdr:cNvPr id="10284" name="Rectangle: Diagonal Corners Rounded 10283">
          <a:extLst>
            <a:ext uri="{FF2B5EF4-FFF2-40B4-BE49-F238E27FC236}">
              <a16:creationId xmlns:a16="http://schemas.microsoft.com/office/drawing/2014/main" id="{00000000-0008-0000-0600-00002C280000}"/>
            </a:ext>
          </a:extLst>
        </xdr:cNvPr>
        <xdr:cNvSpPr/>
      </xdr:nvSpPr>
      <xdr:spPr>
        <a:xfrm>
          <a:off x="177799" y="1727200"/>
          <a:ext cx="643468" cy="2548467"/>
        </a:xfrm>
        <a:prstGeom prst="round2DiagRect">
          <a:avLst/>
        </a:prstGeom>
        <a:gradFill flip="none" rotWithShape="1">
          <a:gsLst>
            <a:gs pos="0">
              <a:srgbClr val="83037A"/>
            </a:gs>
            <a:gs pos="71000">
              <a:srgbClr val="B410AC"/>
            </a:gs>
            <a:gs pos="100000">
              <a:srgbClr val="D7F8FD"/>
            </a:gs>
          </a:gsLst>
          <a:lin ang="162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169332</xdr:colOff>
      <xdr:row>23</xdr:row>
      <xdr:rowOff>76201</xdr:rowOff>
    </xdr:from>
    <xdr:to>
      <xdr:col>1</xdr:col>
      <xdr:colOff>203200</xdr:colOff>
      <xdr:row>35</xdr:row>
      <xdr:rowOff>160868</xdr:rowOff>
    </xdr:to>
    <xdr:sp macro="" textlink="">
      <xdr:nvSpPr>
        <xdr:cNvPr id="10285" name="Rectangle: Diagonal Corners Rounded 10284">
          <a:extLst>
            <a:ext uri="{FF2B5EF4-FFF2-40B4-BE49-F238E27FC236}">
              <a16:creationId xmlns:a16="http://schemas.microsoft.com/office/drawing/2014/main" id="{00000000-0008-0000-0600-00002D280000}"/>
            </a:ext>
          </a:extLst>
        </xdr:cNvPr>
        <xdr:cNvSpPr/>
      </xdr:nvSpPr>
      <xdr:spPr>
        <a:xfrm>
          <a:off x="169332" y="4360334"/>
          <a:ext cx="643468" cy="2319867"/>
        </a:xfrm>
        <a:prstGeom prst="round2DiagRect">
          <a:avLst/>
        </a:prstGeom>
        <a:gradFill flip="none" rotWithShape="1">
          <a:gsLst>
            <a:gs pos="51000">
              <a:srgbClr val="8F0385"/>
            </a:gs>
            <a:gs pos="0">
              <a:srgbClr val="83037A"/>
            </a:gs>
            <a:gs pos="80000">
              <a:srgbClr val="B410AC"/>
            </a:gs>
            <a:gs pos="100000">
              <a:srgbClr val="D7F8FD"/>
            </a:gs>
          </a:gsLst>
          <a:lin ang="162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0</xdr:col>
      <xdr:colOff>237069</xdr:colOff>
      <xdr:row>9</xdr:row>
      <xdr:rowOff>33867</xdr:rowOff>
    </xdr:from>
    <xdr:ext cx="524933" cy="2531532"/>
    <xdr:sp macro="" textlink="">
      <xdr:nvSpPr>
        <xdr:cNvPr id="10287" name="TextBox 10286">
          <a:extLst>
            <a:ext uri="{FF2B5EF4-FFF2-40B4-BE49-F238E27FC236}">
              <a16:creationId xmlns:a16="http://schemas.microsoft.com/office/drawing/2014/main" id="{00000000-0008-0000-0600-00002F280000}"/>
            </a:ext>
          </a:extLst>
        </xdr:cNvPr>
        <xdr:cNvSpPr txBox="1"/>
      </xdr:nvSpPr>
      <xdr:spPr>
        <a:xfrm rot="16200000">
          <a:off x="-766230" y="2713566"/>
          <a:ext cx="2531532" cy="5249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2400" b="1">
              <a:solidFill>
                <a:schemeClr val="bg1">
                  <a:lumMod val="95000"/>
                </a:schemeClr>
              </a:solidFill>
            </a:rPr>
            <a:t>Customer Analysis</a:t>
          </a:r>
        </a:p>
      </xdr:txBody>
    </xdr:sp>
    <xdr:clientData/>
  </xdr:oneCellAnchor>
  <xdr:oneCellAnchor>
    <xdr:from>
      <xdr:col>0</xdr:col>
      <xdr:colOff>203205</xdr:colOff>
      <xdr:row>23</xdr:row>
      <xdr:rowOff>101599</xdr:rowOff>
    </xdr:from>
    <xdr:ext cx="524933" cy="2286003"/>
    <xdr:sp macro="" textlink="">
      <xdr:nvSpPr>
        <xdr:cNvPr id="10288" name="TextBox 10287">
          <a:extLst>
            <a:ext uri="{FF2B5EF4-FFF2-40B4-BE49-F238E27FC236}">
              <a16:creationId xmlns:a16="http://schemas.microsoft.com/office/drawing/2014/main" id="{00000000-0008-0000-0600-000030280000}"/>
            </a:ext>
          </a:extLst>
        </xdr:cNvPr>
        <xdr:cNvSpPr txBox="1"/>
      </xdr:nvSpPr>
      <xdr:spPr>
        <a:xfrm rot="16200000">
          <a:off x="-677330" y="5266267"/>
          <a:ext cx="2286003" cy="5249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2400" b="1">
              <a:solidFill>
                <a:schemeClr val="bg1">
                  <a:lumMod val="95000"/>
                </a:schemeClr>
              </a:solidFill>
            </a:rPr>
            <a:t>Time</a:t>
          </a:r>
          <a:r>
            <a:rPr lang="en-US" sz="2400" b="1" baseline="0">
              <a:solidFill>
                <a:schemeClr val="bg1">
                  <a:lumMod val="95000"/>
                </a:schemeClr>
              </a:solidFill>
            </a:rPr>
            <a:t> Frame</a:t>
          </a:r>
          <a:endParaRPr lang="en-US" sz="2400" b="1">
            <a:solidFill>
              <a:schemeClr val="bg1">
                <a:lumMod val="95000"/>
              </a:schemeClr>
            </a:solidFill>
          </a:endParaRPr>
        </a:p>
      </xdr:txBody>
    </xdr:sp>
    <xdr:clientData/>
  </xdr:oneCellAnchor>
  <xdr:twoCellAnchor>
    <xdr:from>
      <xdr:col>4</xdr:col>
      <xdr:colOff>584200</xdr:colOff>
      <xdr:row>9</xdr:row>
      <xdr:rowOff>21167</xdr:rowOff>
    </xdr:from>
    <xdr:to>
      <xdr:col>9</xdr:col>
      <xdr:colOff>323426</xdr:colOff>
      <xdr:row>22</xdr:row>
      <xdr:rowOff>143932</xdr:rowOff>
    </xdr:to>
    <xdr:grpSp>
      <xdr:nvGrpSpPr>
        <xdr:cNvPr id="10279" name="Group 10278">
          <a:extLst>
            <a:ext uri="{FF2B5EF4-FFF2-40B4-BE49-F238E27FC236}">
              <a16:creationId xmlns:a16="http://schemas.microsoft.com/office/drawing/2014/main" id="{00000000-0008-0000-0600-000027280000}"/>
            </a:ext>
          </a:extLst>
        </xdr:cNvPr>
        <xdr:cNvGrpSpPr/>
      </xdr:nvGrpSpPr>
      <xdr:grpSpPr>
        <a:xfrm>
          <a:off x="3022600" y="1697567"/>
          <a:ext cx="2787226" cy="2544232"/>
          <a:chOff x="3022600" y="1697567"/>
          <a:chExt cx="2787226" cy="2544232"/>
        </a:xfrm>
      </xdr:grpSpPr>
      <xdr:grpSp>
        <xdr:nvGrpSpPr>
          <xdr:cNvPr id="10252" name="Group 10251">
            <a:extLst>
              <a:ext uri="{FF2B5EF4-FFF2-40B4-BE49-F238E27FC236}">
                <a16:creationId xmlns:a16="http://schemas.microsoft.com/office/drawing/2014/main" id="{00000000-0008-0000-0600-00000C280000}"/>
              </a:ext>
            </a:extLst>
          </xdr:cNvPr>
          <xdr:cNvGrpSpPr/>
        </xdr:nvGrpSpPr>
        <xdr:grpSpPr>
          <a:xfrm>
            <a:off x="3022600" y="1697567"/>
            <a:ext cx="2787226" cy="2544232"/>
            <a:chOff x="3022600" y="1697567"/>
            <a:chExt cx="2787226" cy="2544232"/>
          </a:xfrm>
        </xdr:grpSpPr>
        <xdr:sp macro="" textlink="">
          <xdr:nvSpPr>
            <xdr:cNvPr id="10263" name="Rectangle: Diagonal Corners Rounded 10262">
              <a:extLst>
                <a:ext uri="{FF2B5EF4-FFF2-40B4-BE49-F238E27FC236}">
                  <a16:creationId xmlns:a16="http://schemas.microsoft.com/office/drawing/2014/main" id="{00000000-0008-0000-0600-000017280000}"/>
                </a:ext>
              </a:extLst>
            </xdr:cNvPr>
            <xdr:cNvSpPr/>
          </xdr:nvSpPr>
          <xdr:spPr>
            <a:xfrm>
              <a:off x="3059006" y="1697567"/>
              <a:ext cx="2750820" cy="2528147"/>
            </a:xfrm>
            <a:prstGeom prst="round2DiagRect">
              <a:avLst>
                <a:gd name="adj1" fmla="val 5959"/>
                <a:gd name="adj2" fmla="val 1"/>
              </a:avLst>
            </a:prstGeom>
            <a:solidFill>
              <a:schemeClr val="bg1"/>
            </a:solidFill>
            <a:ln w="19050">
              <a:solidFill>
                <a:srgbClr val="8F0385"/>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2000" b="1" u="sng">
                <a:solidFill>
                  <a:srgbClr val="066370"/>
                </a:solidFill>
              </a:endParaRPr>
            </a:p>
          </xdr:txBody>
        </xdr:sp>
        <xdr:sp macro="" textlink="'Profit AnalysisDash3'!N20">
          <xdr:nvSpPr>
            <xdr:cNvPr id="15" name="TextBox 14">
              <a:extLst>
                <a:ext uri="{FF2B5EF4-FFF2-40B4-BE49-F238E27FC236}">
                  <a16:creationId xmlns:a16="http://schemas.microsoft.com/office/drawing/2014/main" id="{00000000-0008-0000-0600-00000F000000}"/>
                </a:ext>
              </a:extLst>
            </xdr:cNvPr>
            <xdr:cNvSpPr txBox="1"/>
          </xdr:nvSpPr>
          <xdr:spPr>
            <a:xfrm>
              <a:off x="3327399" y="2056555"/>
              <a:ext cx="1236134"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400" b="1">
                  <a:solidFill>
                    <a:schemeClr val="bg2">
                      <a:lumMod val="50000"/>
                    </a:schemeClr>
                  </a:solidFill>
                </a:rPr>
                <a:t>Average</a:t>
              </a:r>
            </a:p>
            <a:p>
              <a:r>
                <a:rPr lang="en-US" sz="1400" b="1">
                  <a:solidFill>
                    <a:schemeClr val="bg2">
                      <a:lumMod val="50000"/>
                    </a:schemeClr>
                  </a:solidFill>
                </a:rPr>
                <a:t>Customer</a:t>
              </a:r>
              <a:r>
                <a:rPr lang="en-US" sz="1400" b="1" baseline="0">
                  <a:solidFill>
                    <a:schemeClr val="bg2">
                      <a:lumMod val="50000"/>
                    </a:schemeClr>
                  </a:solidFill>
                </a:rPr>
                <a:t> Age</a:t>
              </a:r>
              <a:endParaRPr lang="en-US" sz="1400" b="1">
                <a:solidFill>
                  <a:schemeClr val="bg2">
                    <a:lumMod val="50000"/>
                  </a:schemeClr>
                </a:solidFill>
              </a:endParaRPr>
            </a:p>
          </xdr:txBody>
        </xdr:sp>
        <xdr:sp macro="" textlink="">
          <xdr:nvSpPr>
            <xdr:cNvPr id="20" name="Rectangle 19">
              <a:extLst>
                <a:ext uri="{FF2B5EF4-FFF2-40B4-BE49-F238E27FC236}">
                  <a16:creationId xmlns:a16="http://schemas.microsoft.com/office/drawing/2014/main" id="{00000000-0008-0000-0600-000014000000}"/>
                </a:ext>
              </a:extLst>
            </xdr:cNvPr>
            <xdr:cNvSpPr/>
          </xdr:nvSpPr>
          <xdr:spPr>
            <a:xfrm>
              <a:off x="3217334" y="2099734"/>
              <a:ext cx="84666" cy="397933"/>
            </a:xfrm>
            <a:prstGeom prst="rect">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rofit AnalysisDash3'!AF6">
          <xdr:nvSpPr>
            <xdr:cNvPr id="28" name="TextBox 27">
              <a:extLst>
                <a:ext uri="{FF2B5EF4-FFF2-40B4-BE49-F238E27FC236}">
                  <a16:creationId xmlns:a16="http://schemas.microsoft.com/office/drawing/2014/main" id="{00000000-0008-0000-0600-00001C000000}"/>
                </a:ext>
              </a:extLst>
            </xdr:cNvPr>
            <xdr:cNvSpPr txBox="1"/>
          </xdr:nvSpPr>
          <xdr:spPr>
            <a:xfrm>
              <a:off x="4546598" y="2048087"/>
              <a:ext cx="787402"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E6AABAEE-D826-4F76-895E-C962A3DB55E7}" type="TxLink">
                <a:rPr lang="en-US" sz="2800" b="1" i="0" u="none" strike="noStrike">
                  <a:solidFill>
                    <a:srgbClr val="066370"/>
                  </a:solidFill>
                  <a:latin typeface="Calibri"/>
                  <a:ea typeface="+mn-ea"/>
                  <a:cs typeface="Calibri"/>
                </a:rPr>
                <a:pPr marL="0" indent="0"/>
                <a:t>45</a:t>
              </a:fld>
              <a:endParaRPr lang="en-US" sz="2800" b="1" i="0" u="none" strike="noStrike">
                <a:solidFill>
                  <a:srgbClr val="066370"/>
                </a:solidFill>
                <a:latin typeface="Calibri"/>
                <a:ea typeface="+mn-ea"/>
                <a:cs typeface="Calibri"/>
              </a:endParaRPr>
            </a:p>
          </xdr:txBody>
        </xdr:sp>
        <xdr:sp macro="" textlink="">
          <xdr:nvSpPr>
            <xdr:cNvPr id="26" name="Flowchart: Connector 25">
              <a:extLst>
                <a:ext uri="{FF2B5EF4-FFF2-40B4-BE49-F238E27FC236}">
                  <a16:creationId xmlns:a16="http://schemas.microsoft.com/office/drawing/2014/main" id="{00000000-0008-0000-0600-00001A000000}"/>
                </a:ext>
              </a:extLst>
            </xdr:cNvPr>
            <xdr:cNvSpPr/>
          </xdr:nvSpPr>
          <xdr:spPr>
            <a:xfrm>
              <a:off x="3217334" y="1879599"/>
              <a:ext cx="91440" cy="91440"/>
            </a:xfrm>
            <a:prstGeom prst="flowChartConnector">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8" name="Chart 7">
              <a:extLst>
                <a:ext uri="{FF2B5EF4-FFF2-40B4-BE49-F238E27FC236}">
                  <a16:creationId xmlns:a16="http://schemas.microsoft.com/office/drawing/2014/main" id="{00000000-0008-0000-0600-000008000000}"/>
                </a:ext>
              </a:extLst>
            </xdr:cNvPr>
            <xdr:cNvGraphicFramePr>
              <a:graphicFrameLocks/>
            </xdr:cNvGraphicFramePr>
          </xdr:nvGraphicFramePr>
          <xdr:xfrm>
            <a:off x="3022600" y="2624666"/>
            <a:ext cx="2768600" cy="1617133"/>
          </xdr:xfrm>
          <a:graphic>
            <a:graphicData uri="http://schemas.openxmlformats.org/drawingml/2006/chart">
              <c:chart xmlns:c="http://schemas.openxmlformats.org/drawingml/2006/chart" xmlns:r="http://schemas.openxmlformats.org/officeDocument/2006/relationships" r:id="rId8"/>
            </a:graphicData>
          </a:graphic>
        </xdr:graphicFrame>
      </xdr:grpSp>
      <xdr:sp macro="" textlink="">
        <xdr:nvSpPr>
          <xdr:cNvPr id="10255" name="TextBox 10254">
            <a:extLst>
              <a:ext uri="{FF2B5EF4-FFF2-40B4-BE49-F238E27FC236}">
                <a16:creationId xmlns:a16="http://schemas.microsoft.com/office/drawing/2014/main" id="{00000000-0008-0000-0600-00000F280000}"/>
              </a:ext>
            </a:extLst>
          </xdr:cNvPr>
          <xdr:cNvSpPr txBox="1"/>
        </xdr:nvSpPr>
        <xdr:spPr>
          <a:xfrm>
            <a:off x="3335866" y="1778000"/>
            <a:ext cx="181186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solidFill>
                  <a:schemeClr val="bg2">
                    <a:lumMod val="50000"/>
                  </a:schemeClr>
                </a:solidFill>
              </a:rPr>
              <a:t>Profit By Age Group</a:t>
            </a:r>
          </a:p>
        </xdr:txBody>
      </xdr:sp>
    </xdr:grpSp>
    <xdr:clientData/>
  </xdr:twoCellAnchor>
  <xdr:twoCellAnchor>
    <xdr:from>
      <xdr:col>1</xdr:col>
      <xdr:colOff>308187</xdr:colOff>
      <xdr:row>9</xdr:row>
      <xdr:rowOff>71120</xdr:rowOff>
    </xdr:from>
    <xdr:to>
      <xdr:col>4</xdr:col>
      <xdr:colOff>544407</xdr:colOff>
      <xdr:row>22</xdr:row>
      <xdr:rowOff>177800</xdr:rowOff>
    </xdr:to>
    <xdr:grpSp>
      <xdr:nvGrpSpPr>
        <xdr:cNvPr id="10249" name="Group 10248">
          <a:extLst>
            <a:ext uri="{FF2B5EF4-FFF2-40B4-BE49-F238E27FC236}">
              <a16:creationId xmlns:a16="http://schemas.microsoft.com/office/drawing/2014/main" id="{00000000-0008-0000-0600-000009280000}"/>
            </a:ext>
          </a:extLst>
        </xdr:cNvPr>
        <xdr:cNvGrpSpPr/>
      </xdr:nvGrpSpPr>
      <xdr:grpSpPr>
        <a:xfrm>
          <a:off x="917787" y="1747520"/>
          <a:ext cx="2065020" cy="2528147"/>
          <a:chOff x="917787" y="1747520"/>
          <a:chExt cx="2065020" cy="2528147"/>
        </a:xfrm>
      </xdr:grpSpPr>
      <xdr:grpSp>
        <xdr:nvGrpSpPr>
          <xdr:cNvPr id="30" name="Group 29">
            <a:extLst>
              <a:ext uri="{FF2B5EF4-FFF2-40B4-BE49-F238E27FC236}">
                <a16:creationId xmlns:a16="http://schemas.microsoft.com/office/drawing/2014/main" id="{00000000-0008-0000-0600-00001E000000}"/>
              </a:ext>
            </a:extLst>
          </xdr:cNvPr>
          <xdr:cNvGrpSpPr/>
        </xdr:nvGrpSpPr>
        <xdr:grpSpPr>
          <a:xfrm>
            <a:off x="917787" y="1747520"/>
            <a:ext cx="2065020" cy="2528147"/>
            <a:chOff x="917787" y="1747520"/>
            <a:chExt cx="2065020" cy="2528147"/>
          </a:xfrm>
        </xdr:grpSpPr>
        <xdr:sp macro="" textlink="">
          <xdr:nvSpPr>
            <xdr:cNvPr id="10264" name="Rectangle: Diagonal Corners Rounded 10263">
              <a:extLst>
                <a:ext uri="{FF2B5EF4-FFF2-40B4-BE49-F238E27FC236}">
                  <a16:creationId xmlns:a16="http://schemas.microsoft.com/office/drawing/2014/main" id="{00000000-0008-0000-0600-000018280000}"/>
                </a:ext>
              </a:extLst>
            </xdr:cNvPr>
            <xdr:cNvSpPr/>
          </xdr:nvSpPr>
          <xdr:spPr>
            <a:xfrm>
              <a:off x="917787" y="1747520"/>
              <a:ext cx="2065020" cy="2528147"/>
            </a:xfrm>
            <a:prstGeom prst="round2DiagRect">
              <a:avLst>
                <a:gd name="adj1" fmla="val 5964"/>
                <a:gd name="adj2" fmla="val 1"/>
              </a:avLst>
            </a:prstGeom>
            <a:solidFill>
              <a:schemeClr val="bg1"/>
            </a:solidFill>
            <a:ln w="19050">
              <a:solidFill>
                <a:srgbClr val="8F0385"/>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2000" b="1" u="sng">
                <a:solidFill>
                  <a:srgbClr val="066370"/>
                </a:solidFill>
              </a:endParaRPr>
            </a:p>
          </xdr:txBody>
        </xdr:sp>
        <mc:AlternateContent xmlns:mc="http://schemas.openxmlformats.org/markup-compatibility/2006" xmlns:a14="http://schemas.microsoft.com/office/drawing/2010/main">
          <mc:Choice Requires="a14">
            <xdr:pic>
              <xdr:nvPicPr>
                <xdr:cNvPr id="10254" name="Picture 10253">
                  <a:extLst>
                    <a:ext uri="{FF2B5EF4-FFF2-40B4-BE49-F238E27FC236}">
                      <a16:creationId xmlns:a16="http://schemas.microsoft.com/office/drawing/2014/main" id="{00000000-0008-0000-0600-00000E280000}"/>
                    </a:ext>
                  </a:extLst>
                </xdr:cNvPr>
                <xdr:cNvPicPr>
                  <a:picLocks noChangeAspect="1" noChangeArrowheads="1"/>
                  <a:extLst>
                    <a:ext uri="{84589F7E-364E-4C9E-8A38-B11213B215E9}">
                      <a14:cameraTool cellRange="'Gender Waffle Chart'!$G$11:$P$20" spid="_x0000_s10513"/>
                    </a:ext>
                  </a:extLst>
                </xdr:cNvPicPr>
              </xdr:nvPicPr>
              <xdr:blipFill>
                <a:blip xmlns:r="http://schemas.openxmlformats.org/officeDocument/2006/relationships" r:embed="rId9"/>
                <a:srcRect/>
                <a:stretch>
                  <a:fillRect/>
                </a:stretch>
              </xdr:blipFill>
              <xdr:spPr bwMode="auto">
                <a:xfrm>
                  <a:off x="965201" y="2548466"/>
                  <a:ext cx="1955800" cy="1667933"/>
                </a:xfrm>
                <a:prstGeom prst="rect">
                  <a:avLst/>
                </a:prstGeom>
                <a:noFill/>
                <a:extLst>
                  <a:ext uri="{909E8E84-426E-40DD-AFC4-6F175D3DCCD1}">
                    <a14:hiddenFill>
                      <a:solidFill>
                        <a:srgbClr val="FFFFFF"/>
                      </a:solidFill>
                    </a14:hiddenFill>
                  </a:ext>
                </a:extLst>
              </xdr:spPr>
            </xdr:pic>
          </mc:Choice>
          <mc:Fallback xmlns=""/>
        </mc:AlternateContent>
        <xdr:sp macro="" textlink="">
          <xdr:nvSpPr>
            <xdr:cNvPr id="10256" name="TextBox 10255">
              <a:extLst>
                <a:ext uri="{FF2B5EF4-FFF2-40B4-BE49-F238E27FC236}">
                  <a16:creationId xmlns:a16="http://schemas.microsoft.com/office/drawing/2014/main" id="{00000000-0008-0000-0600-000010280000}"/>
                </a:ext>
              </a:extLst>
            </xdr:cNvPr>
            <xdr:cNvSpPr txBox="1"/>
          </xdr:nvSpPr>
          <xdr:spPr>
            <a:xfrm>
              <a:off x="1126066" y="1778000"/>
              <a:ext cx="1498601"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solidFill>
                    <a:schemeClr val="bg2">
                      <a:lumMod val="50000"/>
                    </a:schemeClr>
                  </a:solidFill>
                </a:rPr>
                <a:t>Profit By Gender</a:t>
              </a:r>
            </a:p>
          </xdr:txBody>
        </xdr:sp>
        <xdr:sp macro="" textlink="">
          <xdr:nvSpPr>
            <xdr:cNvPr id="10286" name="Rectangle 10285">
              <a:extLst>
                <a:ext uri="{FF2B5EF4-FFF2-40B4-BE49-F238E27FC236}">
                  <a16:creationId xmlns:a16="http://schemas.microsoft.com/office/drawing/2014/main" id="{00000000-0008-0000-0600-00002E280000}"/>
                </a:ext>
              </a:extLst>
            </xdr:cNvPr>
            <xdr:cNvSpPr/>
          </xdr:nvSpPr>
          <xdr:spPr>
            <a:xfrm>
              <a:off x="1016001" y="2116666"/>
              <a:ext cx="152400" cy="93134"/>
            </a:xfrm>
            <a:prstGeom prst="rect">
              <a:avLst/>
            </a:prstGeom>
            <a:solidFill>
              <a:srgbClr val="066370"/>
            </a:solidFill>
            <a:ln>
              <a:solidFill>
                <a:srgbClr val="06637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289" name="TextBox 10288">
              <a:extLst>
                <a:ext uri="{FF2B5EF4-FFF2-40B4-BE49-F238E27FC236}">
                  <a16:creationId xmlns:a16="http://schemas.microsoft.com/office/drawing/2014/main" id="{00000000-0008-0000-0600-000031280000}"/>
                </a:ext>
              </a:extLst>
            </xdr:cNvPr>
            <xdr:cNvSpPr txBox="1"/>
          </xdr:nvSpPr>
          <xdr:spPr>
            <a:xfrm>
              <a:off x="1176867" y="2015067"/>
              <a:ext cx="50800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b="1">
                  <a:solidFill>
                    <a:schemeClr val="bg2">
                      <a:lumMod val="50000"/>
                    </a:schemeClr>
                  </a:solidFill>
                </a:rPr>
                <a:t>Male</a:t>
              </a:r>
            </a:p>
          </xdr:txBody>
        </xdr:sp>
        <xdr:sp macro="" textlink="">
          <xdr:nvSpPr>
            <xdr:cNvPr id="10290" name="Flowchart: Connector 10289">
              <a:extLst>
                <a:ext uri="{FF2B5EF4-FFF2-40B4-BE49-F238E27FC236}">
                  <a16:creationId xmlns:a16="http://schemas.microsoft.com/office/drawing/2014/main" id="{00000000-0008-0000-0600-000032280000}"/>
                </a:ext>
              </a:extLst>
            </xdr:cNvPr>
            <xdr:cNvSpPr/>
          </xdr:nvSpPr>
          <xdr:spPr>
            <a:xfrm>
              <a:off x="1032933" y="2336800"/>
              <a:ext cx="91440" cy="91440"/>
            </a:xfrm>
            <a:prstGeom prst="flowChartConnector">
              <a:avLst/>
            </a:prstGeom>
            <a:solidFill>
              <a:srgbClr val="B410AC"/>
            </a:solidFill>
            <a:ln>
              <a:solidFill>
                <a:srgbClr val="B410A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291" name="TextBox 10290">
              <a:extLst>
                <a:ext uri="{FF2B5EF4-FFF2-40B4-BE49-F238E27FC236}">
                  <a16:creationId xmlns:a16="http://schemas.microsoft.com/office/drawing/2014/main" id="{00000000-0008-0000-0600-000033280000}"/>
                </a:ext>
              </a:extLst>
            </xdr:cNvPr>
            <xdr:cNvSpPr txBox="1"/>
          </xdr:nvSpPr>
          <xdr:spPr>
            <a:xfrm>
              <a:off x="1159932" y="2235201"/>
              <a:ext cx="643468"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b="1">
                  <a:solidFill>
                    <a:schemeClr val="bg2">
                      <a:lumMod val="50000"/>
                    </a:schemeClr>
                  </a:solidFill>
                </a:rPr>
                <a:t>Female</a:t>
              </a:r>
            </a:p>
          </xdr:txBody>
        </xdr:sp>
        <xdr:sp macro="" textlink="'Gender Waffle Chart'!D5">
          <xdr:nvSpPr>
            <xdr:cNvPr id="10293" name="TextBox 10292">
              <a:extLst>
                <a:ext uri="{FF2B5EF4-FFF2-40B4-BE49-F238E27FC236}">
                  <a16:creationId xmlns:a16="http://schemas.microsoft.com/office/drawing/2014/main" id="{00000000-0008-0000-0600-000035280000}"/>
                </a:ext>
              </a:extLst>
            </xdr:cNvPr>
            <xdr:cNvSpPr txBox="1"/>
          </xdr:nvSpPr>
          <xdr:spPr>
            <a:xfrm>
              <a:off x="1600199" y="2032001"/>
              <a:ext cx="66886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3CA411B4-C37D-4323-BD20-D0BF2E7E01C1}" type="TxLink">
                <a:rPr lang="en-US" sz="1100" b="1" i="0" u="none" strike="noStrike">
                  <a:solidFill>
                    <a:srgbClr val="066370"/>
                  </a:solidFill>
                  <a:latin typeface="Calibri"/>
                  <a:cs typeface="Calibri"/>
                </a:rPr>
                <a:pPr/>
                <a:t>51.47%</a:t>
              </a:fld>
              <a:endParaRPr lang="en-US" sz="1200" b="1">
                <a:solidFill>
                  <a:schemeClr val="bg2">
                    <a:lumMod val="50000"/>
                  </a:schemeClr>
                </a:solidFill>
              </a:endParaRPr>
            </a:p>
          </xdr:txBody>
        </xdr:sp>
        <xdr:sp macro="" textlink="'Gender Waffle Chart'!D4">
          <xdr:nvSpPr>
            <xdr:cNvPr id="10294" name="TextBox 10293">
              <a:extLst>
                <a:ext uri="{FF2B5EF4-FFF2-40B4-BE49-F238E27FC236}">
                  <a16:creationId xmlns:a16="http://schemas.microsoft.com/office/drawing/2014/main" id="{00000000-0008-0000-0600-000036280000}"/>
                </a:ext>
              </a:extLst>
            </xdr:cNvPr>
            <xdr:cNvSpPr txBox="1"/>
          </xdr:nvSpPr>
          <xdr:spPr>
            <a:xfrm>
              <a:off x="1701798" y="2243668"/>
              <a:ext cx="66886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B51467E6-8AA0-432B-B778-A4D8CBB61812}" type="TxLink">
                <a:rPr lang="en-US" sz="1100" b="1" i="0" u="none" strike="noStrike">
                  <a:solidFill>
                    <a:srgbClr val="B410AC"/>
                  </a:solidFill>
                  <a:latin typeface="Calibri"/>
                  <a:cs typeface="Calibri"/>
                </a:rPr>
                <a:pPr/>
                <a:t>48.53%</a:t>
              </a:fld>
              <a:endParaRPr lang="en-US" sz="1200" b="1">
                <a:solidFill>
                  <a:schemeClr val="bg2">
                    <a:lumMod val="50000"/>
                  </a:schemeClr>
                </a:solidFill>
              </a:endParaRPr>
            </a:p>
          </xdr:txBody>
        </xdr:sp>
      </xdr:grpSp>
      <xdr:sp macro="" textlink="">
        <xdr:nvSpPr>
          <xdr:cNvPr id="10277" name="Flowchart: Connector 10276">
            <a:extLst>
              <a:ext uri="{FF2B5EF4-FFF2-40B4-BE49-F238E27FC236}">
                <a16:creationId xmlns:a16="http://schemas.microsoft.com/office/drawing/2014/main" id="{00000000-0008-0000-0600-000025280000}"/>
              </a:ext>
            </a:extLst>
          </xdr:cNvPr>
          <xdr:cNvSpPr/>
        </xdr:nvSpPr>
        <xdr:spPr>
          <a:xfrm>
            <a:off x="1049866" y="1888067"/>
            <a:ext cx="91440" cy="91440"/>
          </a:xfrm>
          <a:prstGeom prst="flowChartConnector">
            <a:avLst/>
          </a:prstGeom>
          <a:solidFill>
            <a:schemeClr val="bg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xdr:col>
      <xdr:colOff>254000</xdr:colOff>
      <xdr:row>25</xdr:row>
      <xdr:rowOff>143933</xdr:rowOff>
    </xdr:from>
    <xdr:to>
      <xdr:col>10</xdr:col>
      <xdr:colOff>270933</xdr:colOff>
      <xdr:row>35</xdr:row>
      <xdr:rowOff>84667</xdr:rowOff>
    </xdr:to>
    <xdr:graphicFrame macro="">
      <xdr:nvGraphicFramePr>
        <xdr:cNvPr id="10250" name="Chart 10249">
          <a:extLst>
            <a:ext uri="{FF2B5EF4-FFF2-40B4-BE49-F238E27FC236}">
              <a16:creationId xmlns:a16="http://schemas.microsoft.com/office/drawing/2014/main" id="{00000000-0008-0000-0600-00000A2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1</xdr:col>
      <xdr:colOff>516466</xdr:colOff>
      <xdr:row>23</xdr:row>
      <xdr:rowOff>143933</xdr:rowOff>
    </xdr:from>
    <xdr:ext cx="4571999" cy="279400"/>
    <xdr:sp macro="" textlink="">
      <xdr:nvSpPr>
        <xdr:cNvPr id="10253" name="TextBox 10252">
          <a:extLst>
            <a:ext uri="{FF2B5EF4-FFF2-40B4-BE49-F238E27FC236}">
              <a16:creationId xmlns:a16="http://schemas.microsoft.com/office/drawing/2014/main" id="{00000000-0008-0000-0600-00000D280000}"/>
            </a:ext>
          </a:extLst>
        </xdr:cNvPr>
        <xdr:cNvSpPr txBox="1"/>
      </xdr:nvSpPr>
      <xdr:spPr>
        <a:xfrm>
          <a:off x="1126066" y="4428066"/>
          <a:ext cx="4571999" cy="279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400" b="1">
              <a:solidFill>
                <a:schemeClr val="bg2">
                  <a:lumMod val="50000"/>
                </a:schemeClr>
              </a:solidFill>
            </a:rPr>
            <a:t>Profit Trend &amp; Month Over Month Growth Rate</a:t>
          </a:r>
        </a:p>
      </xdr:txBody>
    </xdr:sp>
    <xdr:clientData/>
  </xdr:oneCellAnchor>
  <xdr:twoCellAnchor>
    <xdr:from>
      <xdr:col>1</xdr:col>
      <xdr:colOff>448733</xdr:colOff>
      <xdr:row>24</xdr:row>
      <xdr:rowOff>67733</xdr:rowOff>
    </xdr:from>
    <xdr:to>
      <xdr:col>1</xdr:col>
      <xdr:colOff>540173</xdr:colOff>
      <xdr:row>24</xdr:row>
      <xdr:rowOff>159173</xdr:rowOff>
    </xdr:to>
    <xdr:sp macro="" textlink="">
      <xdr:nvSpPr>
        <xdr:cNvPr id="10282" name="Flowchart: Connector 10281">
          <a:extLst>
            <a:ext uri="{FF2B5EF4-FFF2-40B4-BE49-F238E27FC236}">
              <a16:creationId xmlns:a16="http://schemas.microsoft.com/office/drawing/2014/main" id="{00000000-0008-0000-0600-00002A280000}"/>
            </a:ext>
          </a:extLst>
        </xdr:cNvPr>
        <xdr:cNvSpPr/>
      </xdr:nvSpPr>
      <xdr:spPr>
        <a:xfrm>
          <a:off x="1058333" y="4538133"/>
          <a:ext cx="91440" cy="91440"/>
        </a:xfrm>
        <a:prstGeom prst="flowChartConnector">
          <a:avLst/>
        </a:prstGeom>
        <a:solidFill>
          <a:schemeClr val="bg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423332</xdr:colOff>
      <xdr:row>26</xdr:row>
      <xdr:rowOff>50799</xdr:rowOff>
    </xdr:from>
    <xdr:to>
      <xdr:col>16</xdr:col>
      <xdr:colOff>423332</xdr:colOff>
      <xdr:row>35</xdr:row>
      <xdr:rowOff>177800</xdr:rowOff>
    </xdr:to>
    <xdr:graphicFrame macro="">
      <xdr:nvGraphicFramePr>
        <xdr:cNvPr id="10283" name="Chart 10282">
          <a:extLst>
            <a:ext uri="{FF2B5EF4-FFF2-40B4-BE49-F238E27FC236}">
              <a16:creationId xmlns:a16="http://schemas.microsoft.com/office/drawing/2014/main" id="{00000000-0008-0000-0600-00002B2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oneCellAnchor>
    <xdr:from>
      <xdr:col>11</xdr:col>
      <xdr:colOff>59266</xdr:colOff>
      <xdr:row>23</xdr:row>
      <xdr:rowOff>135466</xdr:rowOff>
    </xdr:from>
    <xdr:ext cx="4571999" cy="279400"/>
    <xdr:sp macro="" textlink="">
      <xdr:nvSpPr>
        <xdr:cNvPr id="10295" name="TextBox 10294">
          <a:extLst>
            <a:ext uri="{FF2B5EF4-FFF2-40B4-BE49-F238E27FC236}">
              <a16:creationId xmlns:a16="http://schemas.microsoft.com/office/drawing/2014/main" id="{00000000-0008-0000-0600-000037280000}"/>
            </a:ext>
          </a:extLst>
        </xdr:cNvPr>
        <xdr:cNvSpPr txBox="1"/>
      </xdr:nvSpPr>
      <xdr:spPr>
        <a:xfrm>
          <a:off x="6764866" y="4419599"/>
          <a:ext cx="4571999" cy="279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400" b="1">
              <a:solidFill>
                <a:schemeClr val="bg2">
                  <a:lumMod val="50000"/>
                </a:schemeClr>
              </a:solidFill>
            </a:rPr>
            <a:t>Profit Weekday</a:t>
          </a:r>
        </a:p>
      </xdr:txBody>
    </xdr:sp>
    <xdr:clientData/>
  </xdr:oneCellAnchor>
  <xdr:twoCellAnchor>
    <xdr:from>
      <xdr:col>11</xdr:col>
      <xdr:colOff>0</xdr:colOff>
      <xdr:row>24</xdr:row>
      <xdr:rowOff>67732</xdr:rowOff>
    </xdr:from>
    <xdr:to>
      <xdr:col>11</xdr:col>
      <xdr:colOff>91440</xdr:colOff>
      <xdr:row>24</xdr:row>
      <xdr:rowOff>159172</xdr:rowOff>
    </xdr:to>
    <xdr:sp macro="" textlink="">
      <xdr:nvSpPr>
        <xdr:cNvPr id="10296" name="Flowchart: Connector 10295">
          <a:extLst>
            <a:ext uri="{FF2B5EF4-FFF2-40B4-BE49-F238E27FC236}">
              <a16:creationId xmlns:a16="http://schemas.microsoft.com/office/drawing/2014/main" id="{00000000-0008-0000-0600-000038280000}"/>
            </a:ext>
          </a:extLst>
        </xdr:cNvPr>
        <xdr:cNvSpPr/>
      </xdr:nvSpPr>
      <xdr:spPr>
        <a:xfrm>
          <a:off x="6705600" y="4538132"/>
          <a:ext cx="91440" cy="91440"/>
        </a:xfrm>
        <a:prstGeom prst="flowChartConnector">
          <a:avLst/>
        </a:prstGeom>
        <a:solidFill>
          <a:schemeClr val="bg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17</xdr:col>
      <xdr:colOff>245533</xdr:colOff>
      <xdr:row>6</xdr:row>
      <xdr:rowOff>84666</xdr:rowOff>
    </xdr:from>
    <xdr:ext cx="2032000" cy="279400"/>
    <xdr:sp macro="" textlink="">
      <xdr:nvSpPr>
        <xdr:cNvPr id="10297" name="TextBox 10296">
          <a:extLst>
            <a:ext uri="{FF2B5EF4-FFF2-40B4-BE49-F238E27FC236}">
              <a16:creationId xmlns:a16="http://schemas.microsoft.com/office/drawing/2014/main" id="{00000000-0008-0000-0600-000039280000}"/>
            </a:ext>
          </a:extLst>
        </xdr:cNvPr>
        <xdr:cNvSpPr txBox="1"/>
      </xdr:nvSpPr>
      <xdr:spPr>
        <a:xfrm>
          <a:off x="10608733" y="1202266"/>
          <a:ext cx="2032000" cy="279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400" b="1" baseline="0">
              <a:solidFill>
                <a:schemeClr val="bg1"/>
              </a:solidFill>
            </a:rPr>
            <a:t>Number of Products Sold</a:t>
          </a:r>
          <a:endParaRPr lang="en-US" sz="1400" b="1">
            <a:solidFill>
              <a:schemeClr val="bg1"/>
            </a:solidFill>
          </a:endParaRPr>
        </a:p>
      </xdr:txBody>
    </xdr:sp>
    <xdr:clientData/>
  </xdr:oneCellAnchor>
  <xdr:twoCellAnchor>
    <xdr:from>
      <xdr:col>17</xdr:col>
      <xdr:colOff>186267</xdr:colOff>
      <xdr:row>6</xdr:row>
      <xdr:rowOff>186265</xdr:rowOff>
    </xdr:from>
    <xdr:to>
      <xdr:col>17</xdr:col>
      <xdr:colOff>277707</xdr:colOff>
      <xdr:row>7</xdr:row>
      <xdr:rowOff>91438</xdr:rowOff>
    </xdr:to>
    <xdr:sp macro="" textlink="">
      <xdr:nvSpPr>
        <xdr:cNvPr id="10298" name="Flowchart: Connector 10297">
          <a:extLst>
            <a:ext uri="{FF2B5EF4-FFF2-40B4-BE49-F238E27FC236}">
              <a16:creationId xmlns:a16="http://schemas.microsoft.com/office/drawing/2014/main" id="{00000000-0008-0000-0600-00003A280000}"/>
            </a:ext>
          </a:extLst>
        </xdr:cNvPr>
        <xdr:cNvSpPr/>
      </xdr:nvSpPr>
      <xdr:spPr>
        <a:xfrm>
          <a:off x="10549467" y="1303865"/>
          <a:ext cx="91440" cy="91440"/>
        </a:xfrm>
        <a:prstGeom prst="flowChartConnector">
          <a:avLst/>
        </a:prstGeom>
        <a:solidFill>
          <a:sysClr val="window" lastClr="FFFFFF"/>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clientData/>
  </xdr:twoCellAnchor>
  <xdr:oneCellAnchor>
    <xdr:from>
      <xdr:col>17</xdr:col>
      <xdr:colOff>279401</xdr:colOff>
      <xdr:row>7</xdr:row>
      <xdr:rowOff>143931</xdr:rowOff>
    </xdr:from>
    <xdr:ext cx="1117600" cy="567268"/>
    <xdr:sp macro="" textlink="">
      <xdr:nvSpPr>
        <xdr:cNvPr id="10299" name="TextBox 10298">
          <a:extLst>
            <a:ext uri="{FF2B5EF4-FFF2-40B4-BE49-F238E27FC236}">
              <a16:creationId xmlns:a16="http://schemas.microsoft.com/office/drawing/2014/main" id="{00000000-0008-0000-0600-00003B280000}"/>
            </a:ext>
          </a:extLst>
        </xdr:cNvPr>
        <xdr:cNvSpPr txBox="1"/>
      </xdr:nvSpPr>
      <xdr:spPr>
        <a:xfrm>
          <a:off x="10642601" y="1447798"/>
          <a:ext cx="1117600" cy="5672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400" b="1" baseline="0">
              <a:solidFill>
                <a:schemeClr val="bg1"/>
              </a:solidFill>
            </a:rPr>
            <a:t>Products </a:t>
          </a:r>
        </a:p>
        <a:p>
          <a:r>
            <a:rPr lang="en-US" sz="1400" b="1" baseline="0">
              <a:solidFill>
                <a:schemeClr val="bg1"/>
              </a:solidFill>
            </a:rPr>
            <a:t>Return Rate</a:t>
          </a:r>
          <a:endParaRPr lang="en-US" sz="1400" b="1">
            <a:solidFill>
              <a:schemeClr val="bg1"/>
            </a:solidFill>
          </a:endParaRPr>
        </a:p>
      </xdr:txBody>
    </xdr:sp>
    <xdr:clientData/>
  </xdr:oneCellAnchor>
  <xdr:oneCellAnchor>
    <xdr:from>
      <xdr:col>17</xdr:col>
      <xdr:colOff>270933</xdr:colOff>
      <xdr:row>10</xdr:row>
      <xdr:rowOff>143931</xdr:rowOff>
    </xdr:from>
    <xdr:ext cx="1126067" cy="567268"/>
    <xdr:sp macro="" textlink="">
      <xdr:nvSpPr>
        <xdr:cNvPr id="10300" name="TextBox 10299">
          <a:extLst>
            <a:ext uri="{FF2B5EF4-FFF2-40B4-BE49-F238E27FC236}">
              <a16:creationId xmlns:a16="http://schemas.microsoft.com/office/drawing/2014/main" id="{00000000-0008-0000-0600-00003C280000}"/>
            </a:ext>
          </a:extLst>
        </xdr:cNvPr>
        <xdr:cNvSpPr txBox="1"/>
      </xdr:nvSpPr>
      <xdr:spPr>
        <a:xfrm>
          <a:off x="10634133" y="2006598"/>
          <a:ext cx="1126067" cy="5672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400" b="1" baseline="0">
              <a:solidFill>
                <a:schemeClr val="bg1"/>
              </a:solidFill>
            </a:rPr>
            <a:t>Products </a:t>
          </a:r>
        </a:p>
        <a:p>
          <a:r>
            <a:rPr lang="en-US" sz="1400" b="1" baseline="0">
              <a:solidFill>
                <a:schemeClr val="bg1"/>
              </a:solidFill>
            </a:rPr>
            <a:t>Refund Rate</a:t>
          </a:r>
          <a:endParaRPr lang="en-US" sz="1400" b="1">
            <a:solidFill>
              <a:schemeClr val="bg1"/>
            </a:solidFill>
          </a:endParaRPr>
        </a:p>
      </xdr:txBody>
    </xdr:sp>
    <xdr:clientData/>
  </xdr:oneCellAnchor>
  <xdr:twoCellAnchor>
    <xdr:from>
      <xdr:col>17</xdr:col>
      <xdr:colOff>194732</xdr:colOff>
      <xdr:row>8</xdr:row>
      <xdr:rowOff>50800</xdr:rowOff>
    </xdr:from>
    <xdr:to>
      <xdr:col>17</xdr:col>
      <xdr:colOff>287866</xdr:colOff>
      <xdr:row>10</xdr:row>
      <xdr:rowOff>50799</xdr:rowOff>
    </xdr:to>
    <xdr:sp macro="" textlink="">
      <xdr:nvSpPr>
        <xdr:cNvPr id="10301" name="Rectangle 10300">
          <a:extLst>
            <a:ext uri="{FF2B5EF4-FFF2-40B4-BE49-F238E27FC236}">
              <a16:creationId xmlns:a16="http://schemas.microsoft.com/office/drawing/2014/main" id="{00000000-0008-0000-0600-00003D280000}"/>
            </a:ext>
          </a:extLst>
        </xdr:cNvPr>
        <xdr:cNvSpPr/>
      </xdr:nvSpPr>
      <xdr:spPr>
        <a:xfrm>
          <a:off x="10557932" y="1540933"/>
          <a:ext cx="93134" cy="372533"/>
        </a:xfrm>
        <a:prstGeom prst="rect">
          <a:avLst/>
        </a:prstGeom>
        <a:solidFill>
          <a:sysClr val="window" lastClr="FFFFFF"/>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194733</xdr:colOff>
      <xdr:row>11</xdr:row>
      <xdr:rowOff>50800</xdr:rowOff>
    </xdr:from>
    <xdr:to>
      <xdr:col>17</xdr:col>
      <xdr:colOff>287867</xdr:colOff>
      <xdr:row>13</xdr:row>
      <xdr:rowOff>50799</xdr:rowOff>
    </xdr:to>
    <xdr:sp macro="" textlink="">
      <xdr:nvSpPr>
        <xdr:cNvPr id="10302" name="Rectangle 10301">
          <a:extLst>
            <a:ext uri="{FF2B5EF4-FFF2-40B4-BE49-F238E27FC236}">
              <a16:creationId xmlns:a16="http://schemas.microsoft.com/office/drawing/2014/main" id="{00000000-0008-0000-0600-00003E280000}"/>
            </a:ext>
          </a:extLst>
        </xdr:cNvPr>
        <xdr:cNvSpPr/>
      </xdr:nvSpPr>
      <xdr:spPr>
        <a:xfrm>
          <a:off x="10557933" y="2099733"/>
          <a:ext cx="93134" cy="372533"/>
        </a:xfrm>
        <a:prstGeom prst="rect">
          <a:avLst/>
        </a:prstGeom>
        <a:solidFill>
          <a:sysClr val="window" lastClr="FFFFFF"/>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19</xdr:col>
      <xdr:colOff>228601</xdr:colOff>
      <xdr:row>7</xdr:row>
      <xdr:rowOff>143931</xdr:rowOff>
    </xdr:from>
    <xdr:ext cx="1109132" cy="508002"/>
    <xdr:sp macro="" textlink="'Profit AnalysisDash3'!BM9">
      <xdr:nvSpPr>
        <xdr:cNvPr id="10303" name="TextBox 10302">
          <a:extLst>
            <a:ext uri="{FF2B5EF4-FFF2-40B4-BE49-F238E27FC236}">
              <a16:creationId xmlns:a16="http://schemas.microsoft.com/office/drawing/2014/main" id="{00000000-0008-0000-0600-00003F280000}"/>
            </a:ext>
          </a:extLst>
        </xdr:cNvPr>
        <xdr:cNvSpPr txBox="1"/>
      </xdr:nvSpPr>
      <xdr:spPr>
        <a:xfrm>
          <a:off x="11811001" y="1447798"/>
          <a:ext cx="1109132" cy="5080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9F2158FA-C78D-4BD2-B387-9CCD2BF9D37B}" type="TxLink">
            <a:rPr lang="en-US" sz="2800" b="1" i="0" u="none" strike="noStrike">
              <a:solidFill>
                <a:srgbClr val="0BAFC5"/>
              </a:solidFill>
              <a:latin typeface="Calibri"/>
              <a:cs typeface="Calibri"/>
            </a:rPr>
            <a:pPr/>
            <a:t>8.03%</a:t>
          </a:fld>
          <a:endParaRPr lang="en-US" sz="3600" b="1">
            <a:solidFill>
              <a:srgbClr val="0BAFC5"/>
            </a:solidFill>
          </a:endParaRPr>
        </a:p>
      </xdr:txBody>
    </xdr:sp>
    <xdr:clientData/>
  </xdr:oneCellAnchor>
  <xdr:oneCellAnchor>
    <xdr:from>
      <xdr:col>19</xdr:col>
      <xdr:colOff>237067</xdr:colOff>
      <xdr:row>10</xdr:row>
      <xdr:rowOff>160864</xdr:rowOff>
    </xdr:from>
    <xdr:ext cx="1168399" cy="465669"/>
    <xdr:sp macro="" textlink="'Profit AnalysisDash3'!BN9">
      <xdr:nvSpPr>
        <xdr:cNvPr id="10304" name="TextBox 10303">
          <a:extLst>
            <a:ext uri="{FF2B5EF4-FFF2-40B4-BE49-F238E27FC236}">
              <a16:creationId xmlns:a16="http://schemas.microsoft.com/office/drawing/2014/main" id="{00000000-0008-0000-0600-000040280000}"/>
            </a:ext>
          </a:extLst>
        </xdr:cNvPr>
        <xdr:cNvSpPr txBox="1"/>
      </xdr:nvSpPr>
      <xdr:spPr>
        <a:xfrm>
          <a:off x="11819467" y="2023531"/>
          <a:ext cx="1168399" cy="4656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DC836BC2-6E8F-4E3D-91D0-FEF70DBF8873}" type="TxLink">
            <a:rPr lang="en-US" sz="2800" b="1" i="0" u="none" strike="noStrike">
              <a:solidFill>
                <a:srgbClr val="0BAFC5"/>
              </a:solidFill>
              <a:latin typeface="Calibri"/>
              <a:ea typeface="+mn-ea"/>
              <a:cs typeface="Calibri"/>
            </a:rPr>
            <a:pPr marL="0" indent="0"/>
            <a:t>8.05%</a:t>
          </a:fld>
          <a:endParaRPr lang="en-US" sz="2800" b="1" i="0" u="none" strike="noStrike">
            <a:solidFill>
              <a:srgbClr val="0BAFC5"/>
            </a:solidFill>
            <a:latin typeface="Calibri"/>
            <a:ea typeface="+mn-ea"/>
            <a:cs typeface="Calibri"/>
          </a:endParaRPr>
        </a:p>
      </xdr:txBody>
    </xdr:sp>
    <xdr:clientData/>
  </xdr:oneCellAnchor>
  <xdr:oneCellAnchor>
    <xdr:from>
      <xdr:col>20</xdr:col>
      <xdr:colOff>397934</xdr:colOff>
      <xdr:row>6</xdr:row>
      <xdr:rowOff>25399</xdr:rowOff>
    </xdr:from>
    <xdr:ext cx="787399" cy="381001"/>
    <xdr:sp macro="" textlink="'Profit AnalysisDash3'!BL9">
      <xdr:nvSpPr>
        <xdr:cNvPr id="10305" name="TextBox 10304">
          <a:extLst>
            <a:ext uri="{FF2B5EF4-FFF2-40B4-BE49-F238E27FC236}">
              <a16:creationId xmlns:a16="http://schemas.microsoft.com/office/drawing/2014/main" id="{00000000-0008-0000-0600-000041280000}"/>
            </a:ext>
          </a:extLst>
        </xdr:cNvPr>
        <xdr:cNvSpPr txBox="1"/>
      </xdr:nvSpPr>
      <xdr:spPr>
        <a:xfrm>
          <a:off x="12589934" y="1142999"/>
          <a:ext cx="787399" cy="381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B0EE2091-DFE0-45CC-85E4-0307E0D9F9F2}" type="TxLink">
            <a:rPr lang="en-US" sz="2000" b="1" i="0" u="none" strike="noStrike">
              <a:solidFill>
                <a:srgbClr val="0BAFC5"/>
              </a:solidFill>
              <a:latin typeface="Calibri"/>
              <a:ea typeface="+mn-ea"/>
              <a:cs typeface="Calibri"/>
            </a:rPr>
            <a:pPr marL="0" indent="0"/>
            <a:t>100</a:t>
          </a:fld>
          <a:endParaRPr lang="en-US" sz="2000" b="1" i="0" u="none" strike="noStrike">
            <a:solidFill>
              <a:srgbClr val="0BAFC5"/>
            </a:solidFill>
            <a:latin typeface="Calibri"/>
            <a:ea typeface="+mn-ea"/>
            <a:cs typeface="Calibri"/>
          </a:endParaRPr>
        </a:p>
      </xdr:txBody>
    </xdr:sp>
    <xdr:clientData/>
  </xdr:oneCellAnchor>
  <xdr:oneCellAnchor>
    <xdr:from>
      <xdr:col>17</xdr:col>
      <xdr:colOff>76201</xdr:colOff>
      <xdr:row>14</xdr:row>
      <xdr:rowOff>59265</xdr:rowOff>
    </xdr:from>
    <xdr:ext cx="609600" cy="321734"/>
    <xdr:sp macro="" textlink="">
      <xdr:nvSpPr>
        <xdr:cNvPr id="10306" name="TextBox 10305">
          <a:extLst>
            <a:ext uri="{FF2B5EF4-FFF2-40B4-BE49-F238E27FC236}">
              <a16:creationId xmlns:a16="http://schemas.microsoft.com/office/drawing/2014/main" id="{00000000-0008-0000-0600-000042280000}"/>
            </a:ext>
          </a:extLst>
        </xdr:cNvPr>
        <xdr:cNvSpPr txBox="1"/>
      </xdr:nvSpPr>
      <xdr:spPr>
        <a:xfrm>
          <a:off x="10439401" y="2666998"/>
          <a:ext cx="609600" cy="3217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solidFill>
                <a:schemeClr val="bg1"/>
              </a:solidFill>
            </a:rPr>
            <a:t>Profit</a:t>
          </a:r>
        </a:p>
      </xdr:txBody>
    </xdr:sp>
    <xdr:clientData/>
  </xdr:oneCellAnchor>
  <xdr:oneCellAnchor>
    <xdr:from>
      <xdr:col>20</xdr:col>
      <xdr:colOff>101599</xdr:colOff>
      <xdr:row>14</xdr:row>
      <xdr:rowOff>50801</xdr:rowOff>
    </xdr:from>
    <xdr:ext cx="838201" cy="311496"/>
    <xdr:sp macro="" textlink="">
      <xdr:nvSpPr>
        <xdr:cNvPr id="10307" name="TextBox 10306">
          <a:extLst>
            <a:ext uri="{FF2B5EF4-FFF2-40B4-BE49-F238E27FC236}">
              <a16:creationId xmlns:a16="http://schemas.microsoft.com/office/drawing/2014/main" id="{00000000-0008-0000-0600-000043280000}"/>
            </a:ext>
          </a:extLst>
        </xdr:cNvPr>
        <xdr:cNvSpPr txBox="1"/>
      </xdr:nvSpPr>
      <xdr:spPr>
        <a:xfrm>
          <a:off x="12293599" y="2658534"/>
          <a:ext cx="838201"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solidFill>
                <a:schemeClr val="bg1"/>
              </a:solidFill>
            </a:rPr>
            <a:t>Quantity</a:t>
          </a:r>
        </a:p>
      </xdr:txBody>
    </xdr:sp>
    <xdr:clientData/>
  </xdr:oneCellAnchor>
  <mc:AlternateContent xmlns:mc="http://schemas.openxmlformats.org/markup-compatibility/2006">
    <mc:Choice xmlns:a14="http://schemas.microsoft.com/office/drawing/2010/main" Requires="a14">
      <xdr:twoCellAnchor editAs="oneCell">
        <xdr:from>
          <xdr:col>18</xdr:col>
          <xdr:colOff>114300</xdr:colOff>
          <xdr:row>14</xdr:row>
          <xdr:rowOff>137160</xdr:rowOff>
        </xdr:from>
        <xdr:to>
          <xdr:col>18</xdr:col>
          <xdr:colOff>297180</xdr:colOff>
          <xdr:row>15</xdr:row>
          <xdr:rowOff>137160</xdr:rowOff>
        </xdr:to>
        <xdr:sp macro="" textlink="">
          <xdr:nvSpPr>
            <xdr:cNvPr id="10366" name="Option Button 126" hidden="1">
              <a:extLst>
                <a:ext uri="{63B3BB69-23CF-44E3-9099-C40C66FF867C}">
                  <a14:compatExt spid="_x0000_s10366"/>
                </a:ext>
                <a:ext uri="{FF2B5EF4-FFF2-40B4-BE49-F238E27FC236}">
                  <a16:creationId xmlns:a16="http://schemas.microsoft.com/office/drawing/2014/main" id="{00000000-0008-0000-0600-00007E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373380</xdr:colOff>
          <xdr:row>14</xdr:row>
          <xdr:rowOff>129540</xdr:rowOff>
        </xdr:from>
        <xdr:to>
          <xdr:col>21</xdr:col>
          <xdr:colOff>556260</xdr:colOff>
          <xdr:row>15</xdr:row>
          <xdr:rowOff>129540</xdr:rowOff>
        </xdr:to>
        <xdr:sp macro="" textlink="">
          <xdr:nvSpPr>
            <xdr:cNvPr id="10367" name="Option Button 127" hidden="1">
              <a:extLst>
                <a:ext uri="{63B3BB69-23CF-44E3-9099-C40C66FF867C}">
                  <a14:compatExt spid="_x0000_s10367"/>
                </a:ext>
                <a:ext uri="{FF2B5EF4-FFF2-40B4-BE49-F238E27FC236}">
                  <a16:creationId xmlns:a16="http://schemas.microsoft.com/office/drawing/2014/main" id="{00000000-0008-0000-0600-00007F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53340</xdr:colOff>
          <xdr:row>14</xdr:row>
          <xdr:rowOff>76200</xdr:rowOff>
        </xdr:from>
        <xdr:to>
          <xdr:col>22</xdr:col>
          <xdr:colOff>350520</xdr:colOff>
          <xdr:row>16</xdr:row>
          <xdr:rowOff>68580</xdr:rowOff>
        </xdr:to>
        <xdr:sp macro="" textlink="">
          <xdr:nvSpPr>
            <xdr:cNvPr id="10371" name="Group Box 131" hidden="1">
              <a:extLst>
                <a:ext uri="{63B3BB69-23CF-44E3-9099-C40C66FF867C}">
                  <a14:compatExt spid="_x0000_s10371"/>
                </a:ext>
                <a:ext uri="{FF2B5EF4-FFF2-40B4-BE49-F238E27FC236}">
                  <a16:creationId xmlns:a16="http://schemas.microsoft.com/office/drawing/2014/main" id="{00000000-0008-0000-0600-000083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17</xdr:col>
      <xdr:colOff>67734</xdr:colOff>
      <xdr:row>14</xdr:row>
      <xdr:rowOff>59267</xdr:rowOff>
    </xdr:from>
    <xdr:to>
      <xdr:col>22</xdr:col>
      <xdr:colOff>372533</xdr:colOff>
      <xdr:row>16</xdr:row>
      <xdr:rowOff>50800</xdr:rowOff>
    </xdr:to>
    <xdr:sp macro="" textlink="">
      <xdr:nvSpPr>
        <xdr:cNvPr id="10308" name="Rectangle 10307">
          <a:extLst>
            <a:ext uri="{FF2B5EF4-FFF2-40B4-BE49-F238E27FC236}">
              <a16:creationId xmlns:a16="http://schemas.microsoft.com/office/drawing/2014/main" id="{00000000-0008-0000-0600-000044280000}"/>
            </a:ext>
          </a:extLst>
        </xdr:cNvPr>
        <xdr:cNvSpPr/>
      </xdr:nvSpPr>
      <xdr:spPr>
        <a:xfrm>
          <a:off x="10430934" y="2667000"/>
          <a:ext cx="3352799" cy="364067"/>
        </a:xfrm>
        <a:prstGeom prst="rect">
          <a:avLst/>
        </a:prstGeom>
        <a:noFill/>
        <a:ln w="57150">
          <a:solidFill>
            <a:srgbClr val="8F038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50800</xdr:colOff>
      <xdr:row>13</xdr:row>
      <xdr:rowOff>169333</xdr:rowOff>
    </xdr:from>
    <xdr:to>
      <xdr:col>23</xdr:col>
      <xdr:colOff>440267</xdr:colOff>
      <xdr:row>14</xdr:row>
      <xdr:rowOff>0</xdr:rowOff>
    </xdr:to>
    <xdr:cxnSp macro="">
      <xdr:nvCxnSpPr>
        <xdr:cNvPr id="10310" name="Straight Connector 10309">
          <a:extLst>
            <a:ext uri="{FF2B5EF4-FFF2-40B4-BE49-F238E27FC236}">
              <a16:creationId xmlns:a16="http://schemas.microsoft.com/office/drawing/2014/main" id="{00000000-0008-0000-0600-000046280000}"/>
            </a:ext>
          </a:extLst>
        </xdr:cNvPr>
        <xdr:cNvCxnSpPr/>
      </xdr:nvCxnSpPr>
      <xdr:spPr>
        <a:xfrm>
          <a:off x="10414000" y="2590800"/>
          <a:ext cx="4047067" cy="16933"/>
        </a:xfrm>
        <a:prstGeom prst="line">
          <a:avLst/>
        </a:prstGeom>
        <a:ln w="38100">
          <a:gradFill flip="none" rotWithShape="1">
            <a:gsLst>
              <a:gs pos="0">
                <a:schemeClr val="accent1">
                  <a:lumMod val="0"/>
                  <a:lumOff val="100000"/>
                </a:schemeClr>
              </a:gs>
              <a:gs pos="44000">
                <a:schemeClr val="accent1">
                  <a:lumMod val="0"/>
                  <a:lumOff val="100000"/>
                </a:schemeClr>
              </a:gs>
              <a:gs pos="100000">
                <a:srgbClr val="8F0385"/>
              </a:gs>
            </a:gsLst>
            <a:path path="circle">
              <a:fillToRect l="50000" t="-80000" r="50000" b="180000"/>
            </a:path>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42337</xdr:colOff>
      <xdr:row>16</xdr:row>
      <xdr:rowOff>118534</xdr:rowOff>
    </xdr:from>
    <xdr:to>
      <xdr:col>22</xdr:col>
      <xdr:colOff>304801</xdr:colOff>
      <xdr:row>24</xdr:row>
      <xdr:rowOff>8467</xdr:rowOff>
    </xdr:to>
    <xdr:graphicFrame macro="">
      <xdr:nvGraphicFramePr>
        <xdr:cNvPr id="10311" name="Chart 10310">
          <a:extLst>
            <a:ext uri="{FF2B5EF4-FFF2-40B4-BE49-F238E27FC236}">
              <a16:creationId xmlns:a16="http://schemas.microsoft.com/office/drawing/2014/main" id="{00000000-0008-0000-0600-0000472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16</xdr:col>
      <xdr:colOff>584201</xdr:colOff>
      <xdr:row>24</xdr:row>
      <xdr:rowOff>76201</xdr:rowOff>
    </xdr:from>
    <xdr:to>
      <xdr:col>23</xdr:col>
      <xdr:colOff>364067</xdr:colOff>
      <xdr:row>24</xdr:row>
      <xdr:rowOff>84667</xdr:rowOff>
    </xdr:to>
    <xdr:cxnSp macro="">
      <xdr:nvCxnSpPr>
        <xdr:cNvPr id="10312" name="Straight Connector 10311">
          <a:extLst>
            <a:ext uri="{FF2B5EF4-FFF2-40B4-BE49-F238E27FC236}">
              <a16:creationId xmlns:a16="http://schemas.microsoft.com/office/drawing/2014/main" id="{00000000-0008-0000-0600-000048280000}"/>
            </a:ext>
          </a:extLst>
        </xdr:cNvPr>
        <xdr:cNvCxnSpPr/>
      </xdr:nvCxnSpPr>
      <xdr:spPr>
        <a:xfrm>
          <a:off x="10337801" y="4546601"/>
          <a:ext cx="4047066" cy="8466"/>
        </a:xfrm>
        <a:prstGeom prst="line">
          <a:avLst/>
        </a:prstGeom>
        <a:ln w="38100">
          <a:gradFill flip="none" rotWithShape="1">
            <a:gsLst>
              <a:gs pos="0">
                <a:schemeClr val="accent1">
                  <a:lumMod val="0"/>
                  <a:lumOff val="100000"/>
                </a:schemeClr>
              </a:gs>
              <a:gs pos="44000">
                <a:schemeClr val="accent1">
                  <a:lumMod val="0"/>
                  <a:lumOff val="100000"/>
                </a:schemeClr>
              </a:gs>
              <a:gs pos="100000">
                <a:srgbClr val="8F0385"/>
              </a:gs>
            </a:gsLst>
            <a:path path="circle">
              <a:fillToRect l="50000" t="-80000" r="50000" b="180000"/>
            </a:path>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59267</xdr:colOff>
      <xdr:row>25</xdr:row>
      <xdr:rowOff>152400</xdr:rowOff>
    </xdr:from>
    <xdr:to>
      <xdr:col>21</xdr:col>
      <xdr:colOff>516467</xdr:colOff>
      <xdr:row>35</xdr:row>
      <xdr:rowOff>76200</xdr:rowOff>
    </xdr:to>
    <xdr:graphicFrame macro="">
      <xdr:nvGraphicFramePr>
        <xdr:cNvPr id="10315" name="Chart 10314">
          <a:extLst>
            <a:ext uri="{FF2B5EF4-FFF2-40B4-BE49-F238E27FC236}">
              <a16:creationId xmlns:a16="http://schemas.microsoft.com/office/drawing/2014/main" id="{00000000-0008-0000-0600-00004B2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oneCellAnchor>
    <xdr:from>
      <xdr:col>17</xdr:col>
      <xdr:colOff>253998</xdr:colOff>
      <xdr:row>15</xdr:row>
      <xdr:rowOff>101601</xdr:rowOff>
    </xdr:from>
    <xdr:ext cx="2252135" cy="254000"/>
    <xdr:sp macro="" textlink="'Profit AnalysisDash3'!BW3">
      <xdr:nvSpPr>
        <xdr:cNvPr id="10316" name="TextBox 10315">
          <a:extLst>
            <a:ext uri="{FF2B5EF4-FFF2-40B4-BE49-F238E27FC236}">
              <a16:creationId xmlns:a16="http://schemas.microsoft.com/office/drawing/2014/main" id="{00000000-0008-0000-0600-00004C280000}"/>
            </a:ext>
          </a:extLst>
        </xdr:cNvPr>
        <xdr:cNvSpPr txBox="1"/>
      </xdr:nvSpPr>
      <xdr:spPr>
        <a:xfrm>
          <a:off x="10617198" y="2895601"/>
          <a:ext cx="2252135" cy="254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4E0CC16C-5A7C-48CA-8927-C0B0B41C1811}" type="TxLink">
            <a:rPr lang="en-US" sz="1200" b="1" baseline="0">
              <a:solidFill>
                <a:schemeClr val="bg1"/>
              </a:solidFill>
              <a:latin typeface="+mn-lt"/>
              <a:ea typeface="+mn-ea"/>
              <a:cs typeface="+mn-cs"/>
            </a:rPr>
            <a:pPr marL="0" indent="0"/>
            <a:t>Top 5 Profitable Products</a:t>
          </a:fld>
          <a:endParaRPr lang="en-US" sz="1200" b="1" baseline="0">
            <a:solidFill>
              <a:schemeClr val="bg1"/>
            </a:solidFill>
            <a:latin typeface="+mn-lt"/>
            <a:ea typeface="+mn-ea"/>
            <a:cs typeface="+mn-cs"/>
          </a:endParaRPr>
        </a:p>
      </xdr:txBody>
    </xdr:sp>
    <xdr:clientData/>
  </xdr:oneCellAnchor>
  <xdr:twoCellAnchor>
    <xdr:from>
      <xdr:col>17</xdr:col>
      <xdr:colOff>194734</xdr:colOff>
      <xdr:row>16</xdr:row>
      <xdr:rowOff>16931</xdr:rowOff>
    </xdr:from>
    <xdr:to>
      <xdr:col>17</xdr:col>
      <xdr:colOff>286174</xdr:colOff>
      <xdr:row>16</xdr:row>
      <xdr:rowOff>108371</xdr:rowOff>
    </xdr:to>
    <xdr:sp macro="" textlink="">
      <xdr:nvSpPr>
        <xdr:cNvPr id="10317" name="Flowchart: Connector 10316">
          <a:extLst>
            <a:ext uri="{FF2B5EF4-FFF2-40B4-BE49-F238E27FC236}">
              <a16:creationId xmlns:a16="http://schemas.microsoft.com/office/drawing/2014/main" id="{00000000-0008-0000-0600-00004D280000}"/>
            </a:ext>
          </a:extLst>
        </xdr:cNvPr>
        <xdr:cNvSpPr/>
      </xdr:nvSpPr>
      <xdr:spPr>
        <a:xfrm>
          <a:off x="10557934" y="2997198"/>
          <a:ext cx="91440" cy="91440"/>
        </a:xfrm>
        <a:prstGeom prst="flowChartConnector">
          <a:avLst/>
        </a:prstGeom>
        <a:solidFill>
          <a:sysClr val="window" lastClr="FFFFFF"/>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clientData/>
  </xdr:twoCellAnchor>
  <xdr:oneCellAnchor>
    <xdr:from>
      <xdr:col>17</xdr:col>
      <xdr:colOff>270932</xdr:colOff>
      <xdr:row>24</xdr:row>
      <xdr:rowOff>101601</xdr:rowOff>
    </xdr:from>
    <xdr:ext cx="2252135" cy="254000"/>
    <xdr:sp macro="" textlink="'Profit AnalysisDash3'!BW3">
      <xdr:nvSpPr>
        <xdr:cNvPr id="10318" name="TextBox 10317">
          <a:extLst>
            <a:ext uri="{FF2B5EF4-FFF2-40B4-BE49-F238E27FC236}">
              <a16:creationId xmlns:a16="http://schemas.microsoft.com/office/drawing/2014/main" id="{00000000-0008-0000-0600-00004E280000}"/>
            </a:ext>
          </a:extLst>
        </xdr:cNvPr>
        <xdr:cNvSpPr txBox="1"/>
      </xdr:nvSpPr>
      <xdr:spPr>
        <a:xfrm>
          <a:off x="10634132" y="4572001"/>
          <a:ext cx="2252135" cy="254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US" sz="1200" b="1" baseline="0">
              <a:solidFill>
                <a:schemeClr val="bg1"/>
              </a:solidFill>
              <a:latin typeface="+mn-lt"/>
              <a:ea typeface="+mn-ea"/>
              <a:cs typeface="+mn-cs"/>
            </a:rPr>
            <a:t>Profit By Product Category</a:t>
          </a:r>
        </a:p>
      </xdr:txBody>
    </xdr:sp>
    <xdr:clientData/>
  </xdr:oneCellAnchor>
  <xdr:twoCellAnchor>
    <xdr:from>
      <xdr:col>17</xdr:col>
      <xdr:colOff>211668</xdr:colOff>
      <xdr:row>25</xdr:row>
      <xdr:rowOff>16931</xdr:rowOff>
    </xdr:from>
    <xdr:to>
      <xdr:col>17</xdr:col>
      <xdr:colOff>303108</xdr:colOff>
      <xdr:row>25</xdr:row>
      <xdr:rowOff>108371</xdr:rowOff>
    </xdr:to>
    <xdr:sp macro="" textlink="">
      <xdr:nvSpPr>
        <xdr:cNvPr id="10319" name="Flowchart: Connector 10318">
          <a:extLst>
            <a:ext uri="{FF2B5EF4-FFF2-40B4-BE49-F238E27FC236}">
              <a16:creationId xmlns:a16="http://schemas.microsoft.com/office/drawing/2014/main" id="{00000000-0008-0000-0600-00004F280000}"/>
            </a:ext>
          </a:extLst>
        </xdr:cNvPr>
        <xdr:cNvSpPr/>
      </xdr:nvSpPr>
      <xdr:spPr>
        <a:xfrm>
          <a:off x="10574868" y="4673598"/>
          <a:ext cx="91440" cy="91440"/>
        </a:xfrm>
        <a:prstGeom prst="flowChartConnector">
          <a:avLst/>
        </a:prstGeom>
        <a:solidFill>
          <a:sysClr val="window" lastClr="FFFFFF"/>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clientData/>
  </xdr:twoCellAnchor>
  <xdr:twoCellAnchor>
    <xdr:from>
      <xdr:col>23</xdr:col>
      <xdr:colOff>254001</xdr:colOff>
      <xdr:row>0</xdr:row>
      <xdr:rowOff>0</xdr:rowOff>
    </xdr:from>
    <xdr:to>
      <xdr:col>32</xdr:col>
      <xdr:colOff>601133</xdr:colOff>
      <xdr:row>5</xdr:row>
      <xdr:rowOff>8467</xdr:rowOff>
    </xdr:to>
    <xdr:sp macro="" textlink="">
      <xdr:nvSpPr>
        <xdr:cNvPr id="10309" name="Rectangle 10308">
          <a:extLst>
            <a:ext uri="{FF2B5EF4-FFF2-40B4-BE49-F238E27FC236}">
              <a16:creationId xmlns:a16="http://schemas.microsoft.com/office/drawing/2014/main" id="{00000000-0008-0000-0600-000045280000}"/>
            </a:ext>
          </a:extLst>
        </xdr:cNvPr>
        <xdr:cNvSpPr/>
      </xdr:nvSpPr>
      <xdr:spPr>
        <a:xfrm>
          <a:off x="14274801" y="0"/>
          <a:ext cx="5833532" cy="939800"/>
        </a:xfrm>
        <a:prstGeom prst="rect">
          <a:avLst/>
        </a:prstGeom>
        <a:solidFill>
          <a:schemeClr val="bg1">
            <a:lumMod val="95000"/>
          </a:schemeClr>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423333</xdr:colOff>
      <xdr:row>0</xdr:row>
      <xdr:rowOff>0</xdr:rowOff>
    </xdr:from>
    <xdr:to>
      <xdr:col>24</xdr:col>
      <xdr:colOff>126999</xdr:colOff>
      <xdr:row>1</xdr:row>
      <xdr:rowOff>8466</xdr:rowOff>
    </xdr:to>
    <xdr:sp macro="" textlink="">
      <xdr:nvSpPr>
        <xdr:cNvPr id="10313" name="Rectangle 10312">
          <a:extLst>
            <a:ext uri="{FF2B5EF4-FFF2-40B4-BE49-F238E27FC236}">
              <a16:creationId xmlns:a16="http://schemas.microsoft.com/office/drawing/2014/main" id="{00000000-0008-0000-0600-000049280000}"/>
            </a:ext>
          </a:extLst>
        </xdr:cNvPr>
        <xdr:cNvSpPr/>
      </xdr:nvSpPr>
      <xdr:spPr>
        <a:xfrm>
          <a:off x="13834533" y="0"/>
          <a:ext cx="922866" cy="194733"/>
        </a:xfrm>
        <a:prstGeom prst="rect">
          <a:avLst/>
        </a:prstGeom>
        <a:solidFill>
          <a:schemeClr val="bg1">
            <a:lumMod val="95000"/>
          </a:schemeClr>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465666</xdr:colOff>
      <xdr:row>1</xdr:row>
      <xdr:rowOff>127000</xdr:rowOff>
    </xdr:from>
    <xdr:to>
      <xdr:col>25</xdr:col>
      <xdr:colOff>364066</xdr:colOff>
      <xdr:row>4</xdr:row>
      <xdr:rowOff>42334</xdr:rowOff>
    </xdr:to>
    <xdr:sp macro="[0]!ToggleObjectVisibility" textlink="">
      <xdr:nvSpPr>
        <xdr:cNvPr id="10322" name="Rectangle: Rounded Corners 10321">
          <a:extLst>
            <a:ext uri="{FF2B5EF4-FFF2-40B4-BE49-F238E27FC236}">
              <a16:creationId xmlns:a16="http://schemas.microsoft.com/office/drawing/2014/main" id="{00000000-0008-0000-0600-000052280000}"/>
            </a:ext>
          </a:extLst>
        </xdr:cNvPr>
        <xdr:cNvSpPr/>
      </xdr:nvSpPr>
      <xdr:spPr>
        <a:xfrm>
          <a:off x="14486466" y="313267"/>
          <a:ext cx="1117600" cy="474134"/>
        </a:xfrm>
        <a:prstGeom prst="roundRect">
          <a:avLst/>
        </a:prstGeom>
        <a:solidFill>
          <a:srgbClr val="066370"/>
        </a:solidFill>
        <a:ln>
          <a:solidFill>
            <a:srgbClr val="D7F8F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Open Filter</a:t>
          </a:r>
        </a:p>
      </xdr:txBody>
    </xdr:sp>
    <xdr:clientData/>
  </xdr:twoCellAnchor>
  <xdr:twoCellAnchor>
    <xdr:from>
      <xdr:col>26</xdr:col>
      <xdr:colOff>160866</xdr:colOff>
      <xdr:row>4</xdr:row>
      <xdr:rowOff>8465</xdr:rowOff>
    </xdr:from>
    <xdr:to>
      <xdr:col>32</xdr:col>
      <xdr:colOff>406399</xdr:colOff>
      <xdr:row>43</xdr:row>
      <xdr:rowOff>118533</xdr:rowOff>
    </xdr:to>
    <xdr:sp macro="" textlink="">
      <xdr:nvSpPr>
        <xdr:cNvPr id="10323" name="Rectangle 10322">
          <a:extLst>
            <a:ext uri="{FF2B5EF4-FFF2-40B4-BE49-F238E27FC236}">
              <a16:creationId xmlns:a16="http://schemas.microsoft.com/office/drawing/2014/main" id="{00000000-0008-0000-0600-000053280000}"/>
            </a:ext>
          </a:extLst>
        </xdr:cNvPr>
        <xdr:cNvSpPr/>
      </xdr:nvSpPr>
      <xdr:spPr>
        <a:xfrm>
          <a:off x="16010466" y="753532"/>
          <a:ext cx="3903133" cy="7374468"/>
        </a:xfrm>
        <a:prstGeom prst="rect">
          <a:avLst/>
        </a:prstGeom>
        <a:solidFill>
          <a:schemeClr val="bg1">
            <a:lumMod val="95000"/>
          </a:schemeClr>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127002</xdr:colOff>
      <xdr:row>1</xdr:row>
      <xdr:rowOff>126998</xdr:rowOff>
    </xdr:from>
    <xdr:to>
      <xdr:col>25</xdr:col>
      <xdr:colOff>448735</xdr:colOff>
      <xdr:row>35</xdr:row>
      <xdr:rowOff>118531</xdr:rowOff>
    </xdr:to>
    <xdr:grpSp>
      <xdr:nvGrpSpPr>
        <xdr:cNvPr id="10325" name="Group 10324" hidden="1">
          <a:extLst>
            <a:ext uri="{FF2B5EF4-FFF2-40B4-BE49-F238E27FC236}">
              <a16:creationId xmlns:a16="http://schemas.microsoft.com/office/drawing/2014/main" id="{00000000-0008-0000-0600-000055280000}"/>
            </a:ext>
          </a:extLst>
        </xdr:cNvPr>
        <xdr:cNvGrpSpPr/>
      </xdr:nvGrpSpPr>
      <xdr:grpSpPr>
        <a:xfrm>
          <a:off x="13538202" y="313265"/>
          <a:ext cx="2150533" cy="6324599"/>
          <a:chOff x="13275734" y="321733"/>
          <a:chExt cx="2336799" cy="6324599"/>
        </a:xfrm>
      </xdr:grpSpPr>
      <xdr:sp macro="" textlink="">
        <xdr:nvSpPr>
          <xdr:cNvPr id="10314" name="Rectangle: Diagonal Corners Rounded 10313" hidden="1">
            <a:extLst>
              <a:ext uri="{FF2B5EF4-FFF2-40B4-BE49-F238E27FC236}">
                <a16:creationId xmlns:a16="http://schemas.microsoft.com/office/drawing/2014/main" id="{00000000-0008-0000-0600-00004A280000}"/>
              </a:ext>
            </a:extLst>
          </xdr:cNvPr>
          <xdr:cNvSpPr/>
        </xdr:nvSpPr>
        <xdr:spPr>
          <a:xfrm>
            <a:off x="13275734" y="1075265"/>
            <a:ext cx="2336799" cy="5571067"/>
          </a:xfrm>
          <a:prstGeom prst="round2DiagRect">
            <a:avLst/>
          </a:prstGeom>
          <a:solidFill>
            <a:srgbClr val="066370"/>
          </a:solidFill>
          <a:ln>
            <a:solidFill>
              <a:srgbClr val="066370"/>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10321" name="Category" hidden="1">
                <a:extLst>
                  <a:ext uri="{FF2B5EF4-FFF2-40B4-BE49-F238E27FC236}">
                    <a16:creationId xmlns:a16="http://schemas.microsoft.com/office/drawing/2014/main" id="{00000000-0008-0000-0600-000051280000}"/>
                  </a:ext>
                </a:extLst>
              </xdr:cNvPr>
              <xdr:cNvGraphicFramePr/>
            </xdr:nvGraphicFramePr>
            <xdr:xfrm>
              <a:off x="13425596" y="3699934"/>
              <a:ext cx="2000671" cy="2777065"/>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3676119" y="3691466"/>
                <a:ext cx="1841198" cy="27770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320" name="Month" hidden="1">
                <a:extLst>
                  <a:ext uri="{FF2B5EF4-FFF2-40B4-BE49-F238E27FC236}">
                    <a16:creationId xmlns:a16="http://schemas.microsoft.com/office/drawing/2014/main" id="{00000000-0008-0000-0600-000050280000}"/>
                  </a:ext>
                </a:extLst>
              </xdr:cNvPr>
              <xdr:cNvGraphicFramePr/>
            </xdr:nvGraphicFramePr>
            <xdr:xfrm>
              <a:off x="13377333" y="1399540"/>
              <a:ext cx="2091267" cy="2164926"/>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3631703" y="1391072"/>
                <a:ext cx="1924572" cy="21649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0]!ToggleObjectVisibility" textlink="">
        <xdr:nvSpPr>
          <xdr:cNvPr id="10324" name="Rectangle: Rounded Corners 10323" hidden="1">
            <a:extLst>
              <a:ext uri="{FF2B5EF4-FFF2-40B4-BE49-F238E27FC236}">
                <a16:creationId xmlns:a16="http://schemas.microsoft.com/office/drawing/2014/main" id="{00000000-0008-0000-0600-000054280000}"/>
              </a:ext>
            </a:extLst>
          </xdr:cNvPr>
          <xdr:cNvSpPr/>
        </xdr:nvSpPr>
        <xdr:spPr>
          <a:xfrm>
            <a:off x="14308667" y="321733"/>
            <a:ext cx="1227666" cy="474134"/>
          </a:xfrm>
          <a:prstGeom prst="roundRect">
            <a:avLst/>
          </a:prstGeom>
          <a:solidFill>
            <a:srgbClr val="8F0385"/>
          </a:solidFill>
          <a:ln>
            <a:solidFill>
              <a:srgbClr val="FED2F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Close Filter</a:t>
            </a:r>
          </a:p>
        </xdr:txBody>
      </xdr:sp>
    </xdr:grpSp>
    <xdr:clientData/>
  </xdr:twoCellAnchor>
  <xdr:oneCellAnchor>
    <xdr:from>
      <xdr:col>0</xdr:col>
      <xdr:colOff>0</xdr:colOff>
      <xdr:row>0</xdr:row>
      <xdr:rowOff>0</xdr:rowOff>
    </xdr:from>
    <xdr:ext cx="6891867" cy="931333"/>
    <xdr:sp macro="" textlink="">
      <xdr:nvSpPr>
        <xdr:cNvPr id="10326" name="TextBox 10325">
          <a:extLst>
            <a:ext uri="{FF2B5EF4-FFF2-40B4-BE49-F238E27FC236}">
              <a16:creationId xmlns:a16="http://schemas.microsoft.com/office/drawing/2014/main" id="{00000000-0008-0000-0600-000056280000}"/>
            </a:ext>
          </a:extLst>
        </xdr:cNvPr>
        <xdr:cNvSpPr txBox="1"/>
      </xdr:nvSpPr>
      <xdr:spPr>
        <a:xfrm>
          <a:off x="0" y="0"/>
          <a:ext cx="6891867" cy="9313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3200" b="1">
              <a:solidFill>
                <a:schemeClr val="bg1"/>
              </a:solidFill>
              <a:latin typeface="Kalinga" panose="020B0502040204020203" pitchFamily="34" charset="0"/>
              <a:cs typeface="Kalinga" panose="020B0502040204020203" pitchFamily="34" charset="0"/>
            </a:rPr>
            <a:t>PhyllTechX Business Dashboard</a:t>
          </a:r>
        </a:p>
      </xdr:txBody>
    </xdr:sp>
    <xdr:clientData/>
  </xdr:oneCellAnchor>
  <xdr:twoCellAnchor>
    <xdr:from>
      <xdr:col>12</xdr:col>
      <xdr:colOff>186267</xdr:colOff>
      <xdr:row>1</xdr:row>
      <xdr:rowOff>67733</xdr:rowOff>
    </xdr:from>
    <xdr:to>
      <xdr:col>14</xdr:col>
      <xdr:colOff>364069</xdr:colOff>
      <xdr:row>3</xdr:row>
      <xdr:rowOff>160868</xdr:rowOff>
    </xdr:to>
    <xdr:sp macro="" textlink="">
      <xdr:nvSpPr>
        <xdr:cNvPr id="10327" name="Rectangle: Diagonal Corners Rounded 10326">
          <a:hlinkClick xmlns:r="http://schemas.openxmlformats.org/officeDocument/2006/relationships" r:id="rId14"/>
          <a:extLst>
            <a:ext uri="{FF2B5EF4-FFF2-40B4-BE49-F238E27FC236}">
              <a16:creationId xmlns:a16="http://schemas.microsoft.com/office/drawing/2014/main" id="{00000000-0008-0000-0600-000057280000}"/>
            </a:ext>
          </a:extLst>
        </xdr:cNvPr>
        <xdr:cNvSpPr/>
      </xdr:nvSpPr>
      <xdr:spPr>
        <a:xfrm>
          <a:off x="7501467" y="254000"/>
          <a:ext cx="1397002" cy="465668"/>
        </a:xfrm>
        <a:prstGeom prst="round2DiagRect">
          <a:avLst/>
        </a:prstGeom>
        <a:gradFill flip="none" rotWithShape="1">
          <a:gsLst>
            <a:gs pos="0">
              <a:srgbClr val="0AA5BA"/>
            </a:gs>
            <a:gs pos="46000">
              <a:srgbClr val="066370"/>
            </a:gs>
            <a:gs pos="100000">
              <a:srgbClr val="066370"/>
            </a:gs>
          </a:gsLst>
          <a:path path="circle">
            <a:fillToRect l="50000" t="130000" r="50000" b="-30000"/>
          </a:path>
          <a:tileRect/>
        </a:gradFill>
        <a:ln>
          <a:solidFill>
            <a:srgbClr val="06637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Time</a:t>
          </a:r>
          <a:r>
            <a:rPr lang="en-US" sz="1800" b="1" baseline="0"/>
            <a:t> Frame</a:t>
          </a:r>
          <a:endParaRPr lang="en-US" sz="1800" b="1"/>
        </a:p>
      </xdr:txBody>
    </xdr:sp>
    <xdr:clientData/>
  </xdr:twoCellAnchor>
  <xdr:twoCellAnchor>
    <xdr:from>
      <xdr:col>15</xdr:col>
      <xdr:colOff>300568</xdr:colOff>
      <xdr:row>1</xdr:row>
      <xdr:rowOff>67733</xdr:rowOff>
    </xdr:from>
    <xdr:to>
      <xdr:col>17</xdr:col>
      <xdr:colOff>478370</xdr:colOff>
      <xdr:row>3</xdr:row>
      <xdr:rowOff>160868</xdr:rowOff>
    </xdr:to>
    <xdr:sp macro="" textlink="">
      <xdr:nvSpPr>
        <xdr:cNvPr id="10328" name="Rectangle: Diagonal Corners Rounded 10327">
          <a:hlinkClick xmlns:r="http://schemas.openxmlformats.org/officeDocument/2006/relationships" r:id="rId15"/>
          <a:extLst>
            <a:ext uri="{FF2B5EF4-FFF2-40B4-BE49-F238E27FC236}">
              <a16:creationId xmlns:a16="http://schemas.microsoft.com/office/drawing/2014/main" id="{00000000-0008-0000-0600-000058280000}"/>
            </a:ext>
          </a:extLst>
        </xdr:cNvPr>
        <xdr:cNvSpPr/>
      </xdr:nvSpPr>
      <xdr:spPr>
        <a:xfrm>
          <a:off x="9444568" y="254000"/>
          <a:ext cx="1397002" cy="465668"/>
        </a:xfrm>
        <a:prstGeom prst="round2DiagRect">
          <a:avLst/>
        </a:prstGeom>
        <a:gradFill flip="none" rotWithShape="1">
          <a:gsLst>
            <a:gs pos="0">
              <a:srgbClr val="066370"/>
            </a:gs>
            <a:gs pos="61000">
              <a:srgbClr val="066370"/>
            </a:gs>
            <a:gs pos="100000">
              <a:srgbClr val="0BAFC5"/>
            </a:gs>
          </a:gsLst>
          <a:lin ang="16200000" scaled="1"/>
          <a:tileRect/>
        </a:gradFill>
        <a:ln>
          <a:solidFill>
            <a:srgbClr val="06637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Store</a:t>
          </a:r>
        </a:p>
      </xdr:txBody>
    </xdr:sp>
    <xdr:clientData/>
  </xdr:twoCellAnchor>
  <xdr:twoCellAnchor>
    <xdr:from>
      <xdr:col>18</xdr:col>
      <xdr:colOff>414868</xdr:colOff>
      <xdr:row>1</xdr:row>
      <xdr:rowOff>67733</xdr:rowOff>
    </xdr:from>
    <xdr:to>
      <xdr:col>20</xdr:col>
      <xdr:colOff>592670</xdr:colOff>
      <xdr:row>3</xdr:row>
      <xdr:rowOff>160868</xdr:rowOff>
    </xdr:to>
    <xdr:sp macro="" textlink="">
      <xdr:nvSpPr>
        <xdr:cNvPr id="10329" name="Rectangle: Diagonal Corners Rounded 10328">
          <a:extLst>
            <a:ext uri="{FF2B5EF4-FFF2-40B4-BE49-F238E27FC236}">
              <a16:creationId xmlns:a16="http://schemas.microsoft.com/office/drawing/2014/main" id="{00000000-0008-0000-0600-000059280000}"/>
            </a:ext>
          </a:extLst>
        </xdr:cNvPr>
        <xdr:cNvSpPr/>
      </xdr:nvSpPr>
      <xdr:spPr>
        <a:xfrm>
          <a:off x="11387668" y="254000"/>
          <a:ext cx="1397002" cy="465668"/>
        </a:xfrm>
        <a:prstGeom prst="round2DiagRect">
          <a:avLst>
            <a:gd name="adj1" fmla="val 18485"/>
            <a:gd name="adj2" fmla="val 0"/>
          </a:avLst>
        </a:prstGeom>
        <a:gradFill flip="none" rotWithShape="1">
          <a:gsLst>
            <a:gs pos="0">
              <a:srgbClr val="0AA5BA"/>
            </a:gs>
            <a:gs pos="46000">
              <a:srgbClr val="066370"/>
            </a:gs>
            <a:gs pos="100000">
              <a:srgbClr val="066370"/>
            </a:gs>
          </a:gsLst>
          <a:path path="circle">
            <a:fillToRect l="50000" t="130000" r="50000" b="-30000"/>
          </a:path>
          <a:tileRect/>
        </a:gradFill>
        <a:ln>
          <a:solidFill>
            <a:srgbClr val="06637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800" b="1">
              <a:solidFill>
                <a:schemeClr val="lt1"/>
              </a:solidFill>
              <a:latin typeface="+mn-lt"/>
              <a:ea typeface="+mn-ea"/>
              <a:cs typeface="+mn-cs"/>
            </a:rPr>
            <a:t>Profit View</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424231828707" backgroundQuery="1" createdVersion="8" refreshedVersion="8" minRefreshableVersion="3" recordCount="0" supportSubquery="1" supportAdvancedDrill="1" xr:uid="{848A2A71-0A85-416B-B5CA-DA331747B074}">
  <cacheSource type="external" connectionId="8"/>
  <cacheFields count="2">
    <cacheField name="[Measures].[Total Revenue]" caption="Total Revenue" numFmtId="0" hierarchy="41" level="32767"/>
    <cacheField name="[Date].[Month].[Month]" caption="Month" numFmtId="0" hierarchy="3" level="1">
      <sharedItems count="12">
        <s v="Jan"/>
        <s v="Feb"/>
        <s v="Mar"/>
        <s v="Apr"/>
        <s v="May"/>
        <s v="Jun"/>
        <s v="Jul"/>
        <s v="Aug"/>
        <s v="Sep"/>
        <s v="Oct"/>
        <s v="Nov"/>
        <s v="Dec"/>
      </sharedItems>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1"/>
      </fieldsUsage>
    </cacheHierarchy>
    <cacheHierarchy uniqueName="[Date].[Month Number]" caption="Month Number" attribute="1" defaultMemberUniqueName="[Date].[Month Number].[All]" allUniqueName="[Date].[Month Number].[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ber]" caption="Week Number" attribute="1" defaultMemberUniqueName="[Date].[Week Number].[All]" allUniqueName="[Date].[Week Number].[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_table].[Customer ID]" caption="Customer ID" attribute="1" defaultMemberUniqueName="[dim_customers_table].[Customer ID].[All]" allUniqueName="[dim_customers_table].[Customer ID].[All]" dimensionUniqueName="[dim_customers_table]" displayFolder="" count="0" memberValueDatatype="20" unbalanced="0"/>
    <cacheHierarchy uniqueName="[dim_customers_table].[Customer Name]" caption="Customer Name" attribute="1" defaultMemberUniqueName="[dim_customers_table].[Customer Name].[All]" allUniqueName="[dim_customers_table].[Customer Name].[All]" dimensionUniqueName="[dim_customers_table]" displayFolder="" count="0" memberValueDatatype="130" unbalanced="0"/>
    <cacheHierarchy uniqueName="[dim_customers_table].[Gender]" caption="Gender" attribute="1" defaultMemberUniqueName="[dim_customers_table].[Gender].[All]" allUniqueName="[dim_customers_table].[Gender].[All]" dimensionUniqueName="[dim_customers_table]" displayFolder="" count="0" memberValueDatatype="130" unbalanced="0"/>
    <cacheHierarchy uniqueName="[dim_customers_table].[Location]" caption="Location" attribute="1" defaultMemberUniqueName="[dim_customers_table].[Location].[All]" allUniqueName="[dim_customers_table].[Location].[All]" dimensionUniqueName="[dim_customers_table]" displayFolder="" count="0" memberValueDatatype="130" unbalanced="0"/>
    <cacheHierarchy uniqueName="[dim_customers_table].[Customer Age]" caption="Customer Age" attribute="1" defaultMemberUniqueName="[dim_customers_table].[Customer Age].[All]" allUniqueName="[dim_customers_table].[Customer Age].[All]" dimensionUniqueName="[dim_customers_table]" displayFolder="" count="0" memberValueDatatype="20" unbalanced="0"/>
    <cacheHierarchy uniqueName="[dim_customers_table].[Customer Age Group]" caption="Customer Age Group" attribute="1" defaultMemberUniqueName="[dim_customers_table].[Customer Age Group].[All]" allUniqueName="[dim_customers_table].[Customer Age Group].[All]" dimensionUniqueName="[dim_customers_table]" displayFolder="" count="0" memberValueDatatype="130" unbalanced="0"/>
    <cacheHierarchy uniqueName="[dim_products_table].[Product ID]" caption="Product ID" attribute="1" defaultMemberUniqueName="[dim_products_table].[Product ID].[All]" allUniqueName="[dim_products_table].[Product ID].[All]" dimensionUniqueName="[dim_products_table]" displayFolder="" count="0" memberValueDatatype="20" unbalanced="0"/>
    <cacheHierarchy uniqueName="[dim_products_table].[Product Name]" caption="Product Name" attribute="1" defaultMemberUniqueName="[dim_products_table].[Product Name].[All]" allUniqueName="[dim_products_table].[Product Name].[All]" dimensionUniqueName="[dim_products_table]" displayFolder="" count="0" memberValueDatatype="130" unbalanced="0"/>
    <cacheHierarchy uniqueName="[dim_products_table].[Category]" caption="Category" attribute="1" defaultMemberUniqueName="[dim_products_table].[Category].[All]" allUniqueName="[dim_products_table].[Category].[All]" dimensionUniqueName="[dim_products_table]" displayFolder="" count="0" memberValueDatatype="130" unbalanced="0"/>
    <cacheHierarchy uniqueName="[dim_products_table].[Sales Price]" caption="Sales Price" attribute="1" defaultMemberUniqueName="[dim_products_table].[Sales Price].[All]" allUniqueName="[dim_products_table].[Sales Price].[All]" dimensionUniqueName="[dim_products_table]" displayFolder="" count="0" memberValueDatatype="5" unbalanced="0"/>
    <cacheHierarchy uniqueName="[dim_products_table].[Cost Price]" caption="Cost Price" attribute="1" defaultMemberUniqueName="[dim_products_table].[Cost Price].[All]" allUniqueName="[dim_products_table].[Cost Price].[All]" dimensionUniqueName="[dim_products_table]" displayFolder="" count="0" memberValueDatatype="5"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ID]" caption="Store ID" attribute="1" defaultMemberUniqueName="[sales_persons_table].[Store ID].[All]" allUniqueName="[sales_persons_table].[Store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SalesPerson Age]" caption="SalesPerson Age" attribute="1" defaultMemberUniqueName="[sales_persons_table].[SalesPerson Age].[All]" allUniqueName="[sales_persons_table].[SalesPerson Age].[All]" dimensionUniqueName="[sales_persons_table]"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Store ID]" caption="Sum of Store ID" measure="1" displayFolder="" measureGroup="monthly_store_targets" count="0">
      <extLst>
        <ext xmlns:x15="http://schemas.microsoft.com/office/spreadsheetml/2010/11/main" uri="{B97F6D7D-B522-45F9-BDA1-12C45D357490}">
          <x15:cacheHierarchy aggregatedColumn="27"/>
        </ext>
      </extLst>
    </cacheHierarchy>
    <cacheHierarchy uniqueName="[Measures].[Sum of Store ID 2]" caption="Sum of Store ID 2" measure="1" displayFolder="" measureGroup="sales_persons_table" count="0">
      <extLst>
        <ext xmlns:x15="http://schemas.microsoft.com/office/spreadsheetml/2010/11/main" uri="{B97F6D7D-B522-45F9-BDA1-12C45D357490}">
          <x15:cacheHierarchy aggregatedColumn="33"/>
        </ext>
      </extLst>
    </cacheHierarchy>
    <cacheHierarchy uniqueName="[Measures].[Sum of Customer Age]" caption="Sum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Profit]" caption="%Profit" measure="1" displayFolder="" measureGroup="Calculations" count="0"/>
    <cacheHierarchy uniqueName="[Measures].[# Transactions]" caption="# Transactions" measure="1" displayFolder="" measureGroup="Calculations" count="0"/>
    <cacheHierarchy uniqueName="[Measures].[Total Refunds]" caption="Total Refunds"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ReturnRate]" caption="Return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dim_customers_table]" caption="__XL_Count dim_customers_table" measure="1" displayFolder="" measureGroup="dim_customers_table" count="0" hidden="1"/>
    <cacheHierarchy uniqueName="[Measures].[__XL_Count dim_products_table]" caption="__XL_Count dim_products_table" measure="1" displayFolder="" measureGroup="dim_products_table" count="0" hidden="1"/>
    <cacheHierarchy uniqueName="[Measures].[__XL_Count Calculations]" caption="__XL_Count Calculations" measure="1" displayFolder="" measureGroup="Calculations" count="0" hidden="1"/>
    <cacheHierarchy uniqueName="[Measures].[__XL_Count sales_persons_table]" caption="__XL_Count sales_persons_table" measure="1" displayFolder="" measureGroup="sales_persons_table"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_table" uniqueName="[dim_customers_table]" caption="dim_customers_table"/>
    <dimension name="dim_products_table" uniqueName="[dim_products_table]" caption="dim_products_table"/>
    <dimension name="fact_table" uniqueName="[fact_table]" caption="fact_table"/>
    <dimension measure="1" name="Measures" uniqueName="[Measures]" caption="Measures"/>
    <dimension name="monthly_store_targets" uniqueName="[monthly_store_targets]" caption="monthly_store_targets"/>
    <dimension name="sales_persons_table" uniqueName="[sales_persons_table]" caption="sales_persons_table"/>
  </dimensions>
  <measureGroups count="7">
    <measureGroup name="Calculations" caption="Calculations"/>
    <measureGroup name="Date" caption="Date"/>
    <measureGroup name="dim_customers_table" caption="dim_customers_table"/>
    <measureGroup name="dim_products_table" caption="dim_products_table"/>
    <measureGroup name="fact_table" caption="fact_table"/>
    <measureGroup name="monthly_store_targets" caption="monthly_store_targets"/>
    <measureGroup name="sales_persons_table" caption="sales_person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42423553241" backgroundQuery="1" createdVersion="8" refreshedVersion="8" minRefreshableVersion="3" recordCount="0" supportSubquery="1" supportAdvancedDrill="1" xr:uid="{FB2E46C7-F0F4-47FE-B7F5-5CC07F218D57}">
  <cacheSource type="external" connectionId="8"/>
  <cacheFields count="11">
    <cacheField name="[Measures].[Total Revenue]" caption="Total Revenue" numFmtId="0" hierarchy="41" level="32767"/>
    <cacheField name="[Measures].[COGS]" caption="COGS" numFmtId="0" hierarchy="42" level="32767"/>
    <cacheField name="[Measures].[Profit Margin]" caption="Profit Margin" numFmtId="0" hierarchy="43" level="32767"/>
    <cacheField name="[Measures].[%Profit]" caption="%Profit" numFmtId="0" hierarchy="44" level="32767"/>
    <cacheField name="[Measures].[# Transactions]" caption="# Transactions" numFmtId="0" hierarchy="45" level="32767"/>
    <cacheField name="[Measures].[Total Refunds]" caption="Total Refunds" numFmtId="0" hierarchy="46" level="32767"/>
    <cacheField name="[Measures].[# Products]" caption="# Products" numFmtId="0" hierarchy="47" level="32767"/>
    <cacheField name="[Measures].[Qty Returned]" caption="Qty Returned" numFmtId="0" hierarchy="48" level="32767"/>
    <cacheField name="[Measures].[Total Qty]" caption="Total Qty" numFmtId="0" hierarchy="49" level="32767"/>
    <cacheField name="[Measures].[Total Target]" caption="Total Target" numFmtId="0" hierarchy="50" level="32767"/>
    <cacheField name="[Date].[Month].[Month]" caption="Month" numFmtId="0" hierarchy="3"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10"/>
      </fieldsUsage>
    </cacheHierarchy>
    <cacheHierarchy uniqueName="[Date].[Month Number]" caption="Month Number" attribute="1" defaultMemberUniqueName="[Date].[Month Number].[All]" allUniqueName="[Date].[Month Number].[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ber]" caption="Week Number" attribute="1" defaultMemberUniqueName="[Date].[Week Number].[All]" allUniqueName="[Date].[Week Number].[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_table].[Customer ID]" caption="Customer ID" attribute="1" defaultMemberUniqueName="[dim_customers_table].[Customer ID].[All]" allUniqueName="[dim_customers_table].[Customer ID].[All]" dimensionUniqueName="[dim_customers_table]" displayFolder="" count="0" memberValueDatatype="20" unbalanced="0"/>
    <cacheHierarchy uniqueName="[dim_customers_table].[Customer Name]" caption="Customer Name" attribute="1" defaultMemberUniqueName="[dim_customers_table].[Customer Name].[All]" allUniqueName="[dim_customers_table].[Customer Name].[All]" dimensionUniqueName="[dim_customers_table]" displayFolder="" count="0" memberValueDatatype="130" unbalanced="0"/>
    <cacheHierarchy uniqueName="[dim_customers_table].[Gender]" caption="Gender" attribute="1" defaultMemberUniqueName="[dim_customers_table].[Gender].[All]" allUniqueName="[dim_customers_table].[Gender].[All]" dimensionUniqueName="[dim_customers_table]" displayFolder="" count="0" memberValueDatatype="130" unbalanced="0"/>
    <cacheHierarchy uniqueName="[dim_customers_table].[Location]" caption="Location" attribute="1" defaultMemberUniqueName="[dim_customers_table].[Location].[All]" allUniqueName="[dim_customers_table].[Location].[All]" dimensionUniqueName="[dim_customers_table]" displayFolder="" count="0" memberValueDatatype="130" unbalanced="0"/>
    <cacheHierarchy uniqueName="[dim_customers_table].[Customer Age]" caption="Customer Age" attribute="1" defaultMemberUniqueName="[dim_customers_table].[Customer Age].[All]" allUniqueName="[dim_customers_table].[Customer Age].[All]" dimensionUniqueName="[dim_customers_table]" displayFolder="" count="0" memberValueDatatype="20" unbalanced="0"/>
    <cacheHierarchy uniqueName="[dim_customers_table].[Customer Age Group]" caption="Customer Age Group" attribute="1" defaultMemberUniqueName="[dim_customers_table].[Customer Age Group].[All]" allUniqueName="[dim_customers_table].[Customer Age Group].[All]" dimensionUniqueName="[dim_customers_table]" displayFolder="" count="0" memberValueDatatype="130" unbalanced="0"/>
    <cacheHierarchy uniqueName="[dim_products_table].[Product ID]" caption="Product ID" attribute="1" defaultMemberUniqueName="[dim_products_table].[Product ID].[All]" allUniqueName="[dim_products_table].[Product ID].[All]" dimensionUniqueName="[dim_products_table]" displayFolder="" count="0" memberValueDatatype="20" unbalanced="0"/>
    <cacheHierarchy uniqueName="[dim_products_table].[Product Name]" caption="Product Name" attribute="1" defaultMemberUniqueName="[dim_products_table].[Product Name].[All]" allUniqueName="[dim_products_table].[Product Name].[All]" dimensionUniqueName="[dim_products_table]" displayFolder="" count="0" memberValueDatatype="130" unbalanced="0"/>
    <cacheHierarchy uniqueName="[dim_products_table].[Category]" caption="Category" attribute="1" defaultMemberUniqueName="[dim_products_table].[Category].[All]" allUniqueName="[dim_products_table].[Category].[All]" dimensionUniqueName="[dim_products_table]" displayFolder="" count="0" memberValueDatatype="130" unbalanced="0"/>
    <cacheHierarchy uniqueName="[dim_products_table].[Sales Price]" caption="Sales Price" attribute="1" defaultMemberUniqueName="[dim_products_table].[Sales Price].[All]" allUniqueName="[dim_products_table].[Sales Price].[All]" dimensionUniqueName="[dim_products_table]" displayFolder="" count="0" memberValueDatatype="5" unbalanced="0"/>
    <cacheHierarchy uniqueName="[dim_products_table].[Cost Price]" caption="Cost Price" attribute="1" defaultMemberUniqueName="[dim_products_table].[Cost Price].[All]" allUniqueName="[dim_products_table].[Cost Price].[All]" dimensionUniqueName="[dim_products_table]" displayFolder="" count="0" memberValueDatatype="5"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ID]" caption="Store ID" attribute="1" defaultMemberUniqueName="[sales_persons_table].[Store ID].[All]" allUniqueName="[sales_persons_table].[Store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SalesPerson Age]" caption="SalesPerson Age" attribute="1" defaultMemberUniqueName="[sales_persons_table].[SalesPerson Age].[All]" allUniqueName="[sales_persons_table].[SalesPerson Age].[All]" dimensionUniqueName="[sales_persons_table]"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Store ID]" caption="Sum of Store ID" measure="1" displayFolder="" measureGroup="monthly_store_targets" count="0">
      <extLst>
        <ext xmlns:x15="http://schemas.microsoft.com/office/spreadsheetml/2010/11/main" uri="{B97F6D7D-B522-45F9-BDA1-12C45D357490}">
          <x15:cacheHierarchy aggregatedColumn="27"/>
        </ext>
      </extLst>
    </cacheHierarchy>
    <cacheHierarchy uniqueName="[Measures].[Sum of Store ID 2]" caption="Sum of Store ID 2" measure="1" displayFolder="" measureGroup="sales_persons_table" count="0">
      <extLst>
        <ext xmlns:x15="http://schemas.microsoft.com/office/spreadsheetml/2010/11/main" uri="{B97F6D7D-B522-45F9-BDA1-12C45D357490}">
          <x15:cacheHierarchy aggregatedColumn="33"/>
        </ext>
      </extLst>
    </cacheHierarchy>
    <cacheHierarchy uniqueName="[Measures].[Sum of Customer Age]" caption="Sum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oneField="1">
      <fieldsUsage count="1">
        <fieldUsage x="1"/>
      </fieldsUsage>
    </cacheHierarchy>
    <cacheHierarchy uniqueName="[Measures].[Profit Margin]" caption="Profit Margin" measure="1" displayFolder="" measureGroup="Calculations" count="0" oneField="1">
      <fieldsUsage count="1">
        <fieldUsage x="2"/>
      </fieldsUsage>
    </cacheHierarchy>
    <cacheHierarchy uniqueName="[Measures].[%Profit]" caption="%Profit" measure="1" displayFolder="" measureGroup="Calculations" count="0" oneField="1">
      <fieldsUsage count="1">
        <fieldUsage x="3"/>
      </fieldsUsage>
    </cacheHierarchy>
    <cacheHierarchy uniqueName="[Measures].[# Transactions]" caption="# Transactions" measure="1" displayFolder="" measureGroup="Calculations" count="0" oneField="1">
      <fieldsUsage count="1">
        <fieldUsage x="4"/>
      </fieldsUsage>
    </cacheHierarchy>
    <cacheHierarchy uniqueName="[Measures].[Total Refunds]" caption="Total Refunds" measure="1" displayFolder="" measureGroup="Calculations" count="0" oneField="1">
      <fieldsUsage count="1">
        <fieldUsage x="5"/>
      </fieldsUsage>
    </cacheHierarchy>
    <cacheHierarchy uniqueName="[Measures].[# Products]" caption="# Products" measure="1" displayFolder="" measureGroup="Calculations" count="0" oneField="1">
      <fieldsUsage count="1">
        <fieldUsage x="6"/>
      </fieldsUsage>
    </cacheHierarchy>
    <cacheHierarchy uniqueName="[Measures].[Qty Returned]" caption="Qty Returned" measure="1" displayFolder="" measureGroup="Calculations" count="0" oneField="1">
      <fieldsUsage count="1">
        <fieldUsage x="7"/>
      </fieldsUsage>
    </cacheHierarchy>
    <cacheHierarchy uniqueName="[Measures].[Total Qty]" caption="Total Qty" measure="1" displayFolder="" measureGroup="Calculations" count="0" oneField="1">
      <fieldsUsage count="1">
        <fieldUsage x="8"/>
      </fieldsUsage>
    </cacheHierarchy>
    <cacheHierarchy uniqueName="[Measures].[Total Target]" caption="Total Target" measure="1" displayFolder="" measureGroup="Calculations" count="0" oneField="1">
      <fieldsUsage count="1">
        <fieldUsage x="9"/>
      </fieldsUsage>
    </cacheHierarchy>
    <cacheHierarchy uniqueName="[Measures].[#customers]" caption="#customers" measure="1" displayFolder="" measureGroup="Calculations" count="0"/>
    <cacheHierarchy uniqueName="[Measures].[#Locations]" caption="#Locations" measure="1" displayFolder="" measureGroup="Calculations" count="0"/>
    <cacheHierarchy uniqueName="[Measures].[ReturnRate]" caption="Return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dim_customers_table]" caption="__XL_Count dim_customers_table" measure="1" displayFolder="" measureGroup="dim_customers_table" count="0" hidden="1"/>
    <cacheHierarchy uniqueName="[Measures].[__XL_Count dim_products_table]" caption="__XL_Count dim_products_table" measure="1" displayFolder="" measureGroup="dim_products_table" count="0" hidden="1"/>
    <cacheHierarchy uniqueName="[Measures].[__XL_Count Calculations]" caption="__XL_Count Calculations" measure="1" displayFolder="" measureGroup="Calculations" count="0" hidden="1"/>
    <cacheHierarchy uniqueName="[Measures].[__XL_Count sales_persons_table]" caption="__XL_Count sales_persons_table" measure="1" displayFolder="" measureGroup="sales_persons_table"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_table" uniqueName="[dim_customers_table]" caption="dim_customers_table"/>
    <dimension name="dim_products_table" uniqueName="[dim_products_table]" caption="dim_products_table"/>
    <dimension name="fact_table" uniqueName="[fact_table]" caption="fact_table"/>
    <dimension measure="1" name="Measures" uniqueName="[Measures]" caption="Measures"/>
    <dimension name="monthly_store_targets" uniqueName="[monthly_store_targets]" caption="monthly_store_targets"/>
    <dimension name="sales_persons_table" uniqueName="[sales_persons_table]" caption="sales_persons_table"/>
  </dimensions>
  <measureGroups count="7">
    <measureGroup name="Calculations" caption="Calculations"/>
    <measureGroup name="Date" caption="Date"/>
    <measureGroup name="dim_customers_table" caption="dim_customers_table"/>
    <measureGroup name="dim_products_table" caption="dim_products_table"/>
    <measureGroup name="fact_table" caption="fact_table"/>
    <measureGroup name="monthly_store_targets" caption="monthly_store_targets"/>
    <measureGroup name="sales_persons_table" caption="sales_person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424239814813" backgroundQuery="1" createdVersion="8" refreshedVersion="8" minRefreshableVersion="3" recordCount="0" supportSubquery="1" supportAdvancedDrill="1" xr:uid="{F8A5D956-6FBE-4122-B463-D91200A9BC31}">
  <cacheSource type="external" connectionId="8"/>
  <cacheFields count="4">
    <cacheField name="[Measures].[Total Revenue]" caption="Total Revenue" numFmtId="0" hierarchy="41" level="32767"/>
    <cacheField name="[Measures].[Total Target]" caption="Total Target" numFmtId="0" hierarchy="50" level="32767"/>
    <cacheField name="[sales_persons_table].[Store Name].[Store Name]" caption="Store Name" numFmtId="0" hierarchy="34" level="1">
      <sharedItems count="10">
        <s v="Barron-Fleming"/>
        <s v="Berg-Trujillo"/>
        <s v="Lee-Myers"/>
        <s v="Lopez"/>
        <s v="Martinez"/>
        <s v="Miller"/>
        <s v="Myers-Lopez"/>
        <s v="Novak PLC"/>
        <s v="Thomas"/>
        <s v="Valdez"/>
      </sharedItems>
    </cacheField>
    <cacheField name="[Date].[Month].[Month]" caption="Month" numFmtId="0" hierarchy="3"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Month Number]" caption="Month Number" attribute="1" defaultMemberUniqueName="[Date].[Month Number].[All]" allUniqueName="[Date].[Month Number].[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ber]" caption="Week Number" attribute="1" defaultMemberUniqueName="[Date].[Week Number].[All]" allUniqueName="[Date].[Week Number].[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_table].[Customer ID]" caption="Customer ID" attribute="1" defaultMemberUniqueName="[dim_customers_table].[Customer ID].[All]" allUniqueName="[dim_customers_table].[Customer ID].[All]" dimensionUniqueName="[dim_customers_table]" displayFolder="" count="0" memberValueDatatype="20" unbalanced="0"/>
    <cacheHierarchy uniqueName="[dim_customers_table].[Customer Name]" caption="Customer Name" attribute="1" defaultMemberUniqueName="[dim_customers_table].[Customer Name].[All]" allUniqueName="[dim_customers_table].[Customer Name].[All]" dimensionUniqueName="[dim_customers_table]" displayFolder="" count="0" memberValueDatatype="130" unbalanced="0"/>
    <cacheHierarchy uniqueName="[dim_customers_table].[Gender]" caption="Gender" attribute="1" defaultMemberUniqueName="[dim_customers_table].[Gender].[All]" allUniqueName="[dim_customers_table].[Gender].[All]" dimensionUniqueName="[dim_customers_table]" displayFolder="" count="0" memberValueDatatype="130" unbalanced="0"/>
    <cacheHierarchy uniqueName="[dim_customers_table].[Location]" caption="Location" attribute="1" defaultMemberUniqueName="[dim_customers_table].[Location].[All]" allUniqueName="[dim_customers_table].[Location].[All]" dimensionUniqueName="[dim_customers_table]" displayFolder="" count="0" memberValueDatatype="130" unbalanced="0"/>
    <cacheHierarchy uniqueName="[dim_customers_table].[Customer Age]" caption="Customer Age" attribute="1" defaultMemberUniqueName="[dim_customers_table].[Customer Age].[All]" allUniqueName="[dim_customers_table].[Customer Age].[All]" dimensionUniqueName="[dim_customers_table]" displayFolder="" count="0" memberValueDatatype="20" unbalanced="0"/>
    <cacheHierarchy uniqueName="[dim_customers_table].[Customer Age Group]" caption="Customer Age Group" attribute="1" defaultMemberUniqueName="[dim_customers_table].[Customer Age Group].[All]" allUniqueName="[dim_customers_table].[Customer Age Group].[All]" dimensionUniqueName="[dim_customers_table]" displayFolder="" count="0" memberValueDatatype="130" unbalanced="0"/>
    <cacheHierarchy uniqueName="[dim_products_table].[Product ID]" caption="Product ID" attribute="1" defaultMemberUniqueName="[dim_products_table].[Product ID].[All]" allUniqueName="[dim_products_table].[Product ID].[All]" dimensionUniqueName="[dim_products_table]" displayFolder="" count="0" memberValueDatatype="20" unbalanced="0"/>
    <cacheHierarchy uniqueName="[dim_products_table].[Product Name]" caption="Product Name" attribute="1" defaultMemberUniqueName="[dim_products_table].[Product Name].[All]" allUniqueName="[dim_products_table].[Product Name].[All]" dimensionUniqueName="[dim_products_table]" displayFolder="" count="0" memberValueDatatype="130" unbalanced="0"/>
    <cacheHierarchy uniqueName="[dim_products_table].[Category]" caption="Category" attribute="1" defaultMemberUniqueName="[dim_products_table].[Category].[All]" allUniqueName="[dim_products_table].[Category].[All]" dimensionUniqueName="[dim_products_table]" displayFolder="" count="0" memberValueDatatype="130" unbalanced="0"/>
    <cacheHierarchy uniqueName="[dim_products_table].[Sales Price]" caption="Sales Price" attribute="1" defaultMemberUniqueName="[dim_products_table].[Sales Price].[All]" allUniqueName="[dim_products_table].[Sales Price].[All]" dimensionUniqueName="[dim_products_table]" displayFolder="" count="0" memberValueDatatype="5" unbalanced="0"/>
    <cacheHierarchy uniqueName="[dim_products_table].[Cost Price]" caption="Cost Price" attribute="1" defaultMemberUniqueName="[dim_products_table].[Cost Price].[All]" allUniqueName="[dim_products_table].[Cost Price].[All]" dimensionUniqueName="[dim_products_table]" displayFolder="" count="0" memberValueDatatype="5"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ID]" caption="Store ID" attribute="1" defaultMemberUniqueName="[sales_persons_table].[Store ID].[All]" allUniqueName="[sales_persons_table].[Store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2"/>
      </fieldsUsage>
    </cacheHierarchy>
    <cacheHierarchy uniqueName="[sales_persons_table].[SalesPerson Age]" caption="SalesPerson Age" attribute="1" defaultMemberUniqueName="[sales_persons_table].[SalesPerson Age].[All]" allUniqueName="[sales_persons_table].[SalesPerson Age].[All]" dimensionUniqueName="[sales_persons_table]"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Store ID]" caption="Sum of Store ID" measure="1" displayFolder="" measureGroup="monthly_store_targets" count="0">
      <extLst>
        <ext xmlns:x15="http://schemas.microsoft.com/office/spreadsheetml/2010/11/main" uri="{B97F6D7D-B522-45F9-BDA1-12C45D357490}">
          <x15:cacheHierarchy aggregatedColumn="27"/>
        </ext>
      </extLst>
    </cacheHierarchy>
    <cacheHierarchy uniqueName="[Measures].[Sum of Store ID 2]" caption="Sum of Store ID 2" measure="1" displayFolder="" measureGroup="sales_persons_table" count="0">
      <extLst>
        <ext xmlns:x15="http://schemas.microsoft.com/office/spreadsheetml/2010/11/main" uri="{B97F6D7D-B522-45F9-BDA1-12C45D357490}">
          <x15:cacheHierarchy aggregatedColumn="33"/>
        </ext>
      </extLst>
    </cacheHierarchy>
    <cacheHierarchy uniqueName="[Measures].[Sum of Customer Age]" caption="Sum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Profit]" caption="%Profit" measure="1" displayFolder="" measureGroup="Calculations" count="0"/>
    <cacheHierarchy uniqueName="[Measures].[# Transactions]" caption="# Transactions" measure="1" displayFolder="" measureGroup="Calculations" count="0"/>
    <cacheHierarchy uniqueName="[Measures].[Total Refunds]" caption="Total Refunds"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oneField="1">
      <fieldsUsage count="1">
        <fieldUsage x="1"/>
      </fieldsUsage>
    </cacheHierarchy>
    <cacheHierarchy uniqueName="[Measures].[#customers]" caption="#customers" measure="1" displayFolder="" measureGroup="Calculations" count="0"/>
    <cacheHierarchy uniqueName="[Measures].[#Locations]" caption="#Locations" measure="1" displayFolder="" measureGroup="Calculations" count="0"/>
    <cacheHierarchy uniqueName="[Measures].[ReturnRate]" caption="Return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dim_customers_table]" caption="__XL_Count dim_customers_table" measure="1" displayFolder="" measureGroup="dim_customers_table" count="0" hidden="1"/>
    <cacheHierarchy uniqueName="[Measures].[__XL_Count dim_products_table]" caption="__XL_Count dim_products_table" measure="1" displayFolder="" measureGroup="dim_products_table" count="0" hidden="1"/>
    <cacheHierarchy uniqueName="[Measures].[__XL_Count Calculations]" caption="__XL_Count Calculations" measure="1" displayFolder="" measureGroup="Calculations" count="0" hidden="1"/>
    <cacheHierarchy uniqueName="[Measures].[__XL_Count sales_persons_table]" caption="__XL_Count sales_persons_table" measure="1" displayFolder="" measureGroup="sales_persons_table"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_table" uniqueName="[dim_customers_table]" caption="dim_customers_table"/>
    <dimension name="dim_products_table" uniqueName="[dim_products_table]" caption="dim_products_table"/>
    <dimension name="fact_table" uniqueName="[fact_table]" caption="fact_table"/>
    <dimension measure="1" name="Measures" uniqueName="[Measures]" caption="Measures"/>
    <dimension name="monthly_store_targets" uniqueName="[monthly_store_targets]" caption="monthly_store_targets"/>
    <dimension name="sales_persons_table" uniqueName="[sales_persons_table]" caption="sales_persons_table"/>
  </dimensions>
  <measureGroups count="7">
    <measureGroup name="Calculations" caption="Calculations"/>
    <measureGroup name="Date" caption="Date"/>
    <measureGroup name="dim_customers_table" caption="dim_customers_table"/>
    <measureGroup name="dim_products_table" caption="dim_products_table"/>
    <measureGroup name="fact_table" caption="fact_table"/>
    <measureGroup name="monthly_store_targets" caption="monthly_store_targets"/>
    <measureGroup name="sales_persons_table" caption="sales_person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426143750003" backgroundQuery="1" createdVersion="8" refreshedVersion="8" minRefreshableVersion="3" recordCount="0" supportSubquery="1" supportAdvancedDrill="1" xr:uid="{9DFCB68C-9605-4EB7-A42A-FC8E1F6AD949}">
  <cacheSource type="external" connectionId="8"/>
  <cacheFields count="6">
    <cacheField name="[dim_customers_table].[Customer Name].[Customer Name]" caption="Customer Name" numFmtId="0" hierarchy="10" level="1">
      <sharedItems count="5">
        <s v="Bobby Abbott"/>
        <s v="Christine Hawkins"/>
        <s v="Jeffery Powell"/>
        <s v="Lisa West"/>
        <s v="Travis Ewing"/>
      </sharedItems>
    </cacheField>
    <cacheField name="[Measures].[Profit Margin]" caption="Profit Margin" numFmtId="0" hierarchy="43" level="32767"/>
    <cacheField name="[dim_customers_table].[Location].[Location]" caption="Location" numFmtId="0" hierarchy="12" level="1">
      <sharedItems count="5">
        <s v="Florida"/>
        <s v="Indiana"/>
        <s v="Maryland"/>
        <s v="New York"/>
        <s v="Wisconsin"/>
      </sharedItems>
    </cacheField>
    <cacheField name="[dim_products_table].[Product Name].[Product Name]" caption="Product Name" numFmtId="0" hierarchy="16" level="1">
      <sharedItems count="5">
        <s v="Attorney Mist"/>
        <s v="Begin Brew"/>
        <s v="Common Splash"/>
        <s v="Eight Brew"/>
        <s v="Onto Dew"/>
      </sharedItems>
    </cacheField>
    <cacheField name="[dim_products_table].[Category].[Category]" caption="Category" numFmtId="0" hierarchy="17" level="1">
      <sharedItems count="8">
        <s v="Alcoholic Beverage"/>
        <s v="Coffee"/>
        <s v="Energy Drink"/>
        <s v="Juice"/>
        <s v="Soft Drink"/>
        <s v="Sports Drink"/>
        <s v="Tea"/>
        <s v="Water"/>
      </sharedItems>
    </cacheField>
    <cacheField name="[Date].[Month].[Month]" caption="Month" numFmtId="0" hierarchy="3"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5"/>
      </fieldsUsage>
    </cacheHierarchy>
    <cacheHierarchy uniqueName="[Date].[Month Number]" caption="Month Number" attribute="1" defaultMemberUniqueName="[Date].[Month Number].[All]" allUniqueName="[Date].[Month Number].[All]" dimensionUniqueName="[Date]" displayFolder="" count="0" memberValueDatatype="20" unbalanced="0"/>
    <cacheHierarchy uniqueName="[Date].[Weekday]" caption="Weekday" attribute="1" defaultMemberUniqueName="[Date].[Weekday].[All]" allUniqueName="[Date].[Weekday].[All]" dimensionUniqueName="[Date]" displayFolder="" count="2" memberValueDatatype="130" unbalanced="0"/>
    <cacheHierarchy uniqueName="[Date].[Week Number]" caption="Week Number" attribute="1" defaultMemberUniqueName="[Date].[Week Number].[All]" allUniqueName="[Date].[Week Number].[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_table].[Customer ID]" caption="Customer ID" attribute="1" defaultMemberUniqueName="[dim_customers_table].[Customer ID].[All]" allUniqueName="[dim_customers_table].[Customer ID].[All]" dimensionUniqueName="[dim_customers_table]" displayFolder="" count="0" memberValueDatatype="20" unbalanced="0"/>
    <cacheHierarchy uniqueName="[dim_customers_table].[Customer Name]" caption="Customer Name" attribute="1" defaultMemberUniqueName="[dim_customers_table].[Customer Name].[All]" allUniqueName="[dim_customers_table].[Customer Name].[All]" dimensionUniqueName="[dim_customers_table]" displayFolder="" count="2" memberValueDatatype="130" unbalanced="0">
      <fieldsUsage count="2">
        <fieldUsage x="-1"/>
        <fieldUsage x="0"/>
      </fieldsUsage>
    </cacheHierarchy>
    <cacheHierarchy uniqueName="[dim_customers_table].[Gender]" caption="Gender" attribute="1" defaultMemberUniqueName="[dim_customers_table].[Gender].[All]" allUniqueName="[dim_customers_table].[Gender].[All]" dimensionUniqueName="[dim_customers_table]" displayFolder="" count="0" memberValueDatatype="130" unbalanced="0"/>
    <cacheHierarchy uniqueName="[dim_customers_table].[Location]" caption="Location" attribute="1" defaultMemberUniqueName="[dim_customers_table].[Location].[All]" allUniqueName="[dim_customers_table].[Location].[All]" dimensionUniqueName="[dim_customers_table]" displayFolder="" count="2" memberValueDatatype="130" unbalanced="0">
      <fieldsUsage count="2">
        <fieldUsage x="-1"/>
        <fieldUsage x="2"/>
      </fieldsUsage>
    </cacheHierarchy>
    <cacheHierarchy uniqueName="[dim_customers_table].[Customer Age]" caption="Customer Age" attribute="1" defaultMemberUniqueName="[dim_customers_table].[Customer Age].[All]" allUniqueName="[dim_customers_table].[Customer Age].[All]" dimensionUniqueName="[dim_customers_table]" displayFolder="" count="0" memberValueDatatype="20" unbalanced="0"/>
    <cacheHierarchy uniqueName="[dim_customers_table].[Customer Age Group]" caption="Customer Age Group" attribute="1" defaultMemberUniqueName="[dim_customers_table].[Customer Age Group].[All]" allUniqueName="[dim_customers_table].[Customer Age Group].[All]" dimensionUniqueName="[dim_customers_table]" displayFolder="" count="0" memberValueDatatype="130" unbalanced="0"/>
    <cacheHierarchy uniqueName="[dim_products_table].[Product ID]" caption="Product ID" attribute="1" defaultMemberUniqueName="[dim_products_table].[Product ID].[All]" allUniqueName="[dim_products_table].[Product ID].[All]" dimensionUniqueName="[dim_products_table]" displayFolder="" count="0" memberValueDatatype="20" unbalanced="0"/>
    <cacheHierarchy uniqueName="[dim_products_table].[Product Name]" caption="Product Name" attribute="1" defaultMemberUniqueName="[dim_products_table].[Product Name].[All]" allUniqueName="[dim_products_table].[Product Name].[All]" dimensionUniqueName="[dim_products_table]" displayFolder="" count="2" memberValueDatatype="130" unbalanced="0">
      <fieldsUsage count="2">
        <fieldUsage x="-1"/>
        <fieldUsage x="3"/>
      </fieldsUsage>
    </cacheHierarchy>
    <cacheHierarchy uniqueName="[dim_products_table].[Category]" caption="Category" attribute="1" defaultMemberUniqueName="[dim_products_table].[Category].[All]" allUniqueName="[dim_products_table].[Category].[All]" dimensionUniqueName="[dim_products_table]" displayFolder="" count="2" memberValueDatatype="130" unbalanced="0">
      <fieldsUsage count="2">
        <fieldUsage x="-1"/>
        <fieldUsage x="4"/>
      </fieldsUsage>
    </cacheHierarchy>
    <cacheHierarchy uniqueName="[dim_products_table].[Sales Price]" caption="Sales Price" attribute="1" defaultMemberUniqueName="[dim_products_table].[Sales Price].[All]" allUniqueName="[dim_products_table].[Sales Price].[All]" dimensionUniqueName="[dim_products_table]" displayFolder="" count="0" memberValueDatatype="5" unbalanced="0"/>
    <cacheHierarchy uniqueName="[dim_products_table].[Cost Price]" caption="Cost Price" attribute="1" defaultMemberUniqueName="[dim_products_table].[Cost Price].[All]" allUniqueName="[dim_products_table].[Cost Price].[All]" dimensionUniqueName="[dim_products_table]" displayFolder="" count="0" memberValueDatatype="5"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ID]" caption="Store ID" attribute="1" defaultMemberUniqueName="[sales_persons_table].[Store ID].[All]" allUniqueName="[sales_persons_table].[Store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SalesPerson Age]" caption="SalesPerson Age" attribute="1" defaultMemberUniqueName="[sales_persons_table].[SalesPerson Age].[All]" allUniqueName="[sales_persons_table].[SalesPerson Age].[All]" dimensionUniqueName="[sales_persons_table]"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Store ID]" caption="Sum of Store ID" measure="1" displayFolder="" measureGroup="monthly_store_targets" count="0">
      <extLst>
        <ext xmlns:x15="http://schemas.microsoft.com/office/spreadsheetml/2010/11/main" uri="{B97F6D7D-B522-45F9-BDA1-12C45D357490}">
          <x15:cacheHierarchy aggregatedColumn="27"/>
        </ext>
      </extLst>
    </cacheHierarchy>
    <cacheHierarchy uniqueName="[Measures].[Sum of Store ID 2]" caption="Sum of Store ID 2" measure="1" displayFolder="" measureGroup="sales_persons_table" count="0">
      <extLst>
        <ext xmlns:x15="http://schemas.microsoft.com/office/spreadsheetml/2010/11/main" uri="{B97F6D7D-B522-45F9-BDA1-12C45D357490}">
          <x15:cacheHierarchy aggregatedColumn="33"/>
        </ext>
      </extLst>
    </cacheHierarchy>
    <cacheHierarchy uniqueName="[Measures].[Sum of Customer Age]" caption="Sum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Profit]" caption="%Profit" measure="1" displayFolder="" measureGroup="Calculations" count="0"/>
    <cacheHierarchy uniqueName="[Measures].[# Transactions]" caption="# Transactions" measure="1" displayFolder="" measureGroup="Calculations" count="0"/>
    <cacheHierarchy uniqueName="[Measures].[Total Refunds]" caption="Total Refunds"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ReturnRate]" caption="Return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dim_customers_table]" caption="__XL_Count dim_customers_table" measure="1" displayFolder="" measureGroup="dim_customers_table" count="0" hidden="1"/>
    <cacheHierarchy uniqueName="[Measures].[__XL_Count dim_products_table]" caption="__XL_Count dim_products_table" measure="1" displayFolder="" measureGroup="dim_products_table" count="0" hidden="1"/>
    <cacheHierarchy uniqueName="[Measures].[__XL_Count Calculations]" caption="__XL_Count Calculations" measure="1" displayFolder="" measureGroup="Calculations" count="0" hidden="1"/>
    <cacheHierarchy uniqueName="[Measures].[__XL_Count sales_persons_table]" caption="__XL_Count sales_persons_table" measure="1" displayFolder="" measureGroup="sales_persons_table"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_table" uniqueName="[dim_customers_table]" caption="dim_customers_table"/>
    <dimension name="dim_products_table" uniqueName="[dim_products_table]" caption="dim_products_table"/>
    <dimension name="fact_table" uniqueName="[fact_table]" caption="fact_table"/>
    <dimension measure="1" name="Measures" uniqueName="[Measures]" caption="Measures"/>
    <dimension name="monthly_store_targets" uniqueName="[monthly_store_targets]" caption="monthly_store_targets"/>
    <dimension name="sales_persons_table" uniqueName="[sales_persons_table]" caption="sales_persons_table"/>
  </dimensions>
  <measureGroups count="7">
    <measureGroup name="Calculations" caption="Calculations"/>
    <measureGroup name="Date" caption="Date"/>
    <measureGroup name="dim_customers_table" caption="dim_customers_table"/>
    <measureGroup name="dim_products_table" caption="dim_products_table"/>
    <measureGroup name="fact_table" caption="fact_table"/>
    <measureGroup name="monthly_store_targets" caption="monthly_store_targets"/>
    <measureGroup name="sales_persons_table" caption="sales_person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427051388891" backgroundQuery="1" createdVersion="8" refreshedVersion="8" minRefreshableVersion="3" recordCount="0" supportSubquery="1" supportAdvancedDrill="1" xr:uid="{CFB2D0D9-E835-4782-A380-AAB0C2E03BCD}">
  <cacheSource type="external" connectionId="8"/>
  <cacheFields count="5">
    <cacheField name="[dim_customers_table].[Customer Name].[Customer Name]" caption="Customer Name" numFmtId="0" hierarchy="10" level="1">
      <sharedItems count="5">
        <s v="Bobby Abbott"/>
        <s v="Christine Hawkins"/>
        <s v="Jeffery Powell"/>
        <s v="Lisa West"/>
        <s v="Travis Ewing"/>
      </sharedItems>
    </cacheField>
    <cacheField name="[Measures].[Profit Margin]" caption="Profit Margin" numFmtId="0" hierarchy="43" level="32767"/>
    <cacheField name="[dim_customers_table].[Location].[Location]" caption="Location" numFmtId="0" hierarchy="12" level="1">
      <sharedItems count="5">
        <s v="Florida"/>
        <s v="Indiana"/>
        <s v="Maryland"/>
        <s v="New York"/>
        <s v="Wisconsin"/>
      </sharedItems>
    </cacheField>
    <cacheField name="[dim_products_table].[Product Name].[Product Name]" caption="Product Name" numFmtId="0" hierarchy="16" level="1">
      <sharedItems count="5">
        <s v="Attorney Mist"/>
        <s v="Begin Brew"/>
        <s v="Common Splash"/>
        <s v="Eight Brew"/>
        <s v="Onto Dew"/>
      </sharedItems>
    </cacheField>
    <cacheField name="[dim_products_table].[Category].[Category]" caption="Category" numFmtId="0" hierarchy="17"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2" memberValueDatatype="20" unbalanced="0"/>
    <cacheHierarchy uniqueName="[Date].[Order Date]" caption="Order Date" attribute="1" time="1" defaultMemberUniqueName="[Date].[Order Date].[All]" allUniqueName="[Date].[Order Date].[All]" dimensionUniqueName="[Date]" displayFolder="" count="2" memberValueDatatype="7" unbalanced="0"/>
    <cacheHierarchy uniqueName="[Date].[Year]" caption="Year" attribute="1" defaultMemberUniqueName="[Date].[Year].[All]" allUniqueName="[Date].[Year].[All]" dimensionUniqueName="[Date]" displayFolder="" count="2" memberValueDatatype="20" unbalanced="0"/>
    <cacheHierarchy uniqueName="[Date].[Month]" caption="Month" attribute="1" defaultMemberUniqueName="[Date].[Month].[All]" allUniqueName="[Date].[Month].[All]" dimensionUniqueName="[Date]" displayFolder="" count="2" memberValueDatatype="130" unbalanced="0"/>
    <cacheHierarchy uniqueName="[Date].[Month Number]" caption="Month Number" attribute="1" defaultMemberUniqueName="[Date].[Month Number].[All]" allUniqueName="[Date].[Month Number].[All]" dimensionUniqueName="[Date]" displayFolder="" count="2" memberValueDatatype="20" unbalanced="0"/>
    <cacheHierarchy uniqueName="[Date].[Weekday]" caption="Weekday" attribute="1" defaultMemberUniqueName="[Date].[Weekday].[All]" allUniqueName="[Date].[Weekday].[All]" dimensionUniqueName="[Date]" displayFolder="" count="2" memberValueDatatype="130" unbalanced="0"/>
    <cacheHierarchy uniqueName="[Date].[Week Number]" caption="Week Number" attribute="1" defaultMemberUniqueName="[Date].[Week Number].[All]" allUniqueName="[Date].[Week Number].[All]" dimensionUniqueName="[Date]" displayFolder="" count="2" memberValueDatatype="20" unbalanced="0"/>
    <cacheHierarchy uniqueName="[Date].[Weektype]" caption="Weektype" attribute="1" defaultMemberUniqueName="[Date].[Weektype].[All]" allUniqueName="[Date].[Weektype].[All]" dimensionUniqueName="[Date]" displayFolder="" count="2" memberValueDatatype="130" unbalanced="0"/>
    <cacheHierarchy uniqueName="[Date].[Quarter]" caption="Quarter" attribute="1" defaultMemberUniqueName="[Date].[Quarter].[All]" allUniqueName="[Date].[Quarter].[All]" dimensionUniqueName="[Date]" displayFolder="" count="2" memberValueDatatype="130" unbalanced="0"/>
    <cacheHierarchy uniqueName="[dim_customers_table].[Customer ID]" caption="Customer ID" attribute="1" defaultMemberUniqueName="[dim_customers_table].[Customer ID].[All]" allUniqueName="[dim_customers_table].[Customer ID].[All]" dimensionUniqueName="[dim_customers_table]" displayFolder="" count="2" memberValueDatatype="20" unbalanced="0"/>
    <cacheHierarchy uniqueName="[dim_customers_table].[Customer Name]" caption="Customer Name" attribute="1" defaultMemberUniqueName="[dim_customers_table].[Customer Name].[All]" allUniqueName="[dim_customers_table].[Customer Name].[All]" dimensionUniqueName="[dim_customers_table]" displayFolder="" count="2" memberValueDatatype="130" unbalanced="0">
      <fieldsUsage count="2">
        <fieldUsage x="-1"/>
        <fieldUsage x="0"/>
      </fieldsUsage>
    </cacheHierarchy>
    <cacheHierarchy uniqueName="[dim_customers_table].[Gender]" caption="Gender" attribute="1" defaultMemberUniqueName="[dim_customers_table].[Gender].[All]" allUniqueName="[dim_customers_table].[Gender].[All]" dimensionUniqueName="[dim_customers_table]" displayFolder="" count="2" memberValueDatatype="130" unbalanced="0"/>
    <cacheHierarchy uniqueName="[dim_customers_table].[Location]" caption="Location" attribute="1" defaultMemberUniqueName="[dim_customers_table].[Location].[All]" allUniqueName="[dim_customers_table].[Location].[All]" dimensionUniqueName="[dim_customers_table]" displayFolder="" count="2" memberValueDatatype="130" unbalanced="0">
      <fieldsUsage count="2">
        <fieldUsage x="-1"/>
        <fieldUsage x="2"/>
      </fieldsUsage>
    </cacheHierarchy>
    <cacheHierarchy uniqueName="[dim_customers_table].[Customer Age]" caption="Customer Age" attribute="1" defaultMemberUniqueName="[dim_customers_table].[Customer Age].[All]" allUniqueName="[dim_customers_table].[Customer Age].[All]" dimensionUniqueName="[dim_customers_table]" displayFolder="" count="2" memberValueDatatype="20" unbalanced="0"/>
    <cacheHierarchy uniqueName="[dim_customers_table].[Customer Age Group]" caption="Customer Age Group" attribute="1" defaultMemberUniqueName="[dim_customers_table].[Customer Age Group].[All]" allUniqueName="[dim_customers_table].[Customer Age Group].[All]" dimensionUniqueName="[dim_customers_table]" displayFolder="" count="2" memberValueDatatype="130" unbalanced="0"/>
    <cacheHierarchy uniqueName="[dim_products_table].[Product ID]" caption="Product ID" attribute="1" defaultMemberUniqueName="[dim_products_table].[Product ID].[All]" allUniqueName="[dim_products_table].[Product ID].[All]" dimensionUniqueName="[dim_products_table]" displayFolder="" count="2" memberValueDatatype="20" unbalanced="0"/>
    <cacheHierarchy uniqueName="[dim_products_table].[Product Name]" caption="Product Name" attribute="1" defaultMemberUniqueName="[dim_products_table].[Product Name].[All]" allUniqueName="[dim_products_table].[Product Name].[All]" dimensionUniqueName="[dim_products_table]" displayFolder="" count="2" memberValueDatatype="130" unbalanced="0">
      <fieldsUsage count="2">
        <fieldUsage x="-1"/>
        <fieldUsage x="3"/>
      </fieldsUsage>
    </cacheHierarchy>
    <cacheHierarchy uniqueName="[dim_products_table].[Category]" caption="Category" attribute="1" defaultMemberUniqueName="[dim_products_table].[Category].[All]" allUniqueName="[dim_products_table].[Category].[All]" dimensionUniqueName="[dim_products_table]" displayFolder="" count="2" memberValueDatatype="130" unbalanced="0">
      <fieldsUsage count="2">
        <fieldUsage x="-1"/>
        <fieldUsage x="4"/>
      </fieldsUsage>
    </cacheHierarchy>
    <cacheHierarchy uniqueName="[dim_products_table].[Sales Price]" caption="Sales Price" attribute="1" defaultMemberUniqueName="[dim_products_table].[Sales Price].[All]" allUniqueName="[dim_products_table].[Sales Price].[All]" dimensionUniqueName="[dim_products_table]" displayFolder="" count="2" memberValueDatatype="5" unbalanced="0"/>
    <cacheHierarchy uniqueName="[dim_products_table].[Cost Price]" caption="Cost Price" attribute="1" defaultMemberUniqueName="[dim_products_table].[Cost Price].[All]" allUniqueName="[dim_products_table].[Cost Price].[All]" dimensionUniqueName="[dim_products_table]" displayFolder="" count="2" memberValueDatatype="5" unbalanced="0"/>
    <cacheHierarchy uniqueName="[fact_table].[Product ID]" caption="Product ID" attribute="1" defaultMemberUniqueName="[fact_table].[Product ID].[All]" allUniqueName="[fact_table].[Product ID].[All]" dimensionUniqueName="[fact_table]" displayFolder="" count="2" memberValueDatatype="20" unbalanced="0"/>
    <cacheHierarchy uniqueName="[fact_table].[Customer ID]" caption="Customer ID" attribute="1" defaultMemberUniqueName="[fact_table].[Customer ID].[All]" allUniqueName="[fact_table].[Customer ID].[All]" dimensionUniqueName="[fact_table]" displayFolder="" count="2" memberValueDatatype="20" unbalanced="0"/>
    <cacheHierarchy uniqueName="[fact_table].[Sales Person ID]" caption="Sales Person ID" attribute="1" defaultMemberUniqueName="[fact_table].[Sales Person ID].[All]" allUniqueName="[fact_table].[Sales Person ID].[All]" dimensionUniqueName="[fact_table]" displayFolder="" count="2" memberValueDatatype="20" unbalanced="0"/>
    <cacheHierarchy uniqueName="[fact_table].[Quantity Sold]" caption="Quantity Sold" attribute="1" defaultMemberUniqueName="[fact_table].[Quantity Sold].[All]" allUniqueName="[fact_table].[Quantity Sold].[All]" dimensionUniqueName="[fact_table]" displayFolder="" count="2" memberValueDatatype="20" unbalanced="0"/>
    <cacheHierarchy uniqueName="[fact_table].[Payment Method]" caption="Payment Method" attribute="1" defaultMemberUniqueName="[fact_table].[Payment Method].[All]" allUniqueName="[fact_table].[Payment Method].[All]" dimensionUniqueName="[fact_table]" displayFolder="" count="2" memberValueDatatype="130" unbalanced="0"/>
    <cacheHierarchy uniqueName="[fact_table].[Quantity Returned]" caption="Quantity Returned" attribute="1" defaultMemberUniqueName="[fact_table].[Quantity Returned].[All]" allUniqueName="[fact_table].[Quantity Returned].[All]" dimensionUniqueName="[fact_table]" displayFolder="" count="2" memberValueDatatype="20" unbalanced="0"/>
    <cacheHierarchy uniqueName="[fact_table].[Order Date]" caption="Order Date" attribute="1" time="1" defaultMemberUniqueName="[fact_table].[Order Date].[All]" allUniqueName="[fact_table].[Order Date].[All]" dimensionUniqueName="[fact_table]" displayFolder="" count="2" memberValueDatatype="7" unbalanced="0"/>
    <cacheHierarchy uniqueName="[monthly_store_targets].[Store ID]" caption="Store ID" attribute="1" defaultMemberUniqueName="[monthly_store_targets].[Store ID].[All]" allUniqueName="[monthly_store_targets].[Store ID].[All]" dimensionUniqueName="[monthly_store_targets]" displayFolder="" count="2" memberValueDatatype="20" unbalanced="0"/>
    <cacheHierarchy uniqueName="[monthly_store_targets].[Date]" caption="Date" attribute="1" time="1" defaultMemberUniqueName="[monthly_store_targets].[Date].[All]" allUniqueName="[monthly_store_targets].[Date].[All]" dimensionUniqueName="[monthly_store_targets]" displayFolder="" count="2"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2"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2" memberValueDatatype="20" unbalanced="0"/>
    <cacheHierarchy uniqueName="[sales_persons_table].[First Name]" caption="First Name" attribute="1" defaultMemberUniqueName="[sales_persons_table].[First Name].[All]" allUniqueName="[sales_persons_table].[First Name].[All]" dimensionUniqueName="[sales_persons_table]" displayFolder="" count="2" memberValueDatatype="130" unbalanced="0"/>
    <cacheHierarchy uniqueName="[sales_persons_table].[Last Name]" caption="Last Name" attribute="1" defaultMemberUniqueName="[sales_persons_table].[Last Name].[All]" allUniqueName="[sales_persons_table].[Last Name].[All]" dimensionUniqueName="[sales_persons_table]" displayFolder="" count="2" memberValueDatatype="130" unbalanced="0"/>
    <cacheHierarchy uniqueName="[sales_persons_table].[Store ID]" caption="Store ID" attribute="1" defaultMemberUniqueName="[sales_persons_table].[Store ID].[All]" allUniqueName="[sales_persons_table].[Store ID].[All]" dimensionUniqueName="[sales_persons_table]" displayFolder="" count="2" memberValueDatatype="2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cacheHierarchy uniqueName="[sales_persons_table].[SalesPerson Age]" caption="SalesPerson Age" attribute="1" defaultMemberUniqueName="[sales_persons_table].[SalesPerson Age].[All]" allUniqueName="[sales_persons_table].[SalesPerson Age].[All]" dimensionUniqueName="[sales_persons_table]" displayFolder="" count="2"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Store ID]" caption="Sum of Store ID" measure="1" displayFolder="" measureGroup="monthly_store_targets" count="0">
      <extLst>
        <ext xmlns:x15="http://schemas.microsoft.com/office/spreadsheetml/2010/11/main" uri="{B97F6D7D-B522-45F9-BDA1-12C45D357490}">
          <x15:cacheHierarchy aggregatedColumn="27"/>
        </ext>
      </extLst>
    </cacheHierarchy>
    <cacheHierarchy uniqueName="[Measures].[Sum of Store ID 2]" caption="Sum of Store ID 2" measure="1" displayFolder="" measureGroup="sales_persons_table" count="0">
      <extLst>
        <ext xmlns:x15="http://schemas.microsoft.com/office/spreadsheetml/2010/11/main" uri="{B97F6D7D-B522-45F9-BDA1-12C45D357490}">
          <x15:cacheHierarchy aggregatedColumn="33"/>
        </ext>
      </extLst>
    </cacheHierarchy>
    <cacheHierarchy uniqueName="[Measures].[Sum of Customer Age]" caption="Sum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Profit]" caption="%Profit" measure="1" displayFolder="" measureGroup="Calculations" count="0"/>
    <cacheHierarchy uniqueName="[Measures].[# Transactions]" caption="# Transactions" measure="1" displayFolder="" measureGroup="Calculations" count="0"/>
    <cacheHierarchy uniqueName="[Measures].[Total Refunds]" caption="Total Refunds"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ReturnRate]" caption="Return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dim_customers_table]" caption="__XL_Count dim_customers_table" measure="1" displayFolder="" measureGroup="dim_customers_table" count="0" hidden="1"/>
    <cacheHierarchy uniqueName="[Measures].[__XL_Count dim_products_table]" caption="__XL_Count dim_products_table" measure="1" displayFolder="" measureGroup="dim_products_table" count="0" hidden="1"/>
    <cacheHierarchy uniqueName="[Measures].[__XL_Count Calculations]" caption="__XL_Count Calculations" measure="1" displayFolder="" measureGroup="Calculations" count="0" hidden="1"/>
    <cacheHierarchy uniqueName="[Measures].[__XL_Count sales_persons_table]" caption="__XL_Count sales_persons_table" measure="1" displayFolder="" measureGroup="sales_persons_table"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_table" uniqueName="[dim_customers_table]" caption="dim_customers_table"/>
    <dimension name="dim_products_table" uniqueName="[dim_products_table]" caption="dim_products_table"/>
    <dimension name="fact_table" uniqueName="[fact_table]" caption="fact_table"/>
    <dimension measure="1" name="Measures" uniqueName="[Measures]" caption="Measures"/>
    <dimension name="monthly_store_targets" uniqueName="[monthly_store_targets]" caption="monthly_store_targets"/>
    <dimension name="sales_persons_table" uniqueName="[sales_persons_table]" caption="sales_persons_table"/>
  </dimensions>
  <measureGroups count="7">
    <measureGroup name="Calculations" caption="Calculations"/>
    <measureGroup name="Date" caption="Date"/>
    <measureGroup name="dim_customers_table" caption="dim_customers_table"/>
    <measureGroup name="dim_products_table" caption="dim_products_table"/>
    <measureGroup name="fact_table" caption="fact_table"/>
    <measureGroup name="monthly_store_targets" caption="monthly_store_targets"/>
    <measureGroup name="sales_persons_table" caption="sales_person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42705648148" backgroundQuery="1" createdVersion="8" refreshedVersion="8" minRefreshableVersion="3" recordCount="0" supportSubquery="1" supportAdvancedDrill="1" xr:uid="{59431658-7CD6-406F-8AA8-711B389B661A}">
  <cacheSource type="external" connectionId="8"/>
  <cacheFields count="5">
    <cacheField name="[dim_customers_table].[Customer Name].[Customer Name]" caption="Customer Name" numFmtId="0" hierarchy="10" level="1">
      <sharedItems count="5">
        <s v="Bobby Abbott"/>
        <s v="Christine Hawkins"/>
        <s v="Jeffery Powell"/>
        <s v="Lisa West"/>
        <s v="Travis Ewing"/>
      </sharedItems>
    </cacheField>
    <cacheField name="[Measures].[Profit Margin]" caption="Profit Margin" numFmtId="0" hierarchy="43" level="32767"/>
    <cacheField name="[dim_customers_table].[Location].[Location]" caption="Location" numFmtId="0" hierarchy="12" level="1">
      <sharedItems count="5">
        <s v="Florida"/>
        <s v="Indiana"/>
        <s v="Maryland"/>
        <s v="New York"/>
        <s v="Wisconsin"/>
      </sharedItems>
    </cacheField>
    <cacheField name="[dim_customers_table].[Customer Age Group].[Customer Age Group]" caption="Customer Age Group" numFmtId="0" hierarchy="14" level="1">
      <sharedItems count="5">
        <s v="0 - 20"/>
        <s v="21 - 30"/>
        <s v="31 - 40"/>
        <s v="41 - 50"/>
        <s v="50 Plus"/>
      </sharedItems>
    </cacheField>
    <cacheField name="[dim_products_table].[Category].[Category]" caption="Category" numFmtId="0" hierarchy="17"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ber]" caption="Week Number" attribute="1" defaultMemberUniqueName="[Date].[Week Number].[All]" allUniqueName="[Date].[Week Number].[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_table].[Customer ID]" caption="Customer ID" attribute="1" defaultMemberUniqueName="[dim_customers_table].[Customer ID].[All]" allUniqueName="[dim_customers_table].[Customer ID].[All]" dimensionUniqueName="[dim_customers_table]" displayFolder="" count="0" memberValueDatatype="20" unbalanced="0"/>
    <cacheHierarchy uniqueName="[dim_customers_table].[Customer Name]" caption="Customer Name" attribute="1" defaultMemberUniqueName="[dim_customers_table].[Customer Name].[All]" allUniqueName="[dim_customers_table].[Customer Name].[All]" dimensionUniqueName="[dim_customers_table]" displayFolder="" count="2" memberValueDatatype="130" unbalanced="0">
      <fieldsUsage count="2">
        <fieldUsage x="-1"/>
        <fieldUsage x="0"/>
      </fieldsUsage>
    </cacheHierarchy>
    <cacheHierarchy uniqueName="[dim_customers_table].[Gender]" caption="Gender" attribute="1" defaultMemberUniqueName="[dim_customers_table].[Gender].[All]" allUniqueName="[dim_customers_table].[Gender].[All]" dimensionUniqueName="[dim_customers_table]" displayFolder="" count="0" memberValueDatatype="130" unbalanced="0"/>
    <cacheHierarchy uniqueName="[dim_customers_table].[Location]" caption="Location" attribute="1" defaultMemberUniqueName="[dim_customers_table].[Location].[All]" allUniqueName="[dim_customers_table].[Location].[All]" dimensionUniqueName="[dim_customers_table]" displayFolder="" count="2" memberValueDatatype="130" unbalanced="0">
      <fieldsUsage count="2">
        <fieldUsage x="-1"/>
        <fieldUsage x="2"/>
      </fieldsUsage>
    </cacheHierarchy>
    <cacheHierarchy uniqueName="[dim_customers_table].[Customer Age]" caption="Customer Age" attribute="1" defaultMemberUniqueName="[dim_customers_table].[Customer Age].[All]" allUniqueName="[dim_customers_table].[Customer Age].[All]" dimensionUniqueName="[dim_customers_table]" displayFolder="" count="0" memberValueDatatype="20" unbalanced="0"/>
    <cacheHierarchy uniqueName="[dim_customers_table].[Customer Age Group]" caption="Customer Age Group" attribute="1" defaultMemberUniqueName="[dim_customers_table].[Customer Age Group].[All]" allUniqueName="[dim_customers_table].[Customer Age Group].[All]" dimensionUniqueName="[dim_customers_table]" displayFolder="" count="2" memberValueDatatype="130" unbalanced="0">
      <fieldsUsage count="2">
        <fieldUsage x="-1"/>
        <fieldUsage x="3"/>
      </fieldsUsage>
    </cacheHierarchy>
    <cacheHierarchy uniqueName="[dim_products_table].[Product ID]" caption="Product ID" attribute="1" defaultMemberUniqueName="[dim_products_table].[Product ID].[All]" allUniqueName="[dim_products_table].[Product ID].[All]" dimensionUniqueName="[dim_products_table]" displayFolder="" count="0" memberValueDatatype="20" unbalanced="0"/>
    <cacheHierarchy uniqueName="[dim_products_table].[Product Name]" caption="Product Name" attribute="1" defaultMemberUniqueName="[dim_products_table].[Product Name].[All]" allUniqueName="[dim_products_table].[Product Name].[All]" dimensionUniqueName="[dim_products_table]" displayFolder="" count="0" memberValueDatatype="130" unbalanced="0"/>
    <cacheHierarchy uniqueName="[dim_products_table].[Category]" caption="Category" attribute="1" defaultMemberUniqueName="[dim_products_table].[Category].[All]" allUniqueName="[dim_products_table].[Category].[All]" dimensionUniqueName="[dim_products_table]" displayFolder="" count="2" memberValueDatatype="130" unbalanced="0">
      <fieldsUsage count="2">
        <fieldUsage x="-1"/>
        <fieldUsage x="4"/>
      </fieldsUsage>
    </cacheHierarchy>
    <cacheHierarchy uniqueName="[dim_products_table].[Sales Price]" caption="Sales Price" attribute="1" defaultMemberUniqueName="[dim_products_table].[Sales Price].[All]" allUniqueName="[dim_products_table].[Sales Price].[All]" dimensionUniqueName="[dim_products_table]" displayFolder="" count="0" memberValueDatatype="5" unbalanced="0"/>
    <cacheHierarchy uniqueName="[dim_products_table].[Cost Price]" caption="Cost Price" attribute="1" defaultMemberUniqueName="[dim_products_table].[Cost Price].[All]" allUniqueName="[dim_products_table].[Cost Price].[All]" dimensionUniqueName="[dim_products_table]" displayFolder="" count="0" memberValueDatatype="5"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ID]" caption="Store ID" attribute="1" defaultMemberUniqueName="[sales_persons_table].[Store ID].[All]" allUniqueName="[sales_persons_table].[Store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SalesPerson Age]" caption="SalesPerson Age" attribute="1" defaultMemberUniqueName="[sales_persons_table].[SalesPerson Age].[All]" allUniqueName="[sales_persons_table].[SalesPerson Age].[All]" dimensionUniqueName="[sales_persons_table]"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Store ID]" caption="Sum of Store ID" measure="1" displayFolder="" measureGroup="monthly_store_targets" count="0">
      <extLst>
        <ext xmlns:x15="http://schemas.microsoft.com/office/spreadsheetml/2010/11/main" uri="{B97F6D7D-B522-45F9-BDA1-12C45D357490}">
          <x15:cacheHierarchy aggregatedColumn="27"/>
        </ext>
      </extLst>
    </cacheHierarchy>
    <cacheHierarchy uniqueName="[Measures].[Sum of Store ID 2]" caption="Sum of Store ID 2" measure="1" displayFolder="" measureGroup="sales_persons_table" count="0">
      <extLst>
        <ext xmlns:x15="http://schemas.microsoft.com/office/spreadsheetml/2010/11/main" uri="{B97F6D7D-B522-45F9-BDA1-12C45D357490}">
          <x15:cacheHierarchy aggregatedColumn="33"/>
        </ext>
      </extLst>
    </cacheHierarchy>
    <cacheHierarchy uniqueName="[Measures].[Sum of Customer Age]" caption="Sum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Profit]" caption="%Profit" measure="1" displayFolder="" measureGroup="Calculations" count="0"/>
    <cacheHierarchy uniqueName="[Measures].[# Transactions]" caption="# Transactions" measure="1" displayFolder="" measureGroup="Calculations" count="0"/>
    <cacheHierarchy uniqueName="[Measures].[Total Refunds]" caption="Total Refunds"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ReturnRate]" caption="Return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dim_customers_table]" caption="__XL_Count dim_customers_table" measure="1" displayFolder="" measureGroup="dim_customers_table" count="0" hidden="1"/>
    <cacheHierarchy uniqueName="[Measures].[__XL_Count dim_products_table]" caption="__XL_Count dim_products_table" measure="1" displayFolder="" measureGroup="dim_products_table" count="0" hidden="1"/>
    <cacheHierarchy uniqueName="[Measures].[__XL_Count Calculations]" caption="__XL_Count Calculations" measure="1" displayFolder="" measureGroup="Calculations" count="0" hidden="1"/>
    <cacheHierarchy uniqueName="[Measures].[__XL_Count sales_persons_table]" caption="__XL_Count sales_persons_table" measure="1" displayFolder="" measureGroup="sales_persons_table"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_table" uniqueName="[dim_customers_table]" caption="dim_customers_table"/>
    <dimension name="dim_products_table" uniqueName="[dim_products_table]" caption="dim_products_table"/>
    <dimension name="fact_table" uniqueName="[fact_table]" caption="fact_table"/>
    <dimension measure="1" name="Measures" uniqueName="[Measures]" caption="Measures"/>
    <dimension name="monthly_store_targets" uniqueName="[monthly_store_targets]" caption="monthly_store_targets"/>
    <dimension name="sales_persons_table" uniqueName="[sales_persons_table]" caption="sales_persons_table"/>
  </dimensions>
  <measureGroups count="7">
    <measureGroup name="Calculations" caption="Calculations"/>
    <measureGroup name="Date" caption="Date"/>
    <measureGroup name="dim_customers_table" caption="dim_customers_table"/>
    <measureGroup name="dim_products_table" caption="dim_products_table"/>
    <measureGroup name="fact_table" caption="fact_table"/>
    <measureGroup name="monthly_store_targets" caption="monthly_store_targets"/>
    <measureGroup name="sales_persons_table" caption="sales_person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427061458337" backgroundQuery="1" createdVersion="8" refreshedVersion="8" minRefreshableVersion="3" recordCount="0" supportSubquery="1" supportAdvancedDrill="1" xr:uid="{41959AE9-FB5C-40D0-8CC3-DDA8E81C2529}">
  <cacheSource type="external" connectionId="8"/>
  <cacheFields count="4">
    <cacheField name="[dim_customers_table].[Customer Name].[Customer Name]" caption="Customer Name" numFmtId="0" hierarchy="10" level="1">
      <sharedItems count="5">
        <s v="Bobby Abbott"/>
        <s v="Christine Hawkins"/>
        <s v="Jeffery Powell"/>
        <s v="Lisa West"/>
        <s v="Travis Ewing"/>
      </sharedItems>
    </cacheField>
    <cacheField name="[dim_customers_table].[Location].[Location]" caption="Location" numFmtId="0" hierarchy="12" level="1">
      <sharedItems count="5">
        <s v="Florida"/>
        <s v="Indiana"/>
        <s v="Maryland"/>
        <s v="New York"/>
        <s v="Wisconsin"/>
      </sharedItems>
    </cacheField>
    <cacheField name="[Measures].[Average of Customer Age]" caption="Average of Customer Age" numFmtId="0" hierarchy="40" level="32767"/>
    <cacheField name="[dim_products_table].[Category].[Category]" caption="Category" numFmtId="0" hierarchy="17"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ber]" caption="Week Number" attribute="1" defaultMemberUniqueName="[Date].[Week Number].[All]" allUniqueName="[Date].[Week Number].[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_table].[Customer ID]" caption="Customer ID" attribute="1" defaultMemberUniqueName="[dim_customers_table].[Customer ID].[All]" allUniqueName="[dim_customers_table].[Customer ID].[All]" dimensionUniqueName="[dim_customers_table]" displayFolder="" count="0" memberValueDatatype="20" unbalanced="0"/>
    <cacheHierarchy uniqueName="[dim_customers_table].[Customer Name]" caption="Customer Name" attribute="1" defaultMemberUniqueName="[dim_customers_table].[Customer Name].[All]" allUniqueName="[dim_customers_table].[Customer Name].[All]" dimensionUniqueName="[dim_customers_table]" displayFolder="" count="2" memberValueDatatype="130" unbalanced="0">
      <fieldsUsage count="2">
        <fieldUsage x="-1"/>
        <fieldUsage x="0"/>
      </fieldsUsage>
    </cacheHierarchy>
    <cacheHierarchy uniqueName="[dim_customers_table].[Gender]" caption="Gender" attribute="1" defaultMemberUniqueName="[dim_customers_table].[Gender].[All]" allUniqueName="[dim_customers_table].[Gender].[All]" dimensionUniqueName="[dim_customers_table]" displayFolder="" count="0" memberValueDatatype="130" unbalanced="0"/>
    <cacheHierarchy uniqueName="[dim_customers_table].[Location]" caption="Location" attribute="1" defaultMemberUniqueName="[dim_customers_table].[Location].[All]" allUniqueName="[dim_customers_table].[Location].[All]" dimensionUniqueName="[dim_customers_table]" displayFolder="" count="2" memberValueDatatype="130" unbalanced="0">
      <fieldsUsage count="2">
        <fieldUsage x="-1"/>
        <fieldUsage x="1"/>
      </fieldsUsage>
    </cacheHierarchy>
    <cacheHierarchy uniqueName="[dim_customers_table].[Customer Age]" caption="Customer Age" attribute="1" defaultMemberUniqueName="[dim_customers_table].[Customer Age].[All]" allUniqueName="[dim_customers_table].[Customer Age].[All]" dimensionUniqueName="[dim_customers_table]" displayFolder="" count="0" memberValueDatatype="20" unbalanced="0"/>
    <cacheHierarchy uniqueName="[dim_customers_table].[Customer Age Group]" caption="Customer Age Group" attribute="1" defaultMemberUniqueName="[dim_customers_table].[Customer Age Group].[All]" allUniqueName="[dim_customers_table].[Customer Age Group].[All]" dimensionUniqueName="[dim_customers_table]" displayFolder="" count="0" memberValueDatatype="130" unbalanced="0"/>
    <cacheHierarchy uniqueName="[dim_products_table].[Product ID]" caption="Product ID" attribute="1" defaultMemberUniqueName="[dim_products_table].[Product ID].[All]" allUniqueName="[dim_products_table].[Product ID].[All]" dimensionUniqueName="[dim_products_table]" displayFolder="" count="0" memberValueDatatype="20" unbalanced="0"/>
    <cacheHierarchy uniqueName="[dim_products_table].[Product Name]" caption="Product Name" attribute="1" defaultMemberUniqueName="[dim_products_table].[Product Name].[All]" allUniqueName="[dim_products_table].[Product Name].[All]" dimensionUniqueName="[dim_products_table]" displayFolder="" count="0" memberValueDatatype="130" unbalanced="0"/>
    <cacheHierarchy uniqueName="[dim_products_table].[Category]" caption="Category" attribute="1" defaultMemberUniqueName="[dim_products_table].[Category].[All]" allUniqueName="[dim_products_table].[Category].[All]" dimensionUniqueName="[dim_products_table]" displayFolder="" count="2" memberValueDatatype="130" unbalanced="0">
      <fieldsUsage count="2">
        <fieldUsage x="-1"/>
        <fieldUsage x="3"/>
      </fieldsUsage>
    </cacheHierarchy>
    <cacheHierarchy uniqueName="[dim_products_table].[Sales Price]" caption="Sales Price" attribute="1" defaultMemberUniqueName="[dim_products_table].[Sales Price].[All]" allUniqueName="[dim_products_table].[Sales Price].[All]" dimensionUniqueName="[dim_products_table]" displayFolder="" count="0" memberValueDatatype="5" unbalanced="0"/>
    <cacheHierarchy uniqueName="[dim_products_table].[Cost Price]" caption="Cost Price" attribute="1" defaultMemberUniqueName="[dim_products_table].[Cost Price].[All]" allUniqueName="[dim_products_table].[Cost Price].[All]" dimensionUniqueName="[dim_products_table]" displayFolder="" count="0" memberValueDatatype="5"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ID]" caption="Store ID" attribute="1" defaultMemberUniqueName="[sales_persons_table].[Store ID].[All]" allUniqueName="[sales_persons_table].[Store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SalesPerson Age]" caption="SalesPerson Age" attribute="1" defaultMemberUniqueName="[sales_persons_table].[SalesPerson Age].[All]" allUniqueName="[sales_persons_table].[SalesPerson Age].[All]" dimensionUniqueName="[sales_persons_table]"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Store ID]" caption="Sum of Store ID" measure="1" displayFolder="" measureGroup="monthly_store_targets" count="0">
      <extLst>
        <ext xmlns:x15="http://schemas.microsoft.com/office/spreadsheetml/2010/11/main" uri="{B97F6D7D-B522-45F9-BDA1-12C45D357490}">
          <x15:cacheHierarchy aggregatedColumn="27"/>
        </ext>
      </extLst>
    </cacheHierarchy>
    <cacheHierarchy uniqueName="[Measures].[Sum of Store ID 2]" caption="Sum of Store ID 2" measure="1" displayFolder="" measureGroup="sales_persons_table" count="0">
      <extLst>
        <ext xmlns:x15="http://schemas.microsoft.com/office/spreadsheetml/2010/11/main" uri="{B97F6D7D-B522-45F9-BDA1-12C45D357490}">
          <x15:cacheHierarchy aggregatedColumn="33"/>
        </ext>
      </extLst>
    </cacheHierarchy>
    <cacheHierarchy uniqueName="[Measures].[Sum of Customer Age]" caption="Sum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_table" count="0" oneField="1">
      <fieldsUsage count="1">
        <fieldUsage x="2"/>
      </fieldsUsage>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Profit]" caption="%Profit" measure="1" displayFolder="" measureGroup="Calculations" count="0"/>
    <cacheHierarchy uniqueName="[Measures].[# Transactions]" caption="# Transactions" measure="1" displayFolder="" measureGroup="Calculations" count="0"/>
    <cacheHierarchy uniqueName="[Measures].[Total Refunds]" caption="Total Refunds"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ReturnRate]" caption="Return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dim_customers_table]" caption="__XL_Count dim_customers_table" measure="1" displayFolder="" measureGroup="dim_customers_table" count="0" hidden="1"/>
    <cacheHierarchy uniqueName="[Measures].[__XL_Count dim_products_table]" caption="__XL_Count dim_products_table" measure="1" displayFolder="" measureGroup="dim_products_table" count="0" hidden="1"/>
    <cacheHierarchy uniqueName="[Measures].[__XL_Count Calculations]" caption="__XL_Count Calculations" measure="1" displayFolder="" measureGroup="Calculations" count="0" hidden="1"/>
    <cacheHierarchy uniqueName="[Measures].[__XL_Count sales_persons_table]" caption="__XL_Count sales_persons_table" measure="1" displayFolder="" measureGroup="sales_persons_table"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_table" uniqueName="[dim_customers_table]" caption="dim_customers_table"/>
    <dimension name="dim_products_table" uniqueName="[dim_products_table]" caption="dim_products_table"/>
    <dimension name="fact_table" uniqueName="[fact_table]" caption="fact_table"/>
    <dimension measure="1" name="Measures" uniqueName="[Measures]" caption="Measures"/>
    <dimension name="monthly_store_targets" uniqueName="[monthly_store_targets]" caption="monthly_store_targets"/>
    <dimension name="sales_persons_table" uniqueName="[sales_persons_table]" caption="sales_persons_table"/>
  </dimensions>
  <measureGroups count="7">
    <measureGroup name="Calculations" caption="Calculations"/>
    <measureGroup name="Date" caption="Date"/>
    <measureGroup name="dim_customers_table" caption="dim_customers_table"/>
    <measureGroup name="dim_products_table" caption="dim_products_table"/>
    <measureGroup name="fact_table" caption="fact_table"/>
    <measureGroup name="monthly_store_targets" caption="monthly_store_targets"/>
    <measureGroup name="sales_persons_table" caption="sales_person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427066666663" backgroundQuery="1" createdVersion="8" refreshedVersion="8" minRefreshableVersion="3" recordCount="0" supportSubquery="1" supportAdvancedDrill="1" xr:uid="{780A658D-B0CE-4CE5-A269-689476FF31B0}">
  <cacheSource type="external" connectionId="8"/>
  <cacheFields count="3">
    <cacheField name="[dim_customers_table].[Customer Name].[Customer Name]" caption="Customer Name" numFmtId="0" hierarchy="10" level="1">
      <sharedItems count="5">
        <s v="Bobby Abbott"/>
        <s v="Christine Hawkins"/>
        <s v="Jeffery Powell"/>
        <s v="Lisa West"/>
        <s v="Travis Ewing"/>
      </sharedItems>
    </cacheField>
    <cacheField name="[Measures].[Profit Margin]" caption="Profit Margin" numFmtId="0" hierarchy="43" level="32767"/>
    <cacheField name="[dim_products_table].[Category].[Category]" caption="Category" numFmtId="0" hierarchy="17"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ber]" caption="Week Number" attribute="1" defaultMemberUniqueName="[Date].[Week Number].[All]" allUniqueName="[Date].[Week Number].[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_table].[Customer ID]" caption="Customer ID" attribute="1" defaultMemberUniqueName="[dim_customers_table].[Customer ID].[All]" allUniqueName="[dim_customers_table].[Customer ID].[All]" dimensionUniqueName="[dim_customers_table]" displayFolder="" count="0" memberValueDatatype="20" unbalanced="0"/>
    <cacheHierarchy uniqueName="[dim_customers_table].[Customer Name]" caption="Customer Name" attribute="1" defaultMemberUniqueName="[dim_customers_table].[Customer Name].[All]" allUniqueName="[dim_customers_table].[Customer Name].[All]" dimensionUniqueName="[dim_customers_table]" displayFolder="" count="2" memberValueDatatype="130" unbalanced="0">
      <fieldsUsage count="2">
        <fieldUsage x="-1"/>
        <fieldUsage x="0"/>
      </fieldsUsage>
    </cacheHierarchy>
    <cacheHierarchy uniqueName="[dim_customers_table].[Gender]" caption="Gender" attribute="1" defaultMemberUniqueName="[dim_customers_table].[Gender].[All]" allUniqueName="[dim_customers_table].[Gender].[All]" dimensionUniqueName="[dim_customers_table]" displayFolder="" count="0" memberValueDatatype="130" unbalanced="0"/>
    <cacheHierarchy uniqueName="[dim_customers_table].[Location]" caption="Location" attribute="1" defaultMemberUniqueName="[dim_customers_table].[Location].[All]" allUniqueName="[dim_customers_table].[Location].[All]" dimensionUniqueName="[dim_customers_table]" displayFolder="" count="0" memberValueDatatype="130" unbalanced="0"/>
    <cacheHierarchy uniqueName="[dim_customers_table].[Customer Age]" caption="Customer Age" attribute="1" defaultMemberUniqueName="[dim_customers_table].[Customer Age].[All]" allUniqueName="[dim_customers_table].[Customer Age].[All]" dimensionUniqueName="[dim_customers_table]" displayFolder="" count="0" memberValueDatatype="20" unbalanced="0"/>
    <cacheHierarchy uniqueName="[dim_customers_table].[Customer Age Group]" caption="Customer Age Group" attribute="1" defaultMemberUniqueName="[dim_customers_table].[Customer Age Group].[All]" allUniqueName="[dim_customers_table].[Customer Age Group].[All]" dimensionUniqueName="[dim_customers_table]" displayFolder="" count="0" memberValueDatatype="130" unbalanced="0"/>
    <cacheHierarchy uniqueName="[dim_products_table].[Product ID]" caption="Product ID" attribute="1" defaultMemberUniqueName="[dim_products_table].[Product ID].[All]" allUniqueName="[dim_products_table].[Product ID].[All]" dimensionUniqueName="[dim_products_table]" displayFolder="" count="0" memberValueDatatype="20" unbalanced="0"/>
    <cacheHierarchy uniqueName="[dim_products_table].[Product Name]" caption="Product Name" attribute="1" defaultMemberUniqueName="[dim_products_table].[Product Name].[All]" allUniqueName="[dim_products_table].[Product Name].[All]" dimensionUniqueName="[dim_products_table]" displayFolder="" count="0" memberValueDatatype="130" unbalanced="0"/>
    <cacheHierarchy uniqueName="[dim_products_table].[Category]" caption="Category" attribute="1" defaultMemberUniqueName="[dim_products_table].[Category].[All]" allUniqueName="[dim_products_table].[Category].[All]" dimensionUniqueName="[dim_products_table]" displayFolder="" count="2" memberValueDatatype="130" unbalanced="0">
      <fieldsUsage count="2">
        <fieldUsage x="-1"/>
        <fieldUsage x="2"/>
      </fieldsUsage>
    </cacheHierarchy>
    <cacheHierarchy uniqueName="[dim_products_table].[Sales Price]" caption="Sales Price" attribute="1" defaultMemberUniqueName="[dim_products_table].[Sales Price].[All]" allUniqueName="[dim_products_table].[Sales Price].[All]" dimensionUniqueName="[dim_products_table]" displayFolder="" count="0" memberValueDatatype="5" unbalanced="0"/>
    <cacheHierarchy uniqueName="[dim_products_table].[Cost Price]" caption="Cost Price" attribute="1" defaultMemberUniqueName="[dim_products_table].[Cost Price].[All]" allUniqueName="[dim_products_table].[Cost Price].[All]" dimensionUniqueName="[dim_products_table]" displayFolder="" count="0" memberValueDatatype="5"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ID]" caption="Store ID" attribute="1" defaultMemberUniqueName="[sales_persons_table].[Store ID].[All]" allUniqueName="[sales_persons_table].[Store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SalesPerson Age]" caption="SalesPerson Age" attribute="1" defaultMemberUniqueName="[sales_persons_table].[SalesPerson Age].[All]" allUniqueName="[sales_persons_table].[SalesPerson Age].[All]" dimensionUniqueName="[sales_persons_table]"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Store ID]" caption="Sum of Store ID" measure="1" displayFolder="" measureGroup="monthly_store_targets" count="0">
      <extLst>
        <ext xmlns:x15="http://schemas.microsoft.com/office/spreadsheetml/2010/11/main" uri="{B97F6D7D-B522-45F9-BDA1-12C45D357490}">
          <x15:cacheHierarchy aggregatedColumn="27"/>
        </ext>
      </extLst>
    </cacheHierarchy>
    <cacheHierarchy uniqueName="[Measures].[Sum of Store ID 2]" caption="Sum of Store ID 2" measure="1" displayFolder="" measureGroup="sales_persons_table" count="0">
      <extLst>
        <ext xmlns:x15="http://schemas.microsoft.com/office/spreadsheetml/2010/11/main" uri="{B97F6D7D-B522-45F9-BDA1-12C45D357490}">
          <x15:cacheHierarchy aggregatedColumn="33"/>
        </ext>
      </extLst>
    </cacheHierarchy>
    <cacheHierarchy uniqueName="[Measures].[Sum of Customer Age]" caption="Sum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Profit]" caption="%Profit" measure="1" displayFolder="" measureGroup="Calculations" count="0"/>
    <cacheHierarchy uniqueName="[Measures].[# Transactions]" caption="# Transactions" measure="1" displayFolder="" measureGroup="Calculations" count="0"/>
    <cacheHierarchy uniqueName="[Measures].[Total Refunds]" caption="Total Refunds"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ReturnRate]" caption="Return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dim_customers_table]" caption="__XL_Count dim_customers_table" measure="1" displayFolder="" measureGroup="dim_customers_table" count="0" hidden="1"/>
    <cacheHierarchy uniqueName="[Measures].[__XL_Count dim_products_table]" caption="__XL_Count dim_products_table" measure="1" displayFolder="" measureGroup="dim_products_table" count="0" hidden="1"/>
    <cacheHierarchy uniqueName="[Measures].[__XL_Count Calculations]" caption="__XL_Count Calculations" measure="1" displayFolder="" measureGroup="Calculations" count="0" hidden="1"/>
    <cacheHierarchy uniqueName="[Measures].[__XL_Count sales_persons_table]" caption="__XL_Count sales_persons_table" measure="1" displayFolder="" measureGroup="sales_persons_table"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_table" uniqueName="[dim_customers_table]" caption="dim_customers_table"/>
    <dimension name="dim_products_table" uniqueName="[dim_products_table]" caption="dim_products_table"/>
    <dimension name="fact_table" uniqueName="[fact_table]" caption="fact_table"/>
    <dimension measure="1" name="Measures" uniqueName="[Measures]" caption="Measures"/>
    <dimension name="monthly_store_targets" uniqueName="[monthly_store_targets]" caption="monthly_store_targets"/>
    <dimension name="sales_persons_table" uniqueName="[sales_persons_table]" caption="sales_persons_table"/>
  </dimensions>
  <measureGroups count="7">
    <measureGroup name="Calculations" caption="Calculations"/>
    <measureGroup name="Date" caption="Date"/>
    <measureGroup name="dim_customers_table" caption="dim_customers_table"/>
    <measureGroup name="dim_products_table" caption="dim_products_table"/>
    <measureGroup name="fact_table" caption="fact_table"/>
    <measureGroup name="monthly_store_targets" caption="monthly_store_targets"/>
    <measureGroup name="sales_persons_table" caption="sales_person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427071874998" backgroundQuery="1" createdVersion="8" refreshedVersion="8" minRefreshableVersion="3" recordCount="0" supportSubquery="1" supportAdvancedDrill="1" xr:uid="{A431E008-41F5-4D11-AFFC-9DD0C99F8066}">
  <cacheSource type="external" connectionId="8"/>
  <cacheFields count="4">
    <cacheField name="[dim_customers_table].[Customer Name].[Customer Name]" caption="Customer Name" numFmtId="0" hierarchy="10" level="1">
      <sharedItems count="5">
        <s v="Bobby Abbott"/>
        <s v="Christine Hawkins"/>
        <s v="Jeffery Powell"/>
        <s v="Lisa West"/>
        <s v="Travis Ewing"/>
      </sharedItems>
    </cacheField>
    <cacheField name="[Measures].[Profit Margin]" caption="Profit Margin" numFmtId="0" hierarchy="43" level="32767"/>
    <cacheField name="[dim_customers_table].[Location].[Location]" caption="Location" numFmtId="0" hierarchy="12" level="1">
      <sharedItems count="5">
        <s v="Florida"/>
        <s v="Indiana"/>
        <s v="Maryland"/>
        <s v="New York"/>
        <s v="Wisconsin"/>
      </sharedItems>
    </cacheField>
    <cacheField name="[dim_products_table].[Category].[Category]" caption="Category" numFmtId="0" hierarchy="17"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ber]" caption="Week Number" attribute="1" defaultMemberUniqueName="[Date].[Week Number].[All]" allUniqueName="[Date].[Week Number].[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_table].[Customer ID]" caption="Customer ID" attribute="1" defaultMemberUniqueName="[dim_customers_table].[Customer ID].[All]" allUniqueName="[dim_customers_table].[Customer ID].[All]" dimensionUniqueName="[dim_customers_table]" displayFolder="" count="0" memberValueDatatype="20" unbalanced="0"/>
    <cacheHierarchy uniqueName="[dim_customers_table].[Customer Name]" caption="Customer Name" attribute="1" defaultMemberUniqueName="[dim_customers_table].[Customer Name].[All]" allUniqueName="[dim_customers_table].[Customer Name].[All]" dimensionUniqueName="[dim_customers_table]" displayFolder="" count="2" memberValueDatatype="130" unbalanced="0">
      <fieldsUsage count="2">
        <fieldUsage x="-1"/>
        <fieldUsage x="0"/>
      </fieldsUsage>
    </cacheHierarchy>
    <cacheHierarchy uniqueName="[dim_customers_table].[Gender]" caption="Gender" attribute="1" defaultMemberUniqueName="[dim_customers_table].[Gender].[All]" allUniqueName="[dim_customers_table].[Gender].[All]" dimensionUniqueName="[dim_customers_table]" displayFolder="" count="0" memberValueDatatype="130" unbalanced="0"/>
    <cacheHierarchy uniqueName="[dim_customers_table].[Location]" caption="Location" attribute="1" defaultMemberUniqueName="[dim_customers_table].[Location].[All]" allUniqueName="[dim_customers_table].[Location].[All]" dimensionUniqueName="[dim_customers_table]" displayFolder="" count="2" memberValueDatatype="130" unbalanced="0">
      <fieldsUsage count="2">
        <fieldUsage x="-1"/>
        <fieldUsage x="2"/>
      </fieldsUsage>
    </cacheHierarchy>
    <cacheHierarchy uniqueName="[dim_customers_table].[Customer Age]" caption="Customer Age" attribute="1" defaultMemberUniqueName="[dim_customers_table].[Customer Age].[All]" allUniqueName="[dim_customers_table].[Customer Age].[All]" dimensionUniqueName="[dim_customers_table]" displayFolder="" count="0" memberValueDatatype="20" unbalanced="0"/>
    <cacheHierarchy uniqueName="[dim_customers_table].[Customer Age Group]" caption="Customer Age Group" attribute="1" defaultMemberUniqueName="[dim_customers_table].[Customer Age Group].[All]" allUniqueName="[dim_customers_table].[Customer Age Group].[All]" dimensionUniqueName="[dim_customers_table]" displayFolder="" count="0" memberValueDatatype="130" unbalanced="0"/>
    <cacheHierarchy uniqueName="[dim_products_table].[Product ID]" caption="Product ID" attribute="1" defaultMemberUniqueName="[dim_products_table].[Product ID].[All]" allUniqueName="[dim_products_table].[Product ID].[All]" dimensionUniqueName="[dim_products_table]" displayFolder="" count="0" memberValueDatatype="20" unbalanced="0"/>
    <cacheHierarchy uniqueName="[dim_products_table].[Product Name]" caption="Product Name" attribute="1" defaultMemberUniqueName="[dim_products_table].[Product Name].[All]" allUniqueName="[dim_products_table].[Product Name].[All]" dimensionUniqueName="[dim_products_table]" displayFolder="" count="0" memberValueDatatype="130" unbalanced="0"/>
    <cacheHierarchy uniqueName="[dim_products_table].[Category]" caption="Category" attribute="1" defaultMemberUniqueName="[dim_products_table].[Category].[All]" allUniqueName="[dim_products_table].[Category].[All]" dimensionUniqueName="[dim_products_table]" displayFolder="" count="2" memberValueDatatype="130" unbalanced="0">
      <fieldsUsage count="2">
        <fieldUsage x="-1"/>
        <fieldUsage x="3"/>
      </fieldsUsage>
    </cacheHierarchy>
    <cacheHierarchy uniqueName="[dim_products_table].[Sales Price]" caption="Sales Price" attribute="1" defaultMemberUniqueName="[dim_products_table].[Sales Price].[All]" allUniqueName="[dim_products_table].[Sales Price].[All]" dimensionUniqueName="[dim_products_table]" displayFolder="" count="0" memberValueDatatype="5" unbalanced="0"/>
    <cacheHierarchy uniqueName="[dim_products_table].[Cost Price]" caption="Cost Price" attribute="1" defaultMemberUniqueName="[dim_products_table].[Cost Price].[All]" allUniqueName="[dim_products_table].[Cost Price].[All]" dimensionUniqueName="[dim_products_table]" displayFolder="" count="0" memberValueDatatype="5"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ID]" caption="Store ID" attribute="1" defaultMemberUniqueName="[sales_persons_table].[Store ID].[All]" allUniqueName="[sales_persons_table].[Store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SalesPerson Age]" caption="SalesPerson Age" attribute="1" defaultMemberUniqueName="[sales_persons_table].[SalesPerson Age].[All]" allUniqueName="[sales_persons_table].[SalesPerson Age].[All]" dimensionUniqueName="[sales_persons_table]"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Store ID]" caption="Sum of Store ID" measure="1" displayFolder="" measureGroup="monthly_store_targets" count="0">
      <extLst>
        <ext xmlns:x15="http://schemas.microsoft.com/office/spreadsheetml/2010/11/main" uri="{B97F6D7D-B522-45F9-BDA1-12C45D357490}">
          <x15:cacheHierarchy aggregatedColumn="27"/>
        </ext>
      </extLst>
    </cacheHierarchy>
    <cacheHierarchy uniqueName="[Measures].[Sum of Store ID 2]" caption="Sum of Store ID 2" measure="1" displayFolder="" measureGroup="sales_persons_table" count="0">
      <extLst>
        <ext xmlns:x15="http://schemas.microsoft.com/office/spreadsheetml/2010/11/main" uri="{B97F6D7D-B522-45F9-BDA1-12C45D357490}">
          <x15:cacheHierarchy aggregatedColumn="33"/>
        </ext>
      </extLst>
    </cacheHierarchy>
    <cacheHierarchy uniqueName="[Measures].[Sum of Customer Age]" caption="Sum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Profit]" caption="%Profit" measure="1" displayFolder="" measureGroup="Calculations" count="0"/>
    <cacheHierarchy uniqueName="[Measures].[# Transactions]" caption="# Transactions" measure="1" displayFolder="" measureGroup="Calculations" count="0"/>
    <cacheHierarchy uniqueName="[Measures].[Total Refunds]" caption="Total Refunds"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ReturnRate]" caption="Return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dim_customers_table]" caption="__XL_Count dim_customers_table" measure="1" displayFolder="" measureGroup="dim_customers_table" count="0" hidden="1"/>
    <cacheHierarchy uniqueName="[Measures].[__XL_Count dim_products_table]" caption="__XL_Count dim_products_table" measure="1" displayFolder="" measureGroup="dim_products_table" count="0" hidden="1"/>
    <cacheHierarchy uniqueName="[Measures].[__XL_Count Calculations]" caption="__XL_Count Calculations" measure="1" displayFolder="" measureGroup="Calculations" count="0" hidden="1"/>
    <cacheHierarchy uniqueName="[Measures].[__XL_Count sales_persons_table]" caption="__XL_Count sales_persons_table" measure="1" displayFolder="" measureGroup="sales_persons_table"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_table" uniqueName="[dim_customers_table]" caption="dim_customers_table"/>
    <dimension name="dim_products_table" uniqueName="[dim_products_table]" caption="dim_products_table"/>
    <dimension name="fact_table" uniqueName="[fact_table]" caption="fact_table"/>
    <dimension measure="1" name="Measures" uniqueName="[Measures]" caption="Measures"/>
    <dimension name="monthly_store_targets" uniqueName="[monthly_store_targets]" caption="monthly_store_targets"/>
    <dimension name="sales_persons_table" uniqueName="[sales_persons_table]" caption="sales_persons_table"/>
  </dimensions>
  <measureGroups count="7">
    <measureGroup name="Calculations" caption="Calculations"/>
    <measureGroup name="Date" caption="Date"/>
    <measureGroup name="dim_customers_table" caption="dim_customers_table"/>
    <measureGroup name="dim_products_table" caption="dim_products_table"/>
    <measureGroup name="fact_table" caption="fact_table"/>
    <measureGroup name="monthly_store_targets" caption="monthly_store_targets"/>
    <measureGroup name="sales_persons_table" caption="sales_person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427076967593" backgroundQuery="1" createdVersion="8" refreshedVersion="8" minRefreshableVersion="3" recordCount="0" supportSubquery="1" supportAdvancedDrill="1" xr:uid="{821EF2DA-6B2F-4D33-B34D-03AFDDFE9D62}">
  <cacheSource type="external" connectionId="8"/>
  <cacheFields count="5">
    <cacheField name="[dim_customers_table].[Customer Name].[Customer Name]" caption="Customer Name" numFmtId="0" hierarchy="10" level="1">
      <sharedItems count="5">
        <s v="Bobby Abbott"/>
        <s v="Christine Hawkins"/>
        <s v="Jeffery Powell"/>
        <s v="Lisa West"/>
        <s v="Travis Ewing"/>
      </sharedItems>
    </cacheField>
    <cacheField name="[Measures].[Profit Margin]" caption="Profit Margin" numFmtId="0" hierarchy="43" level="32767"/>
    <cacheField name="[dim_customers_table].[Location].[Location]" caption="Location" numFmtId="0" hierarchy="12" level="1">
      <sharedItems count="5">
        <s v="Florida"/>
        <s v="Indiana"/>
        <s v="Maryland"/>
        <s v="New York"/>
        <s v="Wisconsin"/>
      </sharedItems>
    </cacheField>
    <cacheField name="[dim_customers_table].[Gender].[Gender]" caption="Gender" numFmtId="0" hierarchy="11" level="1">
      <sharedItems count="2">
        <s v="Female"/>
        <s v="Male"/>
      </sharedItems>
    </cacheField>
    <cacheField name="[dim_products_table].[Category].[Category]" caption="Category" numFmtId="0" hierarchy="17"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ber]" caption="Week Number" attribute="1" defaultMemberUniqueName="[Date].[Week Number].[All]" allUniqueName="[Date].[Week Number].[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_table].[Customer ID]" caption="Customer ID" attribute="1" defaultMemberUniqueName="[dim_customers_table].[Customer ID].[All]" allUniqueName="[dim_customers_table].[Customer ID].[All]" dimensionUniqueName="[dim_customers_table]" displayFolder="" count="0" memberValueDatatype="20" unbalanced="0"/>
    <cacheHierarchy uniqueName="[dim_customers_table].[Customer Name]" caption="Customer Name" attribute="1" defaultMemberUniqueName="[dim_customers_table].[Customer Name].[All]" allUniqueName="[dim_customers_table].[Customer Name].[All]" dimensionUniqueName="[dim_customers_table]" displayFolder="" count="2" memberValueDatatype="130" unbalanced="0">
      <fieldsUsage count="2">
        <fieldUsage x="-1"/>
        <fieldUsage x="0"/>
      </fieldsUsage>
    </cacheHierarchy>
    <cacheHierarchy uniqueName="[dim_customers_table].[Gender]" caption="Gender" attribute="1" defaultMemberUniqueName="[dim_customers_table].[Gender].[All]" allUniqueName="[dim_customers_table].[Gender].[All]" dimensionUniqueName="[dim_customers_table]" displayFolder="" count="2" memberValueDatatype="130" unbalanced="0">
      <fieldsUsage count="2">
        <fieldUsage x="-1"/>
        <fieldUsage x="3"/>
      </fieldsUsage>
    </cacheHierarchy>
    <cacheHierarchy uniqueName="[dim_customers_table].[Location]" caption="Location" attribute="1" defaultMemberUniqueName="[dim_customers_table].[Location].[All]" allUniqueName="[dim_customers_table].[Location].[All]" dimensionUniqueName="[dim_customers_table]" displayFolder="" count="2" memberValueDatatype="130" unbalanced="0">
      <fieldsUsage count="2">
        <fieldUsage x="-1"/>
        <fieldUsage x="2"/>
      </fieldsUsage>
    </cacheHierarchy>
    <cacheHierarchy uniqueName="[dim_customers_table].[Customer Age]" caption="Customer Age" attribute="1" defaultMemberUniqueName="[dim_customers_table].[Customer Age].[All]" allUniqueName="[dim_customers_table].[Customer Age].[All]" dimensionUniqueName="[dim_customers_table]" displayFolder="" count="0" memberValueDatatype="20" unbalanced="0"/>
    <cacheHierarchy uniqueName="[dim_customers_table].[Customer Age Group]" caption="Customer Age Group" attribute="1" defaultMemberUniqueName="[dim_customers_table].[Customer Age Group].[All]" allUniqueName="[dim_customers_table].[Customer Age Group].[All]" dimensionUniqueName="[dim_customers_table]" displayFolder="" count="0" memberValueDatatype="130" unbalanced="0"/>
    <cacheHierarchy uniqueName="[dim_products_table].[Product ID]" caption="Product ID" attribute="1" defaultMemberUniqueName="[dim_products_table].[Product ID].[All]" allUniqueName="[dim_products_table].[Product ID].[All]" dimensionUniqueName="[dim_products_table]" displayFolder="" count="0" memberValueDatatype="20" unbalanced="0"/>
    <cacheHierarchy uniqueName="[dim_products_table].[Product Name]" caption="Product Name" attribute="1" defaultMemberUniqueName="[dim_products_table].[Product Name].[All]" allUniqueName="[dim_products_table].[Product Name].[All]" dimensionUniqueName="[dim_products_table]" displayFolder="" count="0" memberValueDatatype="130" unbalanced="0"/>
    <cacheHierarchy uniqueName="[dim_products_table].[Category]" caption="Category" attribute="1" defaultMemberUniqueName="[dim_products_table].[Category].[All]" allUniqueName="[dim_products_table].[Category].[All]" dimensionUniqueName="[dim_products_table]" displayFolder="" count="2" memberValueDatatype="130" unbalanced="0">
      <fieldsUsage count="2">
        <fieldUsage x="-1"/>
        <fieldUsage x="4"/>
      </fieldsUsage>
    </cacheHierarchy>
    <cacheHierarchy uniqueName="[dim_products_table].[Sales Price]" caption="Sales Price" attribute="1" defaultMemberUniqueName="[dim_products_table].[Sales Price].[All]" allUniqueName="[dim_products_table].[Sales Price].[All]" dimensionUniqueName="[dim_products_table]" displayFolder="" count="0" memberValueDatatype="5" unbalanced="0"/>
    <cacheHierarchy uniqueName="[dim_products_table].[Cost Price]" caption="Cost Price" attribute="1" defaultMemberUniqueName="[dim_products_table].[Cost Price].[All]" allUniqueName="[dim_products_table].[Cost Price].[All]" dimensionUniqueName="[dim_products_table]" displayFolder="" count="0" memberValueDatatype="5"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ID]" caption="Store ID" attribute="1" defaultMemberUniqueName="[sales_persons_table].[Store ID].[All]" allUniqueName="[sales_persons_table].[Store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SalesPerson Age]" caption="SalesPerson Age" attribute="1" defaultMemberUniqueName="[sales_persons_table].[SalesPerson Age].[All]" allUniqueName="[sales_persons_table].[SalesPerson Age].[All]" dimensionUniqueName="[sales_persons_table]"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Store ID]" caption="Sum of Store ID" measure="1" displayFolder="" measureGroup="monthly_store_targets" count="0">
      <extLst>
        <ext xmlns:x15="http://schemas.microsoft.com/office/spreadsheetml/2010/11/main" uri="{B97F6D7D-B522-45F9-BDA1-12C45D357490}">
          <x15:cacheHierarchy aggregatedColumn="27"/>
        </ext>
      </extLst>
    </cacheHierarchy>
    <cacheHierarchy uniqueName="[Measures].[Sum of Store ID 2]" caption="Sum of Store ID 2" measure="1" displayFolder="" measureGroup="sales_persons_table" count="0">
      <extLst>
        <ext xmlns:x15="http://schemas.microsoft.com/office/spreadsheetml/2010/11/main" uri="{B97F6D7D-B522-45F9-BDA1-12C45D357490}">
          <x15:cacheHierarchy aggregatedColumn="33"/>
        </ext>
      </extLst>
    </cacheHierarchy>
    <cacheHierarchy uniqueName="[Measures].[Sum of Customer Age]" caption="Sum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Profit]" caption="%Profit" measure="1" displayFolder="" measureGroup="Calculations" count="0"/>
    <cacheHierarchy uniqueName="[Measures].[# Transactions]" caption="# Transactions" measure="1" displayFolder="" measureGroup="Calculations" count="0"/>
    <cacheHierarchy uniqueName="[Measures].[Total Refunds]" caption="Total Refunds"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ReturnRate]" caption="Return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dim_customers_table]" caption="__XL_Count dim_customers_table" measure="1" displayFolder="" measureGroup="dim_customers_table" count="0" hidden="1"/>
    <cacheHierarchy uniqueName="[Measures].[__XL_Count dim_products_table]" caption="__XL_Count dim_products_table" measure="1" displayFolder="" measureGroup="dim_products_table" count="0" hidden="1"/>
    <cacheHierarchy uniqueName="[Measures].[__XL_Count Calculations]" caption="__XL_Count Calculations" measure="1" displayFolder="" measureGroup="Calculations" count="0" hidden="1"/>
    <cacheHierarchy uniqueName="[Measures].[__XL_Count sales_persons_table]" caption="__XL_Count sales_persons_table" measure="1" displayFolder="" measureGroup="sales_persons_table"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_table" uniqueName="[dim_customers_table]" caption="dim_customers_table"/>
    <dimension name="dim_products_table" uniqueName="[dim_products_table]" caption="dim_products_table"/>
    <dimension name="fact_table" uniqueName="[fact_table]" caption="fact_table"/>
    <dimension measure="1" name="Measures" uniqueName="[Measures]" caption="Measures"/>
    <dimension name="monthly_store_targets" uniqueName="[monthly_store_targets]" caption="monthly_store_targets"/>
    <dimension name="sales_persons_table" uniqueName="[sales_persons_table]" caption="sales_persons_table"/>
  </dimensions>
  <measureGroups count="7">
    <measureGroup name="Calculations" caption="Calculations"/>
    <measureGroup name="Date" caption="Date"/>
    <measureGroup name="dim_customers_table" caption="dim_customers_table"/>
    <measureGroup name="dim_products_table" caption="dim_products_table"/>
    <measureGroup name="fact_table" caption="fact_table"/>
    <measureGroup name="monthly_store_targets" caption="monthly_store_targets"/>
    <measureGroup name="sales_persons_table" caption="sales_person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427082175927" backgroundQuery="1" createdVersion="8" refreshedVersion="8" minRefreshableVersion="3" recordCount="0" supportSubquery="1" supportAdvancedDrill="1" xr:uid="{D9C0F7FF-6F11-4820-A100-20FAAAD071CB}">
  <cacheSource type="external" connectionId="8"/>
  <cacheFields count="9">
    <cacheField name="[dim_customers_table].[Customer Name].[Customer Name]" caption="Customer Name" numFmtId="0" hierarchy="10" level="1">
      <sharedItems count="5">
        <s v="Bobby Abbott"/>
        <s v="Christine Hawkins"/>
        <s v="Jeffery Powell"/>
        <s v="Lisa West"/>
        <s v="Travis Ewing"/>
      </sharedItems>
    </cacheField>
    <cacheField name="[dim_customers_table].[Location].[Location]" caption="Location" numFmtId="0" hierarchy="12" level="1">
      <sharedItems count="5">
        <s v="Florida"/>
        <s v="Indiana"/>
        <s v="Maryland"/>
        <s v="New York"/>
        <s v="Wisconsin"/>
      </sharedItems>
    </cacheField>
    <cacheField name="[Measures].[#customers]" caption="#customers" numFmtId="0" hierarchy="51" level="32767"/>
    <cacheField name="[Measures].[#Locations]" caption="#Locations" numFmtId="0" hierarchy="52" level="32767"/>
    <cacheField name="[Measures].[Total Revenue]" caption="Total Revenue" numFmtId="0" hierarchy="41" level="32767"/>
    <cacheField name="[Measures].[COGS]" caption="COGS" numFmtId="0" hierarchy="42" level="32767"/>
    <cacheField name="[Measures].[Profit Margin]" caption="Profit Margin" numFmtId="0" hierarchy="43" level="32767"/>
    <cacheField name="[Measures].[%Profit]" caption="%Profit" numFmtId="0" hierarchy="44" level="32767"/>
    <cacheField name="[dim_products_table].[Category].[Category]" caption="Category" numFmtId="0" hierarchy="17"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ber]" caption="Week Number" attribute="1" defaultMemberUniqueName="[Date].[Week Number].[All]" allUniqueName="[Date].[Week Number].[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_table].[Customer ID]" caption="Customer ID" attribute="1" defaultMemberUniqueName="[dim_customers_table].[Customer ID].[All]" allUniqueName="[dim_customers_table].[Customer ID].[All]" dimensionUniqueName="[dim_customers_table]" displayFolder="" count="0" memberValueDatatype="20" unbalanced="0"/>
    <cacheHierarchy uniqueName="[dim_customers_table].[Customer Name]" caption="Customer Name" attribute="1" defaultMemberUniqueName="[dim_customers_table].[Customer Name].[All]" allUniqueName="[dim_customers_table].[Customer Name].[All]" dimensionUniqueName="[dim_customers_table]" displayFolder="" count="2" memberValueDatatype="130" unbalanced="0">
      <fieldsUsage count="2">
        <fieldUsage x="-1"/>
        <fieldUsage x="0"/>
      </fieldsUsage>
    </cacheHierarchy>
    <cacheHierarchy uniqueName="[dim_customers_table].[Gender]" caption="Gender" attribute="1" defaultMemberUniqueName="[dim_customers_table].[Gender].[All]" allUniqueName="[dim_customers_table].[Gender].[All]" dimensionUniqueName="[dim_customers_table]" displayFolder="" count="0" memberValueDatatype="130" unbalanced="0"/>
    <cacheHierarchy uniqueName="[dim_customers_table].[Location]" caption="Location" attribute="1" defaultMemberUniqueName="[dim_customers_table].[Location].[All]" allUniqueName="[dim_customers_table].[Location].[All]" dimensionUniqueName="[dim_customers_table]" displayFolder="" count="2" memberValueDatatype="130" unbalanced="0">
      <fieldsUsage count="2">
        <fieldUsage x="-1"/>
        <fieldUsage x="1"/>
      </fieldsUsage>
    </cacheHierarchy>
    <cacheHierarchy uniqueName="[dim_customers_table].[Customer Age]" caption="Customer Age" attribute="1" defaultMemberUniqueName="[dim_customers_table].[Customer Age].[All]" allUniqueName="[dim_customers_table].[Customer Age].[All]" dimensionUniqueName="[dim_customers_table]" displayFolder="" count="0" memberValueDatatype="20" unbalanced="0"/>
    <cacheHierarchy uniqueName="[dim_customers_table].[Customer Age Group]" caption="Customer Age Group" attribute="1" defaultMemberUniqueName="[dim_customers_table].[Customer Age Group].[All]" allUniqueName="[dim_customers_table].[Customer Age Group].[All]" dimensionUniqueName="[dim_customers_table]" displayFolder="" count="0" memberValueDatatype="130" unbalanced="0"/>
    <cacheHierarchy uniqueName="[dim_products_table].[Product ID]" caption="Product ID" attribute="1" defaultMemberUniqueName="[dim_products_table].[Product ID].[All]" allUniqueName="[dim_products_table].[Product ID].[All]" dimensionUniqueName="[dim_products_table]" displayFolder="" count="0" memberValueDatatype="20" unbalanced="0"/>
    <cacheHierarchy uniqueName="[dim_products_table].[Product Name]" caption="Product Name" attribute="1" defaultMemberUniqueName="[dim_products_table].[Product Name].[All]" allUniqueName="[dim_products_table].[Product Name].[All]" dimensionUniqueName="[dim_products_table]" displayFolder="" count="0" memberValueDatatype="130" unbalanced="0"/>
    <cacheHierarchy uniqueName="[dim_products_table].[Category]" caption="Category" attribute="1" defaultMemberUniqueName="[dim_products_table].[Category].[All]" allUniqueName="[dim_products_table].[Category].[All]" dimensionUniqueName="[dim_products_table]" displayFolder="" count="2" memberValueDatatype="130" unbalanced="0">
      <fieldsUsage count="2">
        <fieldUsage x="-1"/>
        <fieldUsage x="8"/>
      </fieldsUsage>
    </cacheHierarchy>
    <cacheHierarchy uniqueName="[dim_products_table].[Sales Price]" caption="Sales Price" attribute="1" defaultMemberUniqueName="[dim_products_table].[Sales Price].[All]" allUniqueName="[dim_products_table].[Sales Price].[All]" dimensionUniqueName="[dim_products_table]" displayFolder="" count="0" memberValueDatatype="5" unbalanced="0"/>
    <cacheHierarchy uniqueName="[dim_products_table].[Cost Price]" caption="Cost Price" attribute="1" defaultMemberUniqueName="[dim_products_table].[Cost Price].[All]" allUniqueName="[dim_products_table].[Cost Price].[All]" dimensionUniqueName="[dim_products_table]" displayFolder="" count="0" memberValueDatatype="5"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ID]" caption="Store ID" attribute="1" defaultMemberUniqueName="[sales_persons_table].[Store ID].[All]" allUniqueName="[sales_persons_table].[Store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SalesPerson Age]" caption="SalesPerson Age" attribute="1" defaultMemberUniqueName="[sales_persons_table].[SalesPerson Age].[All]" allUniqueName="[sales_persons_table].[SalesPerson Age].[All]" dimensionUniqueName="[sales_persons_table]"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Store ID]" caption="Sum of Store ID" measure="1" displayFolder="" measureGroup="monthly_store_targets" count="0">
      <extLst>
        <ext xmlns:x15="http://schemas.microsoft.com/office/spreadsheetml/2010/11/main" uri="{B97F6D7D-B522-45F9-BDA1-12C45D357490}">
          <x15:cacheHierarchy aggregatedColumn="27"/>
        </ext>
      </extLst>
    </cacheHierarchy>
    <cacheHierarchy uniqueName="[Measures].[Sum of Store ID 2]" caption="Sum of Store ID 2" measure="1" displayFolder="" measureGroup="sales_persons_table" count="0">
      <extLst>
        <ext xmlns:x15="http://schemas.microsoft.com/office/spreadsheetml/2010/11/main" uri="{B97F6D7D-B522-45F9-BDA1-12C45D357490}">
          <x15:cacheHierarchy aggregatedColumn="33"/>
        </ext>
      </extLst>
    </cacheHierarchy>
    <cacheHierarchy uniqueName="[Measures].[Sum of Customer Age]" caption="Sum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4"/>
      </fieldsUsage>
    </cacheHierarchy>
    <cacheHierarchy uniqueName="[Measures].[COGS]" caption="COGS" measure="1" displayFolder="" measureGroup="Calculations" count="0" oneField="1">
      <fieldsUsage count="1">
        <fieldUsage x="5"/>
      </fieldsUsage>
    </cacheHierarchy>
    <cacheHierarchy uniqueName="[Measures].[Profit Margin]" caption="Profit Margin" measure="1" displayFolder="" measureGroup="Calculations" count="0" oneField="1">
      <fieldsUsage count="1">
        <fieldUsage x="6"/>
      </fieldsUsage>
    </cacheHierarchy>
    <cacheHierarchy uniqueName="[Measures].[%Profit]" caption="%Profit" measure="1" displayFolder="" measureGroup="Calculations" count="0" oneField="1">
      <fieldsUsage count="1">
        <fieldUsage x="7"/>
      </fieldsUsage>
    </cacheHierarchy>
    <cacheHierarchy uniqueName="[Measures].[# Transactions]" caption="# Transactions" measure="1" displayFolder="" measureGroup="Calculations" count="0"/>
    <cacheHierarchy uniqueName="[Measures].[Total Refunds]" caption="Total Refunds"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customers]" caption="#customers" measure="1" displayFolder="" measureGroup="Calculations" count="0" oneField="1">
      <fieldsUsage count="1">
        <fieldUsage x="2"/>
      </fieldsUsage>
    </cacheHierarchy>
    <cacheHierarchy uniqueName="[Measures].[#Locations]" caption="#Locations" measure="1" displayFolder="" measureGroup="Calculations" count="0" oneField="1">
      <fieldsUsage count="1">
        <fieldUsage x="3"/>
      </fieldsUsage>
    </cacheHierarchy>
    <cacheHierarchy uniqueName="[Measures].[ReturnRate]" caption="Return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dim_customers_table]" caption="__XL_Count dim_customers_table" measure="1" displayFolder="" measureGroup="dim_customers_table" count="0" hidden="1"/>
    <cacheHierarchy uniqueName="[Measures].[__XL_Count dim_products_table]" caption="__XL_Count dim_products_table" measure="1" displayFolder="" measureGroup="dim_products_table" count="0" hidden="1"/>
    <cacheHierarchy uniqueName="[Measures].[__XL_Count Calculations]" caption="__XL_Count Calculations" measure="1" displayFolder="" measureGroup="Calculations" count="0" hidden="1"/>
    <cacheHierarchy uniqueName="[Measures].[__XL_Count sales_persons_table]" caption="__XL_Count sales_persons_table" measure="1" displayFolder="" measureGroup="sales_persons_table"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_table" uniqueName="[dim_customers_table]" caption="dim_customers_table"/>
    <dimension name="dim_products_table" uniqueName="[dim_products_table]" caption="dim_products_table"/>
    <dimension name="fact_table" uniqueName="[fact_table]" caption="fact_table"/>
    <dimension measure="1" name="Measures" uniqueName="[Measures]" caption="Measures"/>
    <dimension name="monthly_store_targets" uniqueName="[monthly_store_targets]" caption="monthly_store_targets"/>
    <dimension name="sales_persons_table" uniqueName="[sales_persons_table]" caption="sales_persons_table"/>
  </dimensions>
  <measureGroups count="7">
    <measureGroup name="Calculations" caption="Calculations"/>
    <measureGroup name="Date" caption="Date"/>
    <measureGroup name="dim_customers_table" caption="dim_customers_table"/>
    <measureGroup name="dim_products_table" caption="dim_products_table"/>
    <measureGroup name="fact_table" caption="fact_table"/>
    <measureGroup name="monthly_store_targets" caption="monthly_store_targets"/>
    <measureGroup name="sales_persons_table" caption="sales_person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427087615739" backgroundQuery="1" createdVersion="8" refreshedVersion="8" minRefreshableVersion="3" recordCount="0" supportSubquery="1" supportAdvancedDrill="1" xr:uid="{1B135EB5-61B4-42E1-BF1A-0AF2F1FF02ED}">
  <cacheSource type="external" connectionId="8"/>
  <cacheFields count="5">
    <cacheField name="[dim_customers_table].[Customer Name].[Customer Name]" caption="Customer Name" numFmtId="0" hierarchy="10" level="1">
      <sharedItems count="5">
        <s v="Bobby Abbott"/>
        <s v="Christine Hawkins"/>
        <s v="Jeffery Powell"/>
        <s v="Lisa West"/>
        <s v="Travis Ewing"/>
      </sharedItems>
    </cacheField>
    <cacheField name="[Measures].[Profit Margin]" caption="Profit Margin" numFmtId="0" hierarchy="43" level="32767"/>
    <cacheField name="[dim_customers_table].[Location].[Location]" caption="Location" numFmtId="0" hierarchy="12" level="1">
      <sharedItems count="5">
        <s v="Florida"/>
        <s v="Indiana"/>
        <s v="Maryland"/>
        <s v="New York"/>
        <s v="Wisconsin"/>
      </sharedItems>
    </cacheField>
    <cacheField name="[Date].[Month].[Month]" caption="Month" numFmtId="0" hierarchy="3" level="1">
      <sharedItems count="12">
        <s v="Jan"/>
        <s v="Feb"/>
        <s v="Mar"/>
        <s v="Apr"/>
        <s v="May"/>
        <s v="Jun"/>
        <s v="Jul"/>
        <s v="Aug"/>
        <s v="Sep"/>
        <s v="Oct"/>
        <s v="Nov"/>
        <s v="Dec"/>
      </sharedItems>
    </cacheField>
    <cacheField name="[dim_products_table].[Category].[Category]" caption="Category" numFmtId="0" hierarchy="17"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Month Number]" caption="Month Number" attribute="1" defaultMemberUniqueName="[Date].[Month Number].[All]" allUniqueName="[Date].[Month Number].[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ber]" caption="Week Number" attribute="1" defaultMemberUniqueName="[Date].[Week Number].[All]" allUniqueName="[Date].[Week Number].[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_table].[Customer ID]" caption="Customer ID" attribute="1" defaultMemberUniqueName="[dim_customers_table].[Customer ID].[All]" allUniqueName="[dim_customers_table].[Customer ID].[All]" dimensionUniqueName="[dim_customers_table]" displayFolder="" count="0" memberValueDatatype="20" unbalanced="0"/>
    <cacheHierarchy uniqueName="[dim_customers_table].[Customer Name]" caption="Customer Name" attribute="1" defaultMemberUniqueName="[dim_customers_table].[Customer Name].[All]" allUniqueName="[dim_customers_table].[Customer Name].[All]" dimensionUniqueName="[dim_customers_table]" displayFolder="" count="2" memberValueDatatype="130" unbalanced="0">
      <fieldsUsage count="2">
        <fieldUsage x="-1"/>
        <fieldUsage x="0"/>
      </fieldsUsage>
    </cacheHierarchy>
    <cacheHierarchy uniqueName="[dim_customers_table].[Gender]" caption="Gender" attribute="1" defaultMemberUniqueName="[dim_customers_table].[Gender].[All]" allUniqueName="[dim_customers_table].[Gender].[All]" dimensionUniqueName="[dim_customers_table]" displayFolder="" count="0" memberValueDatatype="130" unbalanced="0"/>
    <cacheHierarchy uniqueName="[dim_customers_table].[Location]" caption="Location" attribute="1" defaultMemberUniqueName="[dim_customers_table].[Location].[All]" allUniqueName="[dim_customers_table].[Location].[All]" dimensionUniqueName="[dim_customers_table]" displayFolder="" count="2" memberValueDatatype="130" unbalanced="0">
      <fieldsUsage count="2">
        <fieldUsage x="-1"/>
        <fieldUsage x="2"/>
      </fieldsUsage>
    </cacheHierarchy>
    <cacheHierarchy uniqueName="[dim_customers_table].[Customer Age]" caption="Customer Age" attribute="1" defaultMemberUniqueName="[dim_customers_table].[Customer Age].[All]" allUniqueName="[dim_customers_table].[Customer Age].[All]" dimensionUniqueName="[dim_customers_table]" displayFolder="" count="0" memberValueDatatype="20" unbalanced="0"/>
    <cacheHierarchy uniqueName="[dim_customers_table].[Customer Age Group]" caption="Customer Age Group" attribute="1" defaultMemberUniqueName="[dim_customers_table].[Customer Age Group].[All]" allUniqueName="[dim_customers_table].[Customer Age Group].[All]" dimensionUniqueName="[dim_customers_table]" displayFolder="" count="0" memberValueDatatype="130" unbalanced="0"/>
    <cacheHierarchy uniqueName="[dim_products_table].[Product ID]" caption="Product ID" attribute="1" defaultMemberUniqueName="[dim_products_table].[Product ID].[All]" allUniqueName="[dim_products_table].[Product ID].[All]" dimensionUniqueName="[dim_products_table]" displayFolder="" count="0" memberValueDatatype="20" unbalanced="0"/>
    <cacheHierarchy uniqueName="[dim_products_table].[Product Name]" caption="Product Name" attribute="1" defaultMemberUniqueName="[dim_products_table].[Product Name].[All]" allUniqueName="[dim_products_table].[Product Name].[All]" dimensionUniqueName="[dim_products_table]" displayFolder="" count="0" memberValueDatatype="130" unbalanced="0"/>
    <cacheHierarchy uniqueName="[dim_products_table].[Category]" caption="Category" attribute="1" defaultMemberUniqueName="[dim_products_table].[Category].[All]" allUniqueName="[dim_products_table].[Category].[All]" dimensionUniqueName="[dim_products_table]" displayFolder="" count="2" memberValueDatatype="130" unbalanced="0">
      <fieldsUsage count="2">
        <fieldUsage x="-1"/>
        <fieldUsage x="4"/>
      </fieldsUsage>
    </cacheHierarchy>
    <cacheHierarchy uniqueName="[dim_products_table].[Sales Price]" caption="Sales Price" attribute="1" defaultMemberUniqueName="[dim_products_table].[Sales Price].[All]" allUniqueName="[dim_products_table].[Sales Price].[All]" dimensionUniqueName="[dim_products_table]" displayFolder="" count="0" memberValueDatatype="5" unbalanced="0"/>
    <cacheHierarchy uniqueName="[dim_products_table].[Cost Price]" caption="Cost Price" attribute="1" defaultMemberUniqueName="[dim_products_table].[Cost Price].[All]" allUniqueName="[dim_products_table].[Cost Price].[All]" dimensionUniqueName="[dim_products_table]" displayFolder="" count="0" memberValueDatatype="5"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ID]" caption="Store ID" attribute="1" defaultMemberUniqueName="[sales_persons_table].[Store ID].[All]" allUniqueName="[sales_persons_table].[Store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SalesPerson Age]" caption="SalesPerson Age" attribute="1" defaultMemberUniqueName="[sales_persons_table].[SalesPerson Age].[All]" allUniqueName="[sales_persons_table].[SalesPerson Age].[All]" dimensionUniqueName="[sales_persons_table]"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Store ID]" caption="Sum of Store ID" measure="1" displayFolder="" measureGroup="monthly_store_targets" count="0">
      <extLst>
        <ext xmlns:x15="http://schemas.microsoft.com/office/spreadsheetml/2010/11/main" uri="{B97F6D7D-B522-45F9-BDA1-12C45D357490}">
          <x15:cacheHierarchy aggregatedColumn="27"/>
        </ext>
      </extLst>
    </cacheHierarchy>
    <cacheHierarchy uniqueName="[Measures].[Sum of Store ID 2]" caption="Sum of Store ID 2" measure="1" displayFolder="" measureGroup="sales_persons_table" count="0">
      <extLst>
        <ext xmlns:x15="http://schemas.microsoft.com/office/spreadsheetml/2010/11/main" uri="{B97F6D7D-B522-45F9-BDA1-12C45D357490}">
          <x15:cacheHierarchy aggregatedColumn="33"/>
        </ext>
      </extLst>
    </cacheHierarchy>
    <cacheHierarchy uniqueName="[Measures].[Sum of Customer Age]" caption="Sum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Profit]" caption="%Profit" measure="1" displayFolder="" measureGroup="Calculations" count="0"/>
    <cacheHierarchy uniqueName="[Measures].[# Transactions]" caption="# Transactions" measure="1" displayFolder="" measureGroup="Calculations" count="0"/>
    <cacheHierarchy uniqueName="[Measures].[Total Refunds]" caption="Total Refunds"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ReturnRate]" caption="Return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dim_customers_table]" caption="__XL_Count dim_customers_table" measure="1" displayFolder="" measureGroup="dim_customers_table" count="0" hidden="1"/>
    <cacheHierarchy uniqueName="[Measures].[__XL_Count dim_products_table]" caption="__XL_Count dim_products_table" measure="1" displayFolder="" measureGroup="dim_products_table" count="0" hidden="1"/>
    <cacheHierarchy uniqueName="[Measures].[__XL_Count Calculations]" caption="__XL_Count Calculations" measure="1" displayFolder="" measureGroup="Calculations" count="0" hidden="1"/>
    <cacheHierarchy uniqueName="[Measures].[__XL_Count sales_persons_table]" caption="__XL_Count sales_persons_table" measure="1" displayFolder="" measureGroup="sales_persons_table"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_table" uniqueName="[dim_customers_table]" caption="dim_customers_table"/>
    <dimension name="dim_products_table" uniqueName="[dim_products_table]" caption="dim_products_table"/>
    <dimension name="fact_table" uniqueName="[fact_table]" caption="fact_table"/>
    <dimension measure="1" name="Measures" uniqueName="[Measures]" caption="Measures"/>
    <dimension name="monthly_store_targets" uniqueName="[monthly_store_targets]" caption="monthly_store_targets"/>
    <dimension name="sales_persons_table" uniqueName="[sales_persons_table]" caption="sales_persons_table"/>
  </dimensions>
  <measureGroups count="7">
    <measureGroup name="Calculations" caption="Calculations"/>
    <measureGroup name="Date" caption="Date"/>
    <measureGroup name="dim_customers_table" caption="dim_customers_table"/>
    <measureGroup name="dim_products_table" caption="dim_products_table"/>
    <measureGroup name="fact_table" caption="fact_table"/>
    <measureGroup name="monthly_store_targets" caption="monthly_store_targets"/>
    <measureGroup name="sales_persons_table" caption="sales_person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427092824073" backgroundQuery="1" createdVersion="8" refreshedVersion="8" minRefreshableVersion="3" recordCount="0" supportSubquery="1" supportAdvancedDrill="1" xr:uid="{443F2EAE-3DD8-4E7A-8786-EC6F371D07FB}">
  <cacheSource type="external" connectionId="8"/>
  <cacheFields count="5">
    <cacheField name="[dim_customers_table].[Customer Name].[Customer Name]" caption="Customer Name" numFmtId="0" hierarchy="10" level="1">
      <sharedItems count="5">
        <s v="Bobby Abbott"/>
        <s v="Christine Hawkins"/>
        <s v="Jeffery Powell"/>
        <s v="Lisa West"/>
        <s v="Travis Ewing"/>
      </sharedItems>
    </cacheField>
    <cacheField name="[Measures].[Profit Margin]" caption="Profit Margin" numFmtId="0" hierarchy="43" level="32767"/>
    <cacheField name="[dim_customers_table].[Location].[Location]" caption="Location" numFmtId="0" hierarchy="12" level="1">
      <sharedItems count="5">
        <s v="Florida"/>
        <s v="Indiana"/>
        <s v="Maryland"/>
        <s v="New York"/>
        <s v="Wisconsin"/>
      </sharedItems>
    </cacheField>
    <cacheField name="[Date].[Month].[Month]" caption="Month" numFmtId="0" hierarchy="3" level="1">
      <sharedItems count="12">
        <s v="Jan"/>
        <s v="Feb"/>
        <s v="Mar"/>
        <s v="Apr"/>
        <s v="May"/>
        <s v="Jun"/>
        <s v="Jul"/>
        <s v="Aug"/>
        <s v="Sep"/>
        <s v="Oct"/>
        <s v="Nov"/>
        <s v="Dec"/>
      </sharedItems>
    </cacheField>
    <cacheField name="[dim_products_table].[Category].[Category]" caption="Category" numFmtId="0" hierarchy="17"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Month Number]" caption="Month Number" attribute="1" defaultMemberUniqueName="[Date].[Month Number].[All]" allUniqueName="[Date].[Month Number].[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ber]" caption="Week Number" attribute="1" defaultMemberUniqueName="[Date].[Week Number].[All]" allUniqueName="[Date].[Week Number].[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_table].[Customer ID]" caption="Customer ID" attribute="1" defaultMemberUniqueName="[dim_customers_table].[Customer ID].[All]" allUniqueName="[dim_customers_table].[Customer ID].[All]" dimensionUniqueName="[dim_customers_table]" displayFolder="" count="0" memberValueDatatype="20" unbalanced="0"/>
    <cacheHierarchy uniqueName="[dim_customers_table].[Customer Name]" caption="Customer Name" attribute="1" defaultMemberUniqueName="[dim_customers_table].[Customer Name].[All]" allUniqueName="[dim_customers_table].[Customer Name].[All]" dimensionUniqueName="[dim_customers_table]" displayFolder="" count="2" memberValueDatatype="130" unbalanced="0">
      <fieldsUsage count="2">
        <fieldUsage x="-1"/>
        <fieldUsage x="0"/>
      </fieldsUsage>
    </cacheHierarchy>
    <cacheHierarchy uniqueName="[dim_customers_table].[Gender]" caption="Gender" attribute="1" defaultMemberUniqueName="[dim_customers_table].[Gender].[All]" allUniqueName="[dim_customers_table].[Gender].[All]" dimensionUniqueName="[dim_customers_table]" displayFolder="" count="0" memberValueDatatype="130" unbalanced="0"/>
    <cacheHierarchy uniqueName="[dim_customers_table].[Location]" caption="Location" attribute="1" defaultMemberUniqueName="[dim_customers_table].[Location].[All]" allUniqueName="[dim_customers_table].[Location].[All]" dimensionUniqueName="[dim_customers_table]" displayFolder="" count="2" memberValueDatatype="130" unbalanced="0">
      <fieldsUsage count="2">
        <fieldUsage x="-1"/>
        <fieldUsage x="2"/>
      </fieldsUsage>
    </cacheHierarchy>
    <cacheHierarchy uniqueName="[dim_customers_table].[Customer Age]" caption="Customer Age" attribute="1" defaultMemberUniqueName="[dim_customers_table].[Customer Age].[All]" allUniqueName="[dim_customers_table].[Customer Age].[All]" dimensionUniqueName="[dim_customers_table]" displayFolder="" count="0" memberValueDatatype="20" unbalanced="0"/>
    <cacheHierarchy uniqueName="[dim_customers_table].[Customer Age Group]" caption="Customer Age Group" attribute="1" defaultMemberUniqueName="[dim_customers_table].[Customer Age Group].[All]" allUniqueName="[dim_customers_table].[Customer Age Group].[All]" dimensionUniqueName="[dim_customers_table]" displayFolder="" count="0" memberValueDatatype="130" unbalanced="0"/>
    <cacheHierarchy uniqueName="[dim_products_table].[Product ID]" caption="Product ID" attribute="1" defaultMemberUniqueName="[dim_products_table].[Product ID].[All]" allUniqueName="[dim_products_table].[Product ID].[All]" dimensionUniqueName="[dim_products_table]" displayFolder="" count="0" memberValueDatatype="20" unbalanced="0"/>
    <cacheHierarchy uniqueName="[dim_products_table].[Product Name]" caption="Product Name" attribute="1" defaultMemberUniqueName="[dim_products_table].[Product Name].[All]" allUniqueName="[dim_products_table].[Product Name].[All]" dimensionUniqueName="[dim_products_table]" displayFolder="" count="0" memberValueDatatype="130" unbalanced="0"/>
    <cacheHierarchy uniqueName="[dim_products_table].[Category]" caption="Category" attribute="1" defaultMemberUniqueName="[dim_products_table].[Category].[All]" allUniqueName="[dim_products_table].[Category].[All]" dimensionUniqueName="[dim_products_table]" displayFolder="" count="2" memberValueDatatype="130" unbalanced="0">
      <fieldsUsage count="2">
        <fieldUsage x="-1"/>
        <fieldUsage x="4"/>
      </fieldsUsage>
    </cacheHierarchy>
    <cacheHierarchy uniqueName="[dim_products_table].[Sales Price]" caption="Sales Price" attribute="1" defaultMemberUniqueName="[dim_products_table].[Sales Price].[All]" allUniqueName="[dim_products_table].[Sales Price].[All]" dimensionUniqueName="[dim_products_table]" displayFolder="" count="0" memberValueDatatype="5" unbalanced="0"/>
    <cacheHierarchy uniqueName="[dim_products_table].[Cost Price]" caption="Cost Price" attribute="1" defaultMemberUniqueName="[dim_products_table].[Cost Price].[All]" allUniqueName="[dim_products_table].[Cost Price].[All]" dimensionUniqueName="[dim_products_table]" displayFolder="" count="0" memberValueDatatype="5"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ID]" caption="Store ID" attribute="1" defaultMemberUniqueName="[sales_persons_table].[Store ID].[All]" allUniqueName="[sales_persons_table].[Store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SalesPerson Age]" caption="SalesPerson Age" attribute="1" defaultMemberUniqueName="[sales_persons_table].[SalesPerson Age].[All]" allUniqueName="[sales_persons_table].[SalesPerson Age].[All]" dimensionUniqueName="[sales_persons_table]"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Store ID]" caption="Sum of Store ID" measure="1" displayFolder="" measureGroup="monthly_store_targets" count="0">
      <extLst>
        <ext xmlns:x15="http://schemas.microsoft.com/office/spreadsheetml/2010/11/main" uri="{B97F6D7D-B522-45F9-BDA1-12C45D357490}">
          <x15:cacheHierarchy aggregatedColumn="27"/>
        </ext>
      </extLst>
    </cacheHierarchy>
    <cacheHierarchy uniqueName="[Measures].[Sum of Store ID 2]" caption="Sum of Store ID 2" measure="1" displayFolder="" measureGroup="sales_persons_table" count="0">
      <extLst>
        <ext xmlns:x15="http://schemas.microsoft.com/office/spreadsheetml/2010/11/main" uri="{B97F6D7D-B522-45F9-BDA1-12C45D357490}">
          <x15:cacheHierarchy aggregatedColumn="33"/>
        </ext>
      </extLst>
    </cacheHierarchy>
    <cacheHierarchy uniqueName="[Measures].[Sum of Customer Age]" caption="Sum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Profit]" caption="%Profit" measure="1" displayFolder="" measureGroup="Calculations" count="0"/>
    <cacheHierarchy uniqueName="[Measures].[# Transactions]" caption="# Transactions" measure="1" displayFolder="" measureGroup="Calculations" count="0"/>
    <cacheHierarchy uniqueName="[Measures].[Total Refunds]" caption="Total Refunds"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ReturnRate]" caption="Return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dim_customers_table]" caption="__XL_Count dim_customers_table" measure="1" displayFolder="" measureGroup="dim_customers_table" count="0" hidden="1"/>
    <cacheHierarchy uniqueName="[Measures].[__XL_Count dim_products_table]" caption="__XL_Count dim_products_table" measure="1" displayFolder="" measureGroup="dim_products_table" count="0" hidden="1"/>
    <cacheHierarchy uniqueName="[Measures].[__XL_Count Calculations]" caption="__XL_Count Calculations" measure="1" displayFolder="" measureGroup="Calculations" count="0" hidden="1"/>
    <cacheHierarchy uniqueName="[Measures].[__XL_Count sales_persons_table]" caption="__XL_Count sales_persons_table" measure="1" displayFolder="" measureGroup="sales_persons_table"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_table" uniqueName="[dim_customers_table]" caption="dim_customers_table"/>
    <dimension name="dim_products_table" uniqueName="[dim_products_table]" caption="dim_products_table"/>
    <dimension name="fact_table" uniqueName="[fact_table]" caption="fact_table"/>
    <dimension measure="1" name="Measures" uniqueName="[Measures]" caption="Measures"/>
    <dimension name="monthly_store_targets" uniqueName="[monthly_store_targets]" caption="monthly_store_targets"/>
    <dimension name="sales_persons_table" uniqueName="[sales_persons_table]" caption="sales_persons_table"/>
  </dimensions>
  <measureGroups count="7">
    <measureGroup name="Calculations" caption="Calculations"/>
    <measureGroup name="Date" caption="Date"/>
    <measureGroup name="dim_customers_table" caption="dim_customers_table"/>
    <measureGroup name="dim_products_table" caption="dim_products_table"/>
    <measureGroup name="fact_table" caption="fact_table"/>
    <measureGroup name="monthly_store_targets" caption="monthly_store_targets"/>
    <measureGroup name="sales_persons_table" caption="sales_person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427098148146" backgroundQuery="1" createdVersion="8" refreshedVersion="8" minRefreshableVersion="3" recordCount="0" supportSubquery="1" supportAdvancedDrill="1" xr:uid="{83DF2EEC-9FA4-45A7-BF4C-FFBAF6108082}">
  <cacheSource type="external" connectionId="8"/>
  <cacheFields count="4">
    <cacheField name="[dim_customers_table].[Customer Name].[Customer Name]" caption="Customer Name" numFmtId="0" hierarchy="10" level="1">
      <sharedItems count="5">
        <s v="Bobby Abbott"/>
        <s v="Christine Hawkins"/>
        <s v="Jeffery Powell"/>
        <s v="Lisa West"/>
        <s v="Travis Ewing"/>
      </sharedItems>
    </cacheField>
    <cacheField name="[dim_customers_table].[Location].[Location]" caption="Location" numFmtId="0" hierarchy="12" level="1">
      <sharedItems count="5">
        <s v="Florida"/>
        <s v="Indiana"/>
        <s v="Maryland"/>
        <s v="New York"/>
        <s v="Wisconsin"/>
      </sharedItems>
    </cacheField>
    <cacheField name="[Measures].[# Products]" caption="# Products" numFmtId="0" hierarchy="47" level="32767"/>
    <cacheField name="[dim_products_table].[Category].[Category]" caption="Category" numFmtId="0" hierarchy="17"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ber]" caption="Week Number" attribute="1" defaultMemberUniqueName="[Date].[Week Number].[All]" allUniqueName="[Date].[Week Number].[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_table].[Customer ID]" caption="Customer ID" attribute="1" defaultMemberUniqueName="[dim_customers_table].[Customer ID].[All]" allUniqueName="[dim_customers_table].[Customer ID].[All]" dimensionUniqueName="[dim_customers_table]" displayFolder="" count="0" memberValueDatatype="20" unbalanced="0"/>
    <cacheHierarchy uniqueName="[dim_customers_table].[Customer Name]" caption="Customer Name" attribute="1" defaultMemberUniqueName="[dim_customers_table].[Customer Name].[All]" allUniqueName="[dim_customers_table].[Customer Name].[All]" dimensionUniqueName="[dim_customers_table]" displayFolder="" count="2" memberValueDatatype="130" unbalanced="0">
      <fieldsUsage count="2">
        <fieldUsage x="-1"/>
        <fieldUsage x="0"/>
      </fieldsUsage>
    </cacheHierarchy>
    <cacheHierarchy uniqueName="[dim_customers_table].[Gender]" caption="Gender" attribute="1" defaultMemberUniqueName="[dim_customers_table].[Gender].[All]" allUniqueName="[dim_customers_table].[Gender].[All]" dimensionUniqueName="[dim_customers_table]" displayFolder="" count="0" memberValueDatatype="130" unbalanced="0"/>
    <cacheHierarchy uniqueName="[dim_customers_table].[Location]" caption="Location" attribute="1" defaultMemberUniqueName="[dim_customers_table].[Location].[All]" allUniqueName="[dim_customers_table].[Location].[All]" dimensionUniqueName="[dim_customers_table]" displayFolder="" count="2" memberValueDatatype="130" unbalanced="0">
      <fieldsUsage count="2">
        <fieldUsage x="-1"/>
        <fieldUsage x="1"/>
      </fieldsUsage>
    </cacheHierarchy>
    <cacheHierarchy uniqueName="[dim_customers_table].[Customer Age]" caption="Customer Age" attribute="1" defaultMemberUniqueName="[dim_customers_table].[Customer Age].[All]" allUniqueName="[dim_customers_table].[Customer Age].[All]" dimensionUniqueName="[dim_customers_table]" displayFolder="" count="0" memberValueDatatype="20" unbalanced="0"/>
    <cacheHierarchy uniqueName="[dim_customers_table].[Customer Age Group]" caption="Customer Age Group" attribute="1" defaultMemberUniqueName="[dim_customers_table].[Customer Age Group].[All]" allUniqueName="[dim_customers_table].[Customer Age Group].[All]" dimensionUniqueName="[dim_customers_table]" displayFolder="" count="0" memberValueDatatype="130" unbalanced="0"/>
    <cacheHierarchy uniqueName="[dim_products_table].[Product ID]" caption="Product ID" attribute="1" defaultMemberUniqueName="[dim_products_table].[Product ID].[All]" allUniqueName="[dim_products_table].[Product ID].[All]" dimensionUniqueName="[dim_products_table]" displayFolder="" count="0" memberValueDatatype="20" unbalanced="0"/>
    <cacheHierarchy uniqueName="[dim_products_table].[Product Name]" caption="Product Name" attribute="1" defaultMemberUniqueName="[dim_products_table].[Product Name].[All]" allUniqueName="[dim_products_table].[Product Name].[All]" dimensionUniqueName="[dim_products_table]" displayFolder="" count="0" memberValueDatatype="130" unbalanced="0"/>
    <cacheHierarchy uniqueName="[dim_products_table].[Category]" caption="Category" attribute="1" defaultMemberUniqueName="[dim_products_table].[Category].[All]" allUniqueName="[dim_products_table].[Category].[All]" dimensionUniqueName="[dim_products_table]" displayFolder="" count="2" memberValueDatatype="130" unbalanced="0">
      <fieldsUsage count="2">
        <fieldUsage x="-1"/>
        <fieldUsage x="3"/>
      </fieldsUsage>
    </cacheHierarchy>
    <cacheHierarchy uniqueName="[dim_products_table].[Sales Price]" caption="Sales Price" attribute="1" defaultMemberUniqueName="[dim_products_table].[Sales Price].[All]" allUniqueName="[dim_products_table].[Sales Price].[All]" dimensionUniqueName="[dim_products_table]" displayFolder="" count="0" memberValueDatatype="5" unbalanced="0"/>
    <cacheHierarchy uniqueName="[dim_products_table].[Cost Price]" caption="Cost Price" attribute="1" defaultMemberUniqueName="[dim_products_table].[Cost Price].[All]" allUniqueName="[dim_products_table].[Cost Price].[All]" dimensionUniqueName="[dim_products_table]" displayFolder="" count="0" memberValueDatatype="5"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ID]" caption="Store ID" attribute="1" defaultMemberUniqueName="[sales_persons_table].[Store ID].[All]" allUniqueName="[sales_persons_table].[Store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SalesPerson Age]" caption="SalesPerson Age" attribute="1" defaultMemberUniqueName="[sales_persons_table].[SalesPerson Age].[All]" allUniqueName="[sales_persons_table].[SalesPerson Age].[All]" dimensionUniqueName="[sales_persons_table]"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Store ID]" caption="Sum of Store ID" measure="1" displayFolder="" measureGroup="monthly_store_targets" count="0">
      <extLst>
        <ext xmlns:x15="http://schemas.microsoft.com/office/spreadsheetml/2010/11/main" uri="{B97F6D7D-B522-45F9-BDA1-12C45D357490}">
          <x15:cacheHierarchy aggregatedColumn="27"/>
        </ext>
      </extLst>
    </cacheHierarchy>
    <cacheHierarchy uniqueName="[Measures].[Sum of Store ID 2]" caption="Sum of Store ID 2" measure="1" displayFolder="" measureGroup="sales_persons_table" count="0">
      <extLst>
        <ext xmlns:x15="http://schemas.microsoft.com/office/spreadsheetml/2010/11/main" uri="{B97F6D7D-B522-45F9-BDA1-12C45D357490}">
          <x15:cacheHierarchy aggregatedColumn="33"/>
        </ext>
      </extLst>
    </cacheHierarchy>
    <cacheHierarchy uniqueName="[Measures].[Sum of Customer Age]" caption="Sum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Profit]" caption="%Profit" measure="1" displayFolder="" measureGroup="Calculations" count="0"/>
    <cacheHierarchy uniqueName="[Measures].[# Transactions]" caption="# Transactions" measure="1" displayFolder="" measureGroup="Calculations" count="0"/>
    <cacheHierarchy uniqueName="[Measures].[Total Refunds]" caption="Total Refunds" measure="1" displayFolder="" measureGroup="Calculations" count="0"/>
    <cacheHierarchy uniqueName="[Measures].[# Products]" caption="# Products" measure="1" displayFolder="" measureGroup="Calculations" count="0" oneField="1">
      <fieldsUsage count="1">
        <fieldUsage x="2"/>
      </fieldsUsage>
    </cacheHierarchy>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ReturnRate]" caption="Return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dim_customers_table]" caption="__XL_Count dim_customers_table" measure="1" displayFolder="" measureGroup="dim_customers_table" count="0" hidden="1"/>
    <cacheHierarchy uniqueName="[Measures].[__XL_Count dim_products_table]" caption="__XL_Count dim_products_table" measure="1" displayFolder="" measureGroup="dim_products_table" count="0" hidden="1"/>
    <cacheHierarchy uniqueName="[Measures].[__XL_Count Calculations]" caption="__XL_Count Calculations" measure="1" displayFolder="" measureGroup="Calculations" count="0" hidden="1"/>
    <cacheHierarchy uniqueName="[Measures].[__XL_Count sales_persons_table]" caption="__XL_Count sales_persons_table" measure="1" displayFolder="" measureGroup="sales_persons_table"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_table" uniqueName="[dim_customers_table]" caption="dim_customers_table"/>
    <dimension name="dim_products_table" uniqueName="[dim_products_table]" caption="dim_products_table"/>
    <dimension name="fact_table" uniqueName="[fact_table]" caption="fact_table"/>
    <dimension measure="1" name="Measures" uniqueName="[Measures]" caption="Measures"/>
    <dimension name="monthly_store_targets" uniqueName="[monthly_store_targets]" caption="monthly_store_targets"/>
    <dimension name="sales_persons_table" uniqueName="[sales_persons_table]" caption="sales_persons_table"/>
  </dimensions>
  <measureGroups count="7">
    <measureGroup name="Calculations" caption="Calculations"/>
    <measureGroup name="Date" caption="Date"/>
    <measureGroup name="dim_customers_table" caption="dim_customers_table"/>
    <measureGroup name="dim_products_table" caption="dim_products_table"/>
    <measureGroup name="fact_table" caption="fact_table"/>
    <measureGroup name="monthly_store_targets" caption="monthly_store_targets"/>
    <measureGroup name="sales_persons_table" caption="sales_person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427103935188" backgroundQuery="1" createdVersion="8" refreshedVersion="8" minRefreshableVersion="3" recordCount="0" supportSubquery="1" supportAdvancedDrill="1" xr:uid="{68857A80-E782-476F-8C4E-95E0DFCCB0FB}">
  <cacheSource type="external" connectionId="8"/>
  <cacheFields count="6">
    <cacheField name="[dim_customers_table].[Customer Name].[Customer Name]" caption="Customer Name" numFmtId="0" hierarchy="10" level="1">
      <sharedItems count="5">
        <s v="Bobby Abbott"/>
        <s v="Christine Hawkins"/>
        <s v="Jeffery Powell"/>
        <s v="Lisa West"/>
        <s v="Travis Ewing"/>
      </sharedItems>
    </cacheField>
    <cacheField name="[dim_customers_table].[Location].[Location]" caption="Location" numFmtId="0" hierarchy="12" level="1">
      <sharedItems count="5">
        <s v="Florida"/>
        <s v="Indiana"/>
        <s v="Maryland"/>
        <s v="New York"/>
        <s v="Wisconsin"/>
      </sharedItems>
    </cacheField>
    <cacheField name="[Measures].[# Products]" caption="# Products" numFmtId="0" hierarchy="47" level="32767"/>
    <cacheField name="[Measures].[ReturnRate]" caption="ReturnRate" numFmtId="0" hierarchy="53" level="32767"/>
    <cacheField name="[Measures].[Refund Rate]" caption="Refund Rate" numFmtId="0" hierarchy="54" level="32767"/>
    <cacheField name="[dim_products_table].[Category].[Category]" caption="Category" numFmtId="0" hierarchy="17"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ber]" caption="Week Number" attribute="1" defaultMemberUniqueName="[Date].[Week Number].[All]" allUniqueName="[Date].[Week Number].[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_table].[Customer ID]" caption="Customer ID" attribute="1" defaultMemberUniqueName="[dim_customers_table].[Customer ID].[All]" allUniqueName="[dim_customers_table].[Customer ID].[All]" dimensionUniqueName="[dim_customers_table]" displayFolder="" count="0" memberValueDatatype="20" unbalanced="0"/>
    <cacheHierarchy uniqueName="[dim_customers_table].[Customer Name]" caption="Customer Name" attribute="1" defaultMemberUniqueName="[dim_customers_table].[Customer Name].[All]" allUniqueName="[dim_customers_table].[Customer Name].[All]" dimensionUniqueName="[dim_customers_table]" displayFolder="" count="2" memberValueDatatype="130" unbalanced="0">
      <fieldsUsage count="2">
        <fieldUsage x="-1"/>
        <fieldUsage x="0"/>
      </fieldsUsage>
    </cacheHierarchy>
    <cacheHierarchy uniqueName="[dim_customers_table].[Gender]" caption="Gender" attribute="1" defaultMemberUniqueName="[dim_customers_table].[Gender].[All]" allUniqueName="[dim_customers_table].[Gender].[All]" dimensionUniqueName="[dim_customers_table]" displayFolder="" count="0" memberValueDatatype="130" unbalanced="0"/>
    <cacheHierarchy uniqueName="[dim_customers_table].[Location]" caption="Location" attribute="1" defaultMemberUniqueName="[dim_customers_table].[Location].[All]" allUniqueName="[dim_customers_table].[Location].[All]" dimensionUniqueName="[dim_customers_table]" displayFolder="" count="2" memberValueDatatype="130" unbalanced="0">
      <fieldsUsage count="2">
        <fieldUsage x="-1"/>
        <fieldUsage x="1"/>
      </fieldsUsage>
    </cacheHierarchy>
    <cacheHierarchy uniqueName="[dim_customers_table].[Customer Age]" caption="Customer Age" attribute="1" defaultMemberUniqueName="[dim_customers_table].[Customer Age].[All]" allUniqueName="[dim_customers_table].[Customer Age].[All]" dimensionUniqueName="[dim_customers_table]" displayFolder="" count="0" memberValueDatatype="20" unbalanced="0"/>
    <cacheHierarchy uniqueName="[dim_customers_table].[Customer Age Group]" caption="Customer Age Group" attribute="1" defaultMemberUniqueName="[dim_customers_table].[Customer Age Group].[All]" allUniqueName="[dim_customers_table].[Customer Age Group].[All]" dimensionUniqueName="[dim_customers_table]" displayFolder="" count="0" memberValueDatatype="130" unbalanced="0"/>
    <cacheHierarchy uniqueName="[dim_products_table].[Product ID]" caption="Product ID" attribute="1" defaultMemberUniqueName="[dim_products_table].[Product ID].[All]" allUniqueName="[dim_products_table].[Product ID].[All]" dimensionUniqueName="[dim_products_table]" displayFolder="" count="0" memberValueDatatype="20" unbalanced="0"/>
    <cacheHierarchy uniqueName="[dim_products_table].[Product Name]" caption="Product Name" attribute="1" defaultMemberUniqueName="[dim_products_table].[Product Name].[All]" allUniqueName="[dim_products_table].[Product Name].[All]" dimensionUniqueName="[dim_products_table]" displayFolder="" count="0" memberValueDatatype="130" unbalanced="0"/>
    <cacheHierarchy uniqueName="[dim_products_table].[Category]" caption="Category" attribute="1" defaultMemberUniqueName="[dim_products_table].[Category].[All]" allUniqueName="[dim_products_table].[Category].[All]" dimensionUniqueName="[dim_products_table]" displayFolder="" count="2" memberValueDatatype="130" unbalanced="0">
      <fieldsUsage count="2">
        <fieldUsage x="-1"/>
        <fieldUsage x="5"/>
      </fieldsUsage>
    </cacheHierarchy>
    <cacheHierarchy uniqueName="[dim_products_table].[Sales Price]" caption="Sales Price" attribute="1" defaultMemberUniqueName="[dim_products_table].[Sales Price].[All]" allUniqueName="[dim_products_table].[Sales Price].[All]" dimensionUniqueName="[dim_products_table]" displayFolder="" count="0" memberValueDatatype="5" unbalanced="0"/>
    <cacheHierarchy uniqueName="[dim_products_table].[Cost Price]" caption="Cost Price" attribute="1" defaultMemberUniqueName="[dim_products_table].[Cost Price].[All]" allUniqueName="[dim_products_table].[Cost Price].[All]" dimensionUniqueName="[dim_products_table]" displayFolder="" count="0" memberValueDatatype="5"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ID]" caption="Store ID" attribute="1" defaultMemberUniqueName="[sales_persons_table].[Store ID].[All]" allUniqueName="[sales_persons_table].[Store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SalesPerson Age]" caption="SalesPerson Age" attribute="1" defaultMemberUniqueName="[sales_persons_table].[SalesPerson Age].[All]" allUniqueName="[sales_persons_table].[SalesPerson Age].[All]" dimensionUniqueName="[sales_persons_table]"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Store ID]" caption="Sum of Store ID" measure="1" displayFolder="" measureGroup="monthly_store_targets" count="0">
      <extLst>
        <ext xmlns:x15="http://schemas.microsoft.com/office/spreadsheetml/2010/11/main" uri="{B97F6D7D-B522-45F9-BDA1-12C45D357490}">
          <x15:cacheHierarchy aggregatedColumn="27"/>
        </ext>
      </extLst>
    </cacheHierarchy>
    <cacheHierarchy uniqueName="[Measures].[Sum of Store ID 2]" caption="Sum of Store ID 2" measure="1" displayFolder="" measureGroup="sales_persons_table" count="0">
      <extLst>
        <ext xmlns:x15="http://schemas.microsoft.com/office/spreadsheetml/2010/11/main" uri="{B97F6D7D-B522-45F9-BDA1-12C45D357490}">
          <x15:cacheHierarchy aggregatedColumn="33"/>
        </ext>
      </extLst>
    </cacheHierarchy>
    <cacheHierarchy uniqueName="[Measures].[Sum of Customer Age]" caption="Sum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Profit]" caption="%Profit" measure="1" displayFolder="" measureGroup="Calculations" count="0"/>
    <cacheHierarchy uniqueName="[Measures].[# Transactions]" caption="# Transactions" measure="1" displayFolder="" measureGroup="Calculations" count="0"/>
    <cacheHierarchy uniqueName="[Measures].[Total Refunds]" caption="Total Refunds" measure="1" displayFolder="" measureGroup="Calculations" count="0"/>
    <cacheHierarchy uniqueName="[Measures].[# Products]" caption="# Products" measure="1" displayFolder="" measureGroup="Calculations" count="0" oneField="1">
      <fieldsUsage count="1">
        <fieldUsage x="2"/>
      </fieldsUsage>
    </cacheHierarchy>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ReturnRate]" caption="ReturnRate" measure="1" displayFolder="" measureGroup="Calculations" count="0" oneField="1">
      <fieldsUsage count="1">
        <fieldUsage x="3"/>
      </fieldsUsage>
    </cacheHierarchy>
    <cacheHierarchy uniqueName="[Measures].[Refund Rate]" caption="Refund Rate" measure="1" displayFolder="" measureGroup="Calculations" count="0" oneField="1">
      <fieldsUsage count="1">
        <fieldUsage x="4"/>
      </fieldsUsage>
    </cacheHierarchy>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dim_customers_table]" caption="__XL_Count dim_customers_table" measure="1" displayFolder="" measureGroup="dim_customers_table" count="0" hidden="1"/>
    <cacheHierarchy uniqueName="[Measures].[__XL_Count dim_products_table]" caption="__XL_Count dim_products_table" measure="1" displayFolder="" measureGroup="dim_products_table" count="0" hidden="1"/>
    <cacheHierarchy uniqueName="[Measures].[__XL_Count Calculations]" caption="__XL_Count Calculations" measure="1" displayFolder="" measureGroup="Calculations" count="0" hidden="1"/>
    <cacheHierarchy uniqueName="[Measures].[__XL_Count sales_persons_table]" caption="__XL_Count sales_persons_table" measure="1" displayFolder="" measureGroup="sales_persons_table"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_table" uniqueName="[dim_customers_table]" caption="dim_customers_table"/>
    <dimension name="dim_products_table" uniqueName="[dim_products_table]" caption="dim_products_table"/>
    <dimension name="fact_table" uniqueName="[fact_table]" caption="fact_table"/>
    <dimension measure="1" name="Measures" uniqueName="[Measures]" caption="Measures"/>
    <dimension name="monthly_store_targets" uniqueName="[monthly_store_targets]" caption="monthly_store_targets"/>
    <dimension name="sales_persons_table" uniqueName="[sales_persons_table]" caption="sales_persons_table"/>
  </dimensions>
  <measureGroups count="7">
    <measureGroup name="Calculations" caption="Calculations"/>
    <measureGroup name="Date" caption="Date"/>
    <measureGroup name="dim_customers_table" caption="dim_customers_table"/>
    <measureGroup name="dim_products_table" caption="dim_products_table"/>
    <measureGroup name="fact_table" caption="fact_table"/>
    <measureGroup name="monthly_store_targets" caption="monthly_store_targets"/>
    <measureGroup name="sales_persons_table" caption="sales_person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427109606484" backgroundQuery="1" createdVersion="8" refreshedVersion="8" minRefreshableVersion="3" recordCount="0" supportSubquery="1" supportAdvancedDrill="1" xr:uid="{6EFFC372-EBB7-40E6-B677-0E0EC4E6494B}">
  <cacheSource type="external" connectionId="8"/>
  <cacheFields count="4">
    <cacheField name="[dim_customers_table].[Customer Name].[Customer Name]" caption="Customer Name" numFmtId="0" hierarchy="10" level="1">
      <sharedItems count="5">
        <s v="John Brown"/>
        <s v="Judith Simmons"/>
        <s v="Kristine Barrett"/>
        <s v="Laura Gross"/>
        <s v="Paul Noble"/>
      </sharedItems>
    </cacheField>
    <cacheField name="[Measures].[Profit Margin]" caption="Profit Margin" numFmtId="0" hierarchy="43" level="32767"/>
    <cacheField name="[Measures].[ReturnRate]" caption="ReturnRate" numFmtId="0" hierarchy="53" level="32767"/>
    <cacheField name="[dim_products_table].[Category].[Category]" caption="Category" numFmtId="0" hierarchy="17"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ber]" caption="Week Number" attribute="1" defaultMemberUniqueName="[Date].[Week Number].[All]" allUniqueName="[Date].[Week Number].[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_table].[Customer ID]" caption="Customer ID" attribute="1" defaultMemberUniqueName="[dim_customers_table].[Customer ID].[All]" allUniqueName="[dim_customers_table].[Customer ID].[All]" dimensionUniqueName="[dim_customers_table]" displayFolder="" count="0" memberValueDatatype="20" unbalanced="0"/>
    <cacheHierarchy uniqueName="[dim_customers_table].[Customer Name]" caption="Customer Name" attribute="1" defaultMemberUniqueName="[dim_customers_table].[Customer Name].[All]" allUniqueName="[dim_customers_table].[Customer Name].[All]" dimensionUniqueName="[dim_customers_table]" displayFolder="" count="2" memberValueDatatype="130" unbalanced="0">
      <fieldsUsage count="2">
        <fieldUsage x="-1"/>
        <fieldUsage x="0"/>
      </fieldsUsage>
    </cacheHierarchy>
    <cacheHierarchy uniqueName="[dim_customers_table].[Gender]" caption="Gender" attribute="1" defaultMemberUniqueName="[dim_customers_table].[Gender].[All]" allUniqueName="[dim_customers_table].[Gender].[All]" dimensionUniqueName="[dim_customers_table]" displayFolder="" count="0" memberValueDatatype="130" unbalanced="0"/>
    <cacheHierarchy uniqueName="[dim_customers_table].[Location]" caption="Location" attribute="1" defaultMemberUniqueName="[dim_customers_table].[Location].[All]" allUniqueName="[dim_customers_table].[Location].[All]" dimensionUniqueName="[dim_customers_table]" displayFolder="" count="0" memberValueDatatype="130" unbalanced="0"/>
    <cacheHierarchy uniqueName="[dim_customers_table].[Customer Age]" caption="Customer Age" attribute="1" defaultMemberUniqueName="[dim_customers_table].[Customer Age].[All]" allUniqueName="[dim_customers_table].[Customer Age].[All]" dimensionUniqueName="[dim_customers_table]" displayFolder="" count="0" memberValueDatatype="20" unbalanced="0"/>
    <cacheHierarchy uniqueName="[dim_customers_table].[Customer Age Group]" caption="Customer Age Group" attribute="1" defaultMemberUniqueName="[dim_customers_table].[Customer Age Group].[All]" allUniqueName="[dim_customers_table].[Customer Age Group].[All]" dimensionUniqueName="[dim_customers_table]" displayFolder="" count="0" memberValueDatatype="130" unbalanced="0"/>
    <cacheHierarchy uniqueName="[dim_products_table].[Product ID]" caption="Product ID" attribute="1" defaultMemberUniqueName="[dim_products_table].[Product ID].[All]" allUniqueName="[dim_products_table].[Product ID].[All]" dimensionUniqueName="[dim_products_table]" displayFolder="" count="0" memberValueDatatype="20" unbalanced="0"/>
    <cacheHierarchy uniqueName="[dim_products_table].[Product Name]" caption="Product Name" attribute="1" defaultMemberUniqueName="[dim_products_table].[Product Name].[All]" allUniqueName="[dim_products_table].[Product Name].[All]" dimensionUniqueName="[dim_products_table]" displayFolder="" count="0" memberValueDatatype="130" unbalanced="0"/>
    <cacheHierarchy uniqueName="[dim_products_table].[Category]" caption="Category" attribute="1" defaultMemberUniqueName="[dim_products_table].[Category].[All]" allUniqueName="[dim_products_table].[Category].[All]" dimensionUniqueName="[dim_products_table]" displayFolder="" count="2" memberValueDatatype="130" unbalanced="0">
      <fieldsUsage count="2">
        <fieldUsage x="-1"/>
        <fieldUsage x="3"/>
      </fieldsUsage>
    </cacheHierarchy>
    <cacheHierarchy uniqueName="[dim_products_table].[Sales Price]" caption="Sales Price" attribute="1" defaultMemberUniqueName="[dim_products_table].[Sales Price].[All]" allUniqueName="[dim_products_table].[Sales Price].[All]" dimensionUniqueName="[dim_products_table]" displayFolder="" count="0" memberValueDatatype="5" unbalanced="0"/>
    <cacheHierarchy uniqueName="[dim_products_table].[Cost Price]" caption="Cost Price" attribute="1" defaultMemberUniqueName="[dim_products_table].[Cost Price].[All]" allUniqueName="[dim_products_table].[Cost Price].[All]" dimensionUniqueName="[dim_products_table]" displayFolder="" count="0" memberValueDatatype="5"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ID]" caption="Store ID" attribute="1" defaultMemberUniqueName="[sales_persons_table].[Store ID].[All]" allUniqueName="[sales_persons_table].[Store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SalesPerson Age]" caption="SalesPerson Age" attribute="1" defaultMemberUniqueName="[sales_persons_table].[SalesPerson Age].[All]" allUniqueName="[sales_persons_table].[SalesPerson Age].[All]" dimensionUniqueName="[sales_persons_table]"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Store ID]" caption="Sum of Store ID" measure="1" displayFolder="" measureGroup="monthly_store_targets" count="0">
      <extLst>
        <ext xmlns:x15="http://schemas.microsoft.com/office/spreadsheetml/2010/11/main" uri="{B97F6D7D-B522-45F9-BDA1-12C45D357490}">
          <x15:cacheHierarchy aggregatedColumn="27"/>
        </ext>
      </extLst>
    </cacheHierarchy>
    <cacheHierarchy uniqueName="[Measures].[Sum of Store ID 2]" caption="Sum of Store ID 2" measure="1" displayFolder="" measureGroup="sales_persons_table" count="0">
      <extLst>
        <ext xmlns:x15="http://schemas.microsoft.com/office/spreadsheetml/2010/11/main" uri="{B97F6D7D-B522-45F9-BDA1-12C45D357490}">
          <x15:cacheHierarchy aggregatedColumn="33"/>
        </ext>
      </extLst>
    </cacheHierarchy>
    <cacheHierarchy uniqueName="[Measures].[Sum of Customer Age]" caption="Sum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Profit]" caption="%Profit" measure="1" displayFolder="" measureGroup="Calculations" count="0"/>
    <cacheHierarchy uniqueName="[Measures].[# Transactions]" caption="# Transactions" measure="1" displayFolder="" measureGroup="Calculations" count="0"/>
    <cacheHierarchy uniqueName="[Measures].[Total Refunds]" caption="Total Refunds"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ReturnRate]" caption="ReturnRate" measure="1" displayFolder="" measureGroup="Calculations" count="0" oneField="1">
      <fieldsUsage count="1">
        <fieldUsage x="2"/>
      </fieldsUsage>
    </cacheHierarchy>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dim_customers_table]" caption="__XL_Count dim_customers_table" measure="1" displayFolder="" measureGroup="dim_customers_table" count="0" hidden="1"/>
    <cacheHierarchy uniqueName="[Measures].[__XL_Count dim_products_table]" caption="__XL_Count dim_products_table" measure="1" displayFolder="" measureGroup="dim_products_table" count="0" hidden="1"/>
    <cacheHierarchy uniqueName="[Measures].[__XL_Count Calculations]" caption="__XL_Count Calculations" measure="1" displayFolder="" measureGroup="Calculations" count="0" hidden="1"/>
    <cacheHierarchy uniqueName="[Measures].[__XL_Count sales_persons_table]" caption="__XL_Count sales_persons_table" measure="1" displayFolder="" measureGroup="sales_persons_table"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_table" uniqueName="[dim_customers_table]" caption="dim_customers_table"/>
    <dimension name="dim_products_table" uniqueName="[dim_products_table]" caption="dim_products_table"/>
    <dimension name="fact_table" uniqueName="[fact_table]" caption="fact_table"/>
    <dimension measure="1" name="Measures" uniqueName="[Measures]" caption="Measures"/>
    <dimension name="monthly_store_targets" uniqueName="[monthly_store_targets]" caption="monthly_store_targets"/>
    <dimension name="sales_persons_table" uniqueName="[sales_persons_table]" caption="sales_persons_table"/>
  </dimensions>
  <measureGroups count="7">
    <measureGroup name="Calculations" caption="Calculations"/>
    <measureGroup name="Date" caption="Date"/>
    <measureGroup name="dim_customers_table" caption="dim_customers_table"/>
    <measureGroup name="dim_products_table" caption="dim_products_table"/>
    <measureGroup name="fact_table" caption="fact_table"/>
    <measureGroup name="monthly_store_targets" caption="monthly_store_targets"/>
    <measureGroup name="sales_persons_table" caption="sales_person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427114930557" backgroundQuery="1" createdVersion="8" refreshedVersion="8" minRefreshableVersion="3" recordCount="0" supportSubquery="1" supportAdvancedDrill="1" xr:uid="{B8F06571-8D02-4505-A9AF-2DEA7B69A885}">
  <cacheSource type="external" connectionId="8"/>
  <cacheFields count="4">
    <cacheField name="[dim_customers_table].[Customer Name].[Customer Name]" caption="Customer Name" numFmtId="0" hierarchy="10" level="1">
      <sharedItems count="5">
        <s v="Bobby Abbott"/>
        <s v="Christine Hawkins"/>
        <s v="Jeffery Powell"/>
        <s v="Lisa West"/>
        <s v="Travis Ewing"/>
      </sharedItems>
    </cacheField>
    <cacheField name="[Measures].[Profit Margin]" caption="Profit Margin" numFmtId="0" hierarchy="43" level="32767"/>
    <cacheField name="[dim_customers_table].[Location].[Location]" caption="Location" numFmtId="0" hierarchy="12" level="1">
      <sharedItems count="5">
        <s v="California"/>
        <s v="Michigan"/>
        <s v="Missouri"/>
        <s v="Virginia"/>
        <s v="Washington"/>
      </sharedItems>
    </cacheField>
    <cacheField name="[dim_products_table].[Category].[Category]" caption="Category" numFmtId="0" hierarchy="17"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ber]" caption="Week Number" attribute="1" defaultMemberUniqueName="[Date].[Week Number].[All]" allUniqueName="[Date].[Week Number].[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_table].[Customer ID]" caption="Customer ID" attribute="1" defaultMemberUniqueName="[dim_customers_table].[Customer ID].[All]" allUniqueName="[dim_customers_table].[Customer ID].[All]" dimensionUniqueName="[dim_customers_table]" displayFolder="" count="0" memberValueDatatype="20" unbalanced="0"/>
    <cacheHierarchy uniqueName="[dim_customers_table].[Customer Name]" caption="Customer Name" attribute="1" defaultMemberUniqueName="[dim_customers_table].[Customer Name].[All]" allUniqueName="[dim_customers_table].[Customer Name].[All]" dimensionUniqueName="[dim_customers_table]" displayFolder="" count="2" memberValueDatatype="130" unbalanced="0">
      <fieldsUsage count="2">
        <fieldUsage x="-1"/>
        <fieldUsage x="0"/>
      </fieldsUsage>
    </cacheHierarchy>
    <cacheHierarchy uniqueName="[dim_customers_table].[Gender]" caption="Gender" attribute="1" defaultMemberUniqueName="[dim_customers_table].[Gender].[All]" allUniqueName="[dim_customers_table].[Gender].[All]" dimensionUniqueName="[dim_customers_table]" displayFolder="" count="0" memberValueDatatype="130" unbalanced="0"/>
    <cacheHierarchy uniqueName="[dim_customers_table].[Location]" caption="Location" attribute="1" defaultMemberUniqueName="[dim_customers_table].[Location].[All]" allUniqueName="[dim_customers_table].[Location].[All]" dimensionUniqueName="[dim_customers_table]" displayFolder="" count="2" memberValueDatatype="130" unbalanced="0">
      <fieldsUsage count="2">
        <fieldUsage x="-1"/>
        <fieldUsage x="2"/>
      </fieldsUsage>
    </cacheHierarchy>
    <cacheHierarchy uniqueName="[dim_customers_table].[Customer Age]" caption="Customer Age" attribute="1" defaultMemberUniqueName="[dim_customers_table].[Customer Age].[All]" allUniqueName="[dim_customers_table].[Customer Age].[All]" dimensionUniqueName="[dim_customers_table]" displayFolder="" count="0" memberValueDatatype="20" unbalanced="0"/>
    <cacheHierarchy uniqueName="[dim_customers_table].[Customer Age Group]" caption="Customer Age Group" attribute="1" defaultMemberUniqueName="[dim_customers_table].[Customer Age Group].[All]" allUniqueName="[dim_customers_table].[Customer Age Group].[All]" dimensionUniqueName="[dim_customers_table]" displayFolder="" count="0" memberValueDatatype="130" unbalanced="0"/>
    <cacheHierarchy uniqueName="[dim_products_table].[Product ID]" caption="Product ID" attribute="1" defaultMemberUniqueName="[dim_products_table].[Product ID].[All]" allUniqueName="[dim_products_table].[Product ID].[All]" dimensionUniqueName="[dim_products_table]" displayFolder="" count="0" memberValueDatatype="20" unbalanced="0"/>
    <cacheHierarchy uniqueName="[dim_products_table].[Product Name]" caption="Product Name" attribute="1" defaultMemberUniqueName="[dim_products_table].[Product Name].[All]" allUniqueName="[dim_products_table].[Product Name].[All]" dimensionUniqueName="[dim_products_table]" displayFolder="" count="0" memberValueDatatype="130" unbalanced="0"/>
    <cacheHierarchy uniqueName="[dim_products_table].[Category]" caption="Category" attribute="1" defaultMemberUniqueName="[dim_products_table].[Category].[All]" allUniqueName="[dim_products_table].[Category].[All]" dimensionUniqueName="[dim_products_table]" displayFolder="" count="2" memberValueDatatype="130" unbalanced="0">
      <fieldsUsage count="2">
        <fieldUsage x="-1"/>
        <fieldUsage x="3"/>
      </fieldsUsage>
    </cacheHierarchy>
    <cacheHierarchy uniqueName="[dim_products_table].[Sales Price]" caption="Sales Price" attribute="1" defaultMemberUniqueName="[dim_products_table].[Sales Price].[All]" allUniqueName="[dim_products_table].[Sales Price].[All]" dimensionUniqueName="[dim_products_table]" displayFolder="" count="0" memberValueDatatype="5" unbalanced="0"/>
    <cacheHierarchy uniqueName="[dim_products_table].[Cost Price]" caption="Cost Price" attribute="1" defaultMemberUniqueName="[dim_products_table].[Cost Price].[All]" allUniqueName="[dim_products_table].[Cost Price].[All]" dimensionUniqueName="[dim_products_table]" displayFolder="" count="0" memberValueDatatype="5"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ID]" caption="Store ID" attribute="1" defaultMemberUniqueName="[sales_persons_table].[Store ID].[All]" allUniqueName="[sales_persons_table].[Store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SalesPerson Age]" caption="SalesPerson Age" attribute="1" defaultMemberUniqueName="[sales_persons_table].[SalesPerson Age].[All]" allUniqueName="[sales_persons_table].[SalesPerson Age].[All]" dimensionUniqueName="[sales_persons_table]"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Store ID]" caption="Sum of Store ID" measure="1" displayFolder="" measureGroup="monthly_store_targets" count="0">
      <extLst>
        <ext xmlns:x15="http://schemas.microsoft.com/office/spreadsheetml/2010/11/main" uri="{B97F6D7D-B522-45F9-BDA1-12C45D357490}">
          <x15:cacheHierarchy aggregatedColumn="27"/>
        </ext>
      </extLst>
    </cacheHierarchy>
    <cacheHierarchy uniqueName="[Measures].[Sum of Store ID 2]" caption="Sum of Store ID 2" measure="1" displayFolder="" measureGroup="sales_persons_table" count="0">
      <extLst>
        <ext xmlns:x15="http://schemas.microsoft.com/office/spreadsheetml/2010/11/main" uri="{B97F6D7D-B522-45F9-BDA1-12C45D357490}">
          <x15:cacheHierarchy aggregatedColumn="33"/>
        </ext>
      </extLst>
    </cacheHierarchy>
    <cacheHierarchy uniqueName="[Measures].[Sum of Customer Age]" caption="Sum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Profit]" caption="%Profit" measure="1" displayFolder="" measureGroup="Calculations" count="0"/>
    <cacheHierarchy uniqueName="[Measures].[# Transactions]" caption="# Transactions" measure="1" displayFolder="" measureGroup="Calculations" count="0"/>
    <cacheHierarchy uniqueName="[Measures].[Total Refunds]" caption="Total Refunds"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ReturnRate]" caption="Return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dim_customers_table]" caption="__XL_Count dim_customers_table" measure="1" displayFolder="" measureGroup="dim_customers_table" count="0" hidden="1"/>
    <cacheHierarchy uniqueName="[Measures].[__XL_Count dim_products_table]" caption="__XL_Count dim_products_table" measure="1" displayFolder="" measureGroup="dim_products_table" count="0" hidden="1"/>
    <cacheHierarchy uniqueName="[Measures].[__XL_Count Calculations]" caption="__XL_Count Calculations" measure="1" displayFolder="" measureGroup="Calculations" count="0" hidden="1"/>
    <cacheHierarchy uniqueName="[Measures].[__XL_Count sales_persons_table]" caption="__XL_Count sales_persons_table" measure="1" displayFolder="" measureGroup="sales_persons_table"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_table" uniqueName="[dim_customers_table]" caption="dim_customers_table"/>
    <dimension name="dim_products_table" uniqueName="[dim_products_table]" caption="dim_products_table"/>
    <dimension name="fact_table" uniqueName="[fact_table]" caption="fact_table"/>
    <dimension measure="1" name="Measures" uniqueName="[Measures]" caption="Measures"/>
    <dimension name="monthly_store_targets" uniqueName="[monthly_store_targets]" caption="monthly_store_targets"/>
    <dimension name="sales_persons_table" uniqueName="[sales_persons_table]" caption="sales_persons_table"/>
  </dimensions>
  <measureGroups count="7">
    <measureGroup name="Calculations" caption="Calculations"/>
    <measureGroup name="Date" caption="Date"/>
    <measureGroup name="dim_customers_table" caption="dim_customers_table"/>
    <measureGroup name="dim_products_table" caption="dim_products_table"/>
    <measureGroup name="fact_table" caption="fact_table"/>
    <measureGroup name="monthly_store_targets" caption="monthly_store_targets"/>
    <measureGroup name="sales_persons_table" caption="sales_person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427120023145" backgroundQuery="1" createdVersion="8" refreshedVersion="8" minRefreshableVersion="3" recordCount="0" supportSubquery="1" supportAdvancedDrill="1" xr:uid="{A76F80E9-B467-4E23-AC20-B8F54196D9FA}">
  <cacheSource type="external" connectionId="8"/>
  <cacheFields count="5">
    <cacheField name="[dim_customers_table].[Customer Name].[Customer Name]" caption="Customer Name" numFmtId="0" hierarchy="10" level="1">
      <sharedItems count="5">
        <s v="Bobby Abbott"/>
        <s v="Christine Hawkins"/>
        <s v="Jeffery Powell"/>
        <s v="Lisa West"/>
        <s v="Travis Ewing"/>
      </sharedItems>
    </cacheField>
    <cacheField name="[Measures].[Profit Margin]" caption="Profit Margin" numFmtId="0" hierarchy="43" level="32767"/>
    <cacheField name="[dim_customers_table].[Location].[Location]" caption="Location" numFmtId="0" hierarchy="12" level="1">
      <sharedItems count="5">
        <s v="Florida"/>
        <s v="Indiana"/>
        <s v="Maryland"/>
        <s v="New York"/>
        <s v="Wisconsin"/>
      </sharedItems>
    </cacheField>
    <cacheField name="[Date].[Weekday].[Weekday]" caption="Weekday" numFmtId="0" hierarchy="5" level="1">
      <sharedItems count="7">
        <s v="Sun"/>
        <s v="Mon"/>
        <s v="Tue"/>
        <s v="Wed"/>
        <s v="Thu"/>
        <s v="Fri"/>
        <s v="Sat"/>
      </sharedItems>
    </cacheField>
    <cacheField name="[dim_products_table].[Category].[Category]" caption="Category" numFmtId="0" hierarchy="17"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Weekday]" caption="Weekday" attribute="1" defaultMemberUniqueName="[Date].[Weekday].[All]" allUniqueName="[Date].[Weekday].[All]" dimensionUniqueName="[Date]" displayFolder="" count="2" memberValueDatatype="130" unbalanced="0">
      <fieldsUsage count="2">
        <fieldUsage x="-1"/>
        <fieldUsage x="3"/>
      </fieldsUsage>
    </cacheHierarchy>
    <cacheHierarchy uniqueName="[Date].[Week Number]" caption="Week Number" attribute="1" defaultMemberUniqueName="[Date].[Week Number].[All]" allUniqueName="[Date].[Week Number].[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_table].[Customer ID]" caption="Customer ID" attribute="1" defaultMemberUniqueName="[dim_customers_table].[Customer ID].[All]" allUniqueName="[dim_customers_table].[Customer ID].[All]" dimensionUniqueName="[dim_customers_table]" displayFolder="" count="0" memberValueDatatype="20" unbalanced="0"/>
    <cacheHierarchy uniqueName="[dim_customers_table].[Customer Name]" caption="Customer Name" attribute="1" defaultMemberUniqueName="[dim_customers_table].[Customer Name].[All]" allUniqueName="[dim_customers_table].[Customer Name].[All]" dimensionUniqueName="[dim_customers_table]" displayFolder="" count="2" memberValueDatatype="130" unbalanced="0">
      <fieldsUsage count="2">
        <fieldUsage x="-1"/>
        <fieldUsage x="0"/>
      </fieldsUsage>
    </cacheHierarchy>
    <cacheHierarchy uniqueName="[dim_customers_table].[Gender]" caption="Gender" attribute="1" defaultMemberUniqueName="[dim_customers_table].[Gender].[All]" allUniqueName="[dim_customers_table].[Gender].[All]" dimensionUniqueName="[dim_customers_table]" displayFolder="" count="0" memberValueDatatype="130" unbalanced="0"/>
    <cacheHierarchy uniqueName="[dim_customers_table].[Location]" caption="Location" attribute="1" defaultMemberUniqueName="[dim_customers_table].[Location].[All]" allUniqueName="[dim_customers_table].[Location].[All]" dimensionUniqueName="[dim_customers_table]" displayFolder="" count="2" memberValueDatatype="130" unbalanced="0">
      <fieldsUsage count="2">
        <fieldUsage x="-1"/>
        <fieldUsage x="2"/>
      </fieldsUsage>
    </cacheHierarchy>
    <cacheHierarchy uniqueName="[dim_customers_table].[Customer Age]" caption="Customer Age" attribute="1" defaultMemberUniqueName="[dim_customers_table].[Customer Age].[All]" allUniqueName="[dim_customers_table].[Customer Age].[All]" dimensionUniqueName="[dim_customers_table]" displayFolder="" count="0" memberValueDatatype="20" unbalanced="0"/>
    <cacheHierarchy uniqueName="[dim_customers_table].[Customer Age Group]" caption="Customer Age Group" attribute="1" defaultMemberUniqueName="[dim_customers_table].[Customer Age Group].[All]" allUniqueName="[dim_customers_table].[Customer Age Group].[All]" dimensionUniqueName="[dim_customers_table]" displayFolder="" count="0" memberValueDatatype="130" unbalanced="0"/>
    <cacheHierarchy uniqueName="[dim_products_table].[Product ID]" caption="Product ID" attribute="1" defaultMemberUniqueName="[dim_products_table].[Product ID].[All]" allUniqueName="[dim_products_table].[Product ID].[All]" dimensionUniqueName="[dim_products_table]" displayFolder="" count="0" memberValueDatatype="20" unbalanced="0"/>
    <cacheHierarchy uniqueName="[dim_products_table].[Product Name]" caption="Product Name" attribute="1" defaultMemberUniqueName="[dim_products_table].[Product Name].[All]" allUniqueName="[dim_products_table].[Product Name].[All]" dimensionUniqueName="[dim_products_table]" displayFolder="" count="0" memberValueDatatype="130" unbalanced="0"/>
    <cacheHierarchy uniqueName="[dim_products_table].[Category]" caption="Category" attribute="1" defaultMemberUniqueName="[dim_products_table].[Category].[All]" allUniqueName="[dim_products_table].[Category].[All]" dimensionUniqueName="[dim_products_table]" displayFolder="" count="2" memberValueDatatype="130" unbalanced="0">
      <fieldsUsage count="2">
        <fieldUsage x="-1"/>
        <fieldUsage x="4"/>
      </fieldsUsage>
    </cacheHierarchy>
    <cacheHierarchy uniqueName="[dim_products_table].[Sales Price]" caption="Sales Price" attribute="1" defaultMemberUniqueName="[dim_products_table].[Sales Price].[All]" allUniqueName="[dim_products_table].[Sales Price].[All]" dimensionUniqueName="[dim_products_table]" displayFolder="" count="0" memberValueDatatype="5" unbalanced="0"/>
    <cacheHierarchy uniqueName="[dim_products_table].[Cost Price]" caption="Cost Price" attribute="1" defaultMemberUniqueName="[dim_products_table].[Cost Price].[All]" allUniqueName="[dim_products_table].[Cost Price].[All]" dimensionUniqueName="[dim_products_table]" displayFolder="" count="0" memberValueDatatype="5"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ID]" caption="Store ID" attribute="1" defaultMemberUniqueName="[sales_persons_table].[Store ID].[All]" allUniqueName="[sales_persons_table].[Store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SalesPerson Age]" caption="SalesPerson Age" attribute="1" defaultMemberUniqueName="[sales_persons_table].[SalesPerson Age].[All]" allUniqueName="[sales_persons_table].[SalesPerson Age].[All]" dimensionUniqueName="[sales_persons_table]"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Store ID]" caption="Sum of Store ID" measure="1" displayFolder="" measureGroup="monthly_store_targets" count="0">
      <extLst>
        <ext xmlns:x15="http://schemas.microsoft.com/office/spreadsheetml/2010/11/main" uri="{B97F6D7D-B522-45F9-BDA1-12C45D357490}">
          <x15:cacheHierarchy aggregatedColumn="27"/>
        </ext>
      </extLst>
    </cacheHierarchy>
    <cacheHierarchy uniqueName="[Measures].[Sum of Store ID 2]" caption="Sum of Store ID 2" measure="1" displayFolder="" measureGroup="sales_persons_table" count="0">
      <extLst>
        <ext xmlns:x15="http://schemas.microsoft.com/office/spreadsheetml/2010/11/main" uri="{B97F6D7D-B522-45F9-BDA1-12C45D357490}">
          <x15:cacheHierarchy aggregatedColumn="33"/>
        </ext>
      </extLst>
    </cacheHierarchy>
    <cacheHierarchy uniqueName="[Measures].[Sum of Customer Age]" caption="Sum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Profit]" caption="%Profit" measure="1" displayFolder="" measureGroup="Calculations" count="0"/>
    <cacheHierarchy uniqueName="[Measures].[# Transactions]" caption="# Transactions" measure="1" displayFolder="" measureGroup="Calculations" count="0"/>
    <cacheHierarchy uniqueName="[Measures].[Total Refunds]" caption="Total Refunds"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ReturnRate]" caption="Return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dim_customers_table]" caption="__XL_Count dim_customers_table" measure="1" displayFolder="" measureGroup="dim_customers_table" count="0" hidden="1"/>
    <cacheHierarchy uniqueName="[Measures].[__XL_Count dim_products_table]" caption="__XL_Count dim_products_table" measure="1" displayFolder="" measureGroup="dim_products_table" count="0" hidden="1"/>
    <cacheHierarchy uniqueName="[Measures].[__XL_Count Calculations]" caption="__XL_Count Calculations" measure="1" displayFolder="" measureGroup="Calculations" count="0" hidden="1"/>
    <cacheHierarchy uniqueName="[Measures].[__XL_Count sales_persons_table]" caption="__XL_Count sales_persons_table" measure="1" displayFolder="" measureGroup="sales_persons_table"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_table" uniqueName="[dim_customers_table]" caption="dim_customers_table"/>
    <dimension name="dim_products_table" uniqueName="[dim_products_table]" caption="dim_products_table"/>
    <dimension name="fact_table" uniqueName="[fact_table]" caption="fact_table"/>
    <dimension measure="1" name="Measures" uniqueName="[Measures]" caption="Measures"/>
    <dimension name="monthly_store_targets" uniqueName="[monthly_store_targets]" caption="monthly_store_targets"/>
    <dimension name="sales_persons_table" uniqueName="[sales_persons_table]" caption="sales_persons_table"/>
  </dimensions>
  <measureGroups count="7">
    <measureGroup name="Calculations" caption="Calculations"/>
    <measureGroup name="Date" caption="Date"/>
    <measureGroup name="dim_customers_table" caption="dim_customers_table"/>
    <measureGroup name="dim_products_table" caption="dim_products_table"/>
    <measureGroup name="fact_table" caption="fact_table"/>
    <measureGroup name="monthly_store_targets" caption="monthly_store_targets"/>
    <measureGroup name="sales_persons_table" caption="sales_person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427125578703" backgroundQuery="1" createdVersion="8" refreshedVersion="8" minRefreshableVersion="3" recordCount="0" supportSubquery="1" supportAdvancedDrill="1" xr:uid="{5CB5B381-99F7-4E0D-ADB7-3C50A7DB21B8}">
  <cacheSource type="external" connectionId="8"/>
  <cacheFields count="6">
    <cacheField name="[dim_customers_table].[Customer Name].[Customer Name]" caption="Customer Name" numFmtId="0" hierarchy="10" level="1">
      <sharedItems count="5">
        <s v="Bobby Abbott"/>
        <s v="Christine Hawkins"/>
        <s v="Jeffery Powell"/>
        <s v="Lisa West"/>
        <s v="Travis Ewing"/>
      </sharedItems>
    </cacheField>
    <cacheField name="[Measures].[Profit Margin]" caption="Profit Margin" numFmtId="0" hierarchy="43" level="32767"/>
    <cacheField name="[dim_customers_table].[Location].[Location]" caption="Location" numFmtId="0" hierarchy="12" level="1">
      <sharedItems count="5">
        <s v="Florida"/>
        <s v="Indiana"/>
        <s v="Maryland"/>
        <s v="New York"/>
        <s v="Wisconsin"/>
      </sharedItems>
    </cacheField>
    <cacheField name="[dim_products_table].[Product Name].[Product Name]" caption="Product Name" numFmtId="0" hierarchy="16" level="1">
      <sharedItems count="100">
        <s v="A Splash"/>
        <s v="Above Brew"/>
        <s v="Administration Fusion"/>
        <s v="Against Rush"/>
        <s v="Alone Splash"/>
        <s v="Animal Breeze"/>
        <s v="Any Brew"/>
        <s v="Assume Mist"/>
        <s v="Attorney Mist"/>
        <s v="Audience Fusion"/>
        <s v="Bar Drop"/>
        <s v="Begin Brew"/>
        <s v="Boy Splash"/>
        <s v="Build Brew"/>
        <s v="Center Mist"/>
        <s v="Century Dew"/>
        <s v="Choice Mist"/>
        <s v="Clearly Brew"/>
        <s v="Common Splash"/>
        <s v="Dark Brew"/>
        <s v="Debate Rush"/>
        <s v="Democrat Dew"/>
        <s v="Despite Rush"/>
        <s v="Develop Breeze"/>
        <s v="Different Dew"/>
        <s v="Discussion Fusion"/>
        <s v="Door Brew"/>
        <s v="Eight Brew"/>
        <s v="Few Dew"/>
        <s v="For Splash"/>
        <s v="Friend Splash"/>
        <s v="Ground Rush"/>
        <s v="Heavy Rush"/>
        <s v="Hold Brew"/>
        <s v="Hotel Splash"/>
        <s v="Husband Rush"/>
        <s v="Include Breeze"/>
        <s v="Indeed Splash"/>
        <s v="Into Mist"/>
        <s v="Its Dew"/>
        <s v="Itself Breeze"/>
        <s v="Large Fusion"/>
        <s v="Left Breeze"/>
        <s v="Leg Rush"/>
        <s v="Let Dew"/>
        <s v="Level Splash"/>
        <s v="Majority Rush"/>
        <s v="Management Drop"/>
        <s v="Method Mist"/>
        <s v="Might Mist"/>
        <s v="Mind Dew"/>
        <s v="Minute Rush"/>
        <s v="Name Rush"/>
        <s v="Nice Mist"/>
        <s v="Note Splash"/>
        <s v="Now Mist"/>
        <s v="Of Rush"/>
        <s v="Only Dew"/>
        <s v="Onto Dew"/>
        <s v="Over Splash"/>
        <s v="Own Drop"/>
        <s v="Pay Mist"/>
        <s v="Piece Dew"/>
        <s v="Pm Fusion"/>
        <s v="Point Splash"/>
        <s v="Poor Breeze"/>
        <s v="Property Mist"/>
        <s v="Protect Rush"/>
        <s v="Question Breeze"/>
        <s v="Race Rush"/>
        <s v="Recent Splash"/>
        <s v="Record Fusion"/>
        <s v="Relate Mist"/>
        <s v="Represent Drop"/>
        <s v="Result Splash"/>
        <s v="Return Mist"/>
        <s v="Reveal Rush"/>
        <s v="Sea Drop"/>
        <s v="Second Splash"/>
        <s v="Series Mist"/>
        <s v="Side Brew"/>
        <s v="Society Rush"/>
        <s v="Soldier Splash"/>
        <s v="Somebody Fusion"/>
        <s v="Sometimes Dew"/>
        <s v="Street Breeze"/>
        <s v="Threat Mist"/>
        <s v="Throughout Fusion"/>
        <s v="Too Splash"/>
        <s v="Training Mist"/>
        <s v="Tv Breeze"/>
        <s v="Two Breeze"/>
        <s v="Value Fusion"/>
        <s v="Wait Drop"/>
        <s v="Way Splash"/>
        <s v="West Rush"/>
        <s v="What Rush"/>
        <s v="Window Dew"/>
        <s v="Woman Dew"/>
        <s v="Would Rush"/>
      </sharedItems>
    </cacheField>
    <cacheField name="[Measures].[Total Qty]" caption="Total Qty" numFmtId="0" hierarchy="49" level="32767"/>
    <cacheField name="[dim_products_table].[Category].[Category]" caption="Category" numFmtId="0" hierarchy="17"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Weekday]" caption="Weekday" attribute="1" defaultMemberUniqueName="[Date].[Weekday].[All]" allUniqueName="[Date].[Weekday].[All]" dimensionUniqueName="[Date]" displayFolder="" count="2" memberValueDatatype="130" unbalanced="0"/>
    <cacheHierarchy uniqueName="[Date].[Week Number]" caption="Week Number" attribute="1" defaultMemberUniqueName="[Date].[Week Number].[All]" allUniqueName="[Date].[Week Number].[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_table].[Customer ID]" caption="Customer ID" attribute="1" defaultMemberUniqueName="[dim_customers_table].[Customer ID].[All]" allUniqueName="[dim_customers_table].[Customer ID].[All]" dimensionUniqueName="[dim_customers_table]" displayFolder="" count="0" memberValueDatatype="20" unbalanced="0"/>
    <cacheHierarchy uniqueName="[dim_customers_table].[Customer Name]" caption="Customer Name" attribute="1" defaultMemberUniqueName="[dim_customers_table].[Customer Name].[All]" allUniqueName="[dim_customers_table].[Customer Name].[All]" dimensionUniqueName="[dim_customers_table]" displayFolder="" count="2" memberValueDatatype="130" unbalanced="0">
      <fieldsUsage count="2">
        <fieldUsage x="-1"/>
        <fieldUsage x="0"/>
      </fieldsUsage>
    </cacheHierarchy>
    <cacheHierarchy uniqueName="[dim_customers_table].[Gender]" caption="Gender" attribute="1" defaultMemberUniqueName="[dim_customers_table].[Gender].[All]" allUniqueName="[dim_customers_table].[Gender].[All]" dimensionUniqueName="[dim_customers_table]" displayFolder="" count="0" memberValueDatatype="130" unbalanced="0"/>
    <cacheHierarchy uniqueName="[dim_customers_table].[Location]" caption="Location" attribute="1" defaultMemberUniqueName="[dim_customers_table].[Location].[All]" allUniqueName="[dim_customers_table].[Location].[All]" dimensionUniqueName="[dim_customers_table]" displayFolder="" count="2" memberValueDatatype="130" unbalanced="0">
      <fieldsUsage count="2">
        <fieldUsage x="-1"/>
        <fieldUsage x="2"/>
      </fieldsUsage>
    </cacheHierarchy>
    <cacheHierarchy uniqueName="[dim_customers_table].[Customer Age]" caption="Customer Age" attribute="1" defaultMemberUniqueName="[dim_customers_table].[Customer Age].[All]" allUniqueName="[dim_customers_table].[Customer Age].[All]" dimensionUniqueName="[dim_customers_table]" displayFolder="" count="0" memberValueDatatype="20" unbalanced="0"/>
    <cacheHierarchy uniqueName="[dim_customers_table].[Customer Age Group]" caption="Customer Age Group" attribute="1" defaultMemberUniqueName="[dim_customers_table].[Customer Age Group].[All]" allUniqueName="[dim_customers_table].[Customer Age Group].[All]" dimensionUniqueName="[dim_customers_table]" displayFolder="" count="0" memberValueDatatype="130" unbalanced="0"/>
    <cacheHierarchy uniqueName="[dim_products_table].[Product ID]" caption="Product ID" attribute="1" defaultMemberUniqueName="[dim_products_table].[Product ID].[All]" allUniqueName="[dim_products_table].[Product ID].[All]" dimensionUniqueName="[dim_products_table]" displayFolder="" count="0" memberValueDatatype="20" unbalanced="0"/>
    <cacheHierarchy uniqueName="[dim_products_table].[Product Name]" caption="Product Name" attribute="1" defaultMemberUniqueName="[dim_products_table].[Product Name].[All]" allUniqueName="[dim_products_table].[Product Name].[All]" dimensionUniqueName="[dim_products_table]" displayFolder="" count="2" memberValueDatatype="130" unbalanced="0">
      <fieldsUsage count="2">
        <fieldUsage x="-1"/>
        <fieldUsage x="3"/>
      </fieldsUsage>
    </cacheHierarchy>
    <cacheHierarchy uniqueName="[dim_products_table].[Category]" caption="Category" attribute="1" defaultMemberUniqueName="[dim_products_table].[Category].[All]" allUniqueName="[dim_products_table].[Category].[All]" dimensionUniqueName="[dim_products_table]" displayFolder="" count="2" memberValueDatatype="130" unbalanced="0">
      <fieldsUsage count="2">
        <fieldUsage x="-1"/>
        <fieldUsage x="5"/>
      </fieldsUsage>
    </cacheHierarchy>
    <cacheHierarchy uniqueName="[dim_products_table].[Sales Price]" caption="Sales Price" attribute="1" defaultMemberUniqueName="[dim_products_table].[Sales Price].[All]" allUniqueName="[dim_products_table].[Sales Price].[All]" dimensionUniqueName="[dim_products_table]" displayFolder="" count="0" memberValueDatatype="5" unbalanced="0"/>
    <cacheHierarchy uniqueName="[dim_products_table].[Cost Price]" caption="Cost Price" attribute="1" defaultMemberUniqueName="[dim_products_table].[Cost Price].[All]" allUniqueName="[dim_products_table].[Cost Price].[All]" dimensionUniqueName="[dim_products_table]" displayFolder="" count="0" memberValueDatatype="5"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ID]" caption="Store ID" attribute="1" defaultMemberUniqueName="[sales_persons_table].[Store ID].[All]" allUniqueName="[sales_persons_table].[Store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SalesPerson Age]" caption="SalesPerson Age" attribute="1" defaultMemberUniqueName="[sales_persons_table].[SalesPerson Age].[All]" allUniqueName="[sales_persons_table].[SalesPerson Age].[All]" dimensionUniqueName="[sales_persons_table]"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Store ID]" caption="Sum of Store ID" measure="1" displayFolder="" measureGroup="monthly_store_targets" count="0">
      <extLst>
        <ext xmlns:x15="http://schemas.microsoft.com/office/spreadsheetml/2010/11/main" uri="{B97F6D7D-B522-45F9-BDA1-12C45D357490}">
          <x15:cacheHierarchy aggregatedColumn="27"/>
        </ext>
      </extLst>
    </cacheHierarchy>
    <cacheHierarchy uniqueName="[Measures].[Sum of Store ID 2]" caption="Sum of Store ID 2" measure="1" displayFolder="" measureGroup="sales_persons_table" count="0">
      <extLst>
        <ext xmlns:x15="http://schemas.microsoft.com/office/spreadsheetml/2010/11/main" uri="{B97F6D7D-B522-45F9-BDA1-12C45D357490}">
          <x15:cacheHierarchy aggregatedColumn="33"/>
        </ext>
      </extLst>
    </cacheHierarchy>
    <cacheHierarchy uniqueName="[Measures].[Sum of Customer Age]" caption="Sum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Profit]" caption="%Profit" measure="1" displayFolder="" measureGroup="Calculations" count="0"/>
    <cacheHierarchy uniqueName="[Measures].[# Transactions]" caption="# Transactions" measure="1" displayFolder="" measureGroup="Calculations" count="0"/>
    <cacheHierarchy uniqueName="[Measures].[Total Refunds]" caption="Total Refunds"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oneField="1">
      <fieldsUsage count="1">
        <fieldUsage x="4"/>
      </fieldsUsage>
    </cacheHierarchy>
    <cacheHierarchy uniqueName="[Measures].[Total Target]" caption="Total 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ReturnRate]" caption="Return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dim_customers_table]" caption="__XL_Count dim_customers_table" measure="1" displayFolder="" measureGroup="dim_customers_table" count="0" hidden="1"/>
    <cacheHierarchy uniqueName="[Measures].[__XL_Count dim_products_table]" caption="__XL_Count dim_products_table" measure="1" displayFolder="" measureGroup="dim_products_table" count="0" hidden="1"/>
    <cacheHierarchy uniqueName="[Measures].[__XL_Count Calculations]" caption="__XL_Count Calculations" measure="1" displayFolder="" measureGroup="Calculations" count="0" hidden="1"/>
    <cacheHierarchy uniqueName="[Measures].[__XL_Count sales_persons_table]" caption="__XL_Count sales_persons_table" measure="1" displayFolder="" measureGroup="sales_persons_table"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_table" uniqueName="[dim_customers_table]" caption="dim_customers_table"/>
    <dimension name="dim_products_table" uniqueName="[dim_products_table]" caption="dim_products_table"/>
    <dimension name="fact_table" uniqueName="[fact_table]" caption="fact_table"/>
    <dimension measure="1" name="Measures" uniqueName="[Measures]" caption="Measures"/>
    <dimension name="monthly_store_targets" uniqueName="[monthly_store_targets]" caption="monthly_store_targets"/>
    <dimension name="sales_persons_table" uniqueName="[sales_persons_table]" caption="sales_persons_table"/>
  </dimensions>
  <measureGroups count="7">
    <measureGroup name="Calculations" caption="Calculations"/>
    <measureGroup name="Date" caption="Date"/>
    <measureGroup name="dim_customers_table" caption="dim_customers_table"/>
    <measureGroup name="dim_products_table" caption="dim_products_table"/>
    <measureGroup name="fact_table" caption="fact_table"/>
    <measureGroup name="monthly_store_targets" caption="monthly_store_targets"/>
    <measureGroup name="sales_persons_table" caption="sales_person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541213773147" backgroundQuery="1" createdVersion="8" refreshedVersion="8" minRefreshableVersion="3" recordCount="0" supportSubquery="1" supportAdvancedDrill="1" xr:uid="{6B995CF5-CBB6-4277-BC8E-2DCCB73AEB10}">
  <cacheSource type="external" connectionId="8"/>
  <cacheFields count="4">
    <cacheField name="[Date].[Month].[Month]" caption="Month" numFmtId="0" hierarchy="3" level="1">
      <sharedItems count="12">
        <s v="Jan"/>
        <s v="Feb"/>
        <s v="Mar"/>
        <s v="Apr"/>
        <s v="May"/>
        <s v="Jun"/>
        <s v="Jul"/>
        <s v="Aug"/>
        <s v="Sep"/>
        <s v="Oct"/>
        <s v="Nov"/>
        <s v="Dec"/>
      </sharedItems>
    </cacheField>
    <cacheField name="[Measures].[Total Revenue]" caption="Total Revenue" numFmtId="0" hierarchy="41" level="32767"/>
    <cacheField name="[Measures].[Total Target]" caption="Total Target" numFmtId="0" hierarchy="50" level="32767"/>
    <cacheField name="[sales_persons_table].[Store Name].[Store Name]" caption="Store Name" numFmtId="0" hierarchy="34"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0"/>
      </fieldsUsage>
    </cacheHierarchy>
    <cacheHierarchy uniqueName="[Date].[Month Number]" caption="Month Number" attribute="1" defaultMemberUniqueName="[Date].[Month Number].[All]" allUniqueName="[Date].[Month Number].[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ber]" caption="Week Number" attribute="1" defaultMemberUniqueName="[Date].[Week Number].[All]" allUniqueName="[Date].[Week Number].[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_table].[Customer ID]" caption="Customer ID" attribute="1" defaultMemberUniqueName="[dim_customers_table].[Customer ID].[All]" allUniqueName="[dim_customers_table].[Customer ID].[All]" dimensionUniqueName="[dim_customers_table]" displayFolder="" count="0" memberValueDatatype="20" unbalanced="0"/>
    <cacheHierarchy uniqueName="[dim_customers_table].[Customer Name]" caption="Customer Name" attribute="1" defaultMemberUniqueName="[dim_customers_table].[Customer Name].[All]" allUniqueName="[dim_customers_table].[Customer Name].[All]" dimensionUniqueName="[dim_customers_table]" displayFolder="" count="0" memberValueDatatype="130" unbalanced="0"/>
    <cacheHierarchy uniqueName="[dim_customers_table].[Gender]" caption="Gender" attribute="1" defaultMemberUniqueName="[dim_customers_table].[Gender].[All]" allUniqueName="[dim_customers_table].[Gender].[All]" dimensionUniqueName="[dim_customers_table]" displayFolder="" count="0" memberValueDatatype="130" unbalanced="0"/>
    <cacheHierarchy uniqueName="[dim_customers_table].[Location]" caption="Location" attribute="1" defaultMemberUniqueName="[dim_customers_table].[Location].[All]" allUniqueName="[dim_customers_table].[Location].[All]" dimensionUniqueName="[dim_customers_table]" displayFolder="" count="0" memberValueDatatype="130" unbalanced="0"/>
    <cacheHierarchy uniqueName="[dim_customers_table].[Customer Age]" caption="Customer Age" attribute="1" defaultMemberUniqueName="[dim_customers_table].[Customer Age].[All]" allUniqueName="[dim_customers_table].[Customer Age].[All]" dimensionUniqueName="[dim_customers_table]" displayFolder="" count="0" memberValueDatatype="20" unbalanced="0"/>
    <cacheHierarchy uniqueName="[dim_customers_table].[Customer Age Group]" caption="Customer Age Group" attribute="1" defaultMemberUniqueName="[dim_customers_table].[Customer Age Group].[All]" allUniqueName="[dim_customers_table].[Customer Age Group].[All]" dimensionUniqueName="[dim_customers_table]" displayFolder="" count="0" memberValueDatatype="130" unbalanced="0"/>
    <cacheHierarchy uniqueName="[dim_products_table].[Product ID]" caption="Product ID" attribute="1" defaultMemberUniqueName="[dim_products_table].[Product ID].[All]" allUniqueName="[dim_products_table].[Product ID].[All]" dimensionUniqueName="[dim_products_table]" displayFolder="" count="0" memberValueDatatype="20" unbalanced="0"/>
    <cacheHierarchy uniqueName="[dim_products_table].[Product Name]" caption="Product Name" attribute="1" defaultMemberUniqueName="[dim_products_table].[Product Name].[All]" allUniqueName="[dim_products_table].[Product Name].[All]" dimensionUniqueName="[dim_products_table]" displayFolder="" count="0" memberValueDatatype="130" unbalanced="0"/>
    <cacheHierarchy uniqueName="[dim_products_table].[Category]" caption="Category" attribute="1" defaultMemberUniqueName="[dim_products_table].[Category].[All]" allUniqueName="[dim_products_table].[Category].[All]" dimensionUniqueName="[dim_products_table]" displayFolder="" count="0" memberValueDatatype="130" unbalanced="0"/>
    <cacheHierarchy uniqueName="[dim_products_table].[Sales Price]" caption="Sales Price" attribute="1" defaultMemberUniqueName="[dim_products_table].[Sales Price].[All]" allUniqueName="[dim_products_table].[Sales Price].[All]" dimensionUniqueName="[dim_products_table]" displayFolder="" count="0" memberValueDatatype="5" unbalanced="0"/>
    <cacheHierarchy uniqueName="[dim_products_table].[Cost Price]" caption="Cost Price" attribute="1" defaultMemberUniqueName="[dim_products_table].[Cost Price].[All]" allUniqueName="[dim_products_table].[Cost Price].[All]" dimensionUniqueName="[dim_products_table]" displayFolder="" count="0" memberValueDatatype="5"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ID]" caption="Store ID" attribute="1" defaultMemberUniqueName="[sales_persons_table].[Store ID].[All]" allUniqueName="[sales_persons_table].[Store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3"/>
      </fieldsUsage>
    </cacheHierarchy>
    <cacheHierarchy uniqueName="[sales_persons_table].[SalesPerson Age]" caption="SalesPerson Age" attribute="1" defaultMemberUniqueName="[sales_persons_table].[SalesPerson Age].[All]" allUniqueName="[sales_persons_table].[SalesPerson Age].[All]" dimensionUniqueName="[sales_persons_table]"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Store ID]" caption="Sum of Store ID" measure="1" displayFolder="" measureGroup="monthly_store_targets" count="0">
      <extLst>
        <ext xmlns:x15="http://schemas.microsoft.com/office/spreadsheetml/2010/11/main" uri="{B97F6D7D-B522-45F9-BDA1-12C45D357490}">
          <x15:cacheHierarchy aggregatedColumn="27"/>
        </ext>
      </extLst>
    </cacheHierarchy>
    <cacheHierarchy uniqueName="[Measures].[Sum of Store ID 2]" caption="Sum of Store ID 2" measure="1" displayFolder="" measureGroup="sales_persons_table" count="0">
      <extLst>
        <ext xmlns:x15="http://schemas.microsoft.com/office/spreadsheetml/2010/11/main" uri="{B97F6D7D-B522-45F9-BDA1-12C45D357490}">
          <x15:cacheHierarchy aggregatedColumn="33"/>
        </ext>
      </extLst>
    </cacheHierarchy>
    <cacheHierarchy uniqueName="[Measures].[Sum of Customer Age]" caption="Sum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1"/>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Profit]" caption="%Profit" measure="1" displayFolder="" measureGroup="Calculations" count="0"/>
    <cacheHierarchy uniqueName="[Measures].[# Transactions]" caption="# Transactions" measure="1" displayFolder="" measureGroup="Calculations" count="0"/>
    <cacheHierarchy uniqueName="[Measures].[Total Refunds]" caption="Total Refunds"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oneField="1">
      <fieldsUsage count="1">
        <fieldUsage x="2"/>
      </fieldsUsage>
    </cacheHierarchy>
    <cacheHierarchy uniqueName="[Measures].[#customers]" caption="#customers" measure="1" displayFolder="" measureGroup="Calculations" count="0"/>
    <cacheHierarchy uniqueName="[Measures].[#Locations]" caption="#Locations" measure="1" displayFolder="" measureGroup="Calculations" count="0"/>
    <cacheHierarchy uniqueName="[Measures].[ReturnRate]" caption="Return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dim_customers_table]" caption="__XL_Count dim_customers_table" measure="1" displayFolder="" measureGroup="dim_customers_table" count="0" hidden="1"/>
    <cacheHierarchy uniqueName="[Measures].[__XL_Count dim_products_table]" caption="__XL_Count dim_products_table" measure="1" displayFolder="" measureGroup="dim_products_table" count="0" hidden="1"/>
    <cacheHierarchy uniqueName="[Measures].[__XL_Count Calculations]" caption="__XL_Count Calculations" measure="1" displayFolder="" measureGroup="Calculations" count="0" hidden="1"/>
    <cacheHierarchy uniqueName="[Measures].[__XL_Count sales_persons_table]" caption="__XL_Count sales_persons_table" measure="1" displayFolder="" measureGroup="sales_persons_table"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_table" uniqueName="[dim_customers_table]" caption="dim_customers_table"/>
    <dimension name="dim_products_table" uniqueName="[dim_products_table]" caption="dim_products_table"/>
    <dimension name="fact_table" uniqueName="[fact_table]" caption="fact_table"/>
    <dimension measure="1" name="Measures" uniqueName="[Measures]" caption="Measures"/>
    <dimension name="monthly_store_targets" uniqueName="[monthly_store_targets]" caption="monthly_store_targets"/>
    <dimension name="sales_persons_table" uniqueName="[sales_persons_table]" caption="sales_persons_table"/>
  </dimensions>
  <measureGroups count="7">
    <measureGroup name="Calculations" caption="Calculations"/>
    <measureGroup name="Date" caption="Date"/>
    <measureGroup name="dim_customers_table" caption="dim_customers_table"/>
    <measureGroup name="dim_products_table" caption="dim_products_table"/>
    <measureGroup name="fact_table" caption="fact_table"/>
    <measureGroup name="monthly_store_targets" caption="monthly_store_targets"/>
    <measureGroup name="sales_persons_table" caption="sales_person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541218981482" backgroundQuery="1" createdVersion="8" refreshedVersion="8" minRefreshableVersion="3" recordCount="0" supportSubquery="1" supportAdvancedDrill="1" xr:uid="{13CE6C06-F915-4851-8409-1A32C4E74370}">
  <cacheSource type="external" connectionId="8"/>
  <cacheFields count="3">
    <cacheField name="[Measures].[Total Revenue]" caption="Total Revenue" numFmtId="0" hierarchy="41" level="32767"/>
    <cacheField name="[Measures].[Total Target]" caption="Total Target" numFmtId="0" hierarchy="50" level="32767"/>
    <cacheField name="[sales_persons_table].[Store Name].[Store Name]" caption="Store Name" numFmtId="0" hierarchy="34"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ber]" caption="Week Number" attribute="1" defaultMemberUniqueName="[Date].[Week Number].[All]" allUniqueName="[Date].[Week Number].[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_table].[Customer ID]" caption="Customer ID" attribute="1" defaultMemberUniqueName="[dim_customers_table].[Customer ID].[All]" allUniqueName="[dim_customers_table].[Customer ID].[All]" dimensionUniqueName="[dim_customers_table]" displayFolder="" count="0" memberValueDatatype="20" unbalanced="0"/>
    <cacheHierarchy uniqueName="[dim_customers_table].[Customer Name]" caption="Customer Name" attribute="1" defaultMemberUniqueName="[dim_customers_table].[Customer Name].[All]" allUniqueName="[dim_customers_table].[Customer Name].[All]" dimensionUniqueName="[dim_customers_table]" displayFolder="" count="0" memberValueDatatype="130" unbalanced="0"/>
    <cacheHierarchy uniqueName="[dim_customers_table].[Gender]" caption="Gender" attribute="1" defaultMemberUniqueName="[dim_customers_table].[Gender].[All]" allUniqueName="[dim_customers_table].[Gender].[All]" dimensionUniqueName="[dim_customers_table]" displayFolder="" count="0" memberValueDatatype="130" unbalanced="0"/>
    <cacheHierarchy uniqueName="[dim_customers_table].[Location]" caption="Location" attribute="1" defaultMemberUniqueName="[dim_customers_table].[Location].[All]" allUniqueName="[dim_customers_table].[Location].[All]" dimensionUniqueName="[dim_customers_table]" displayFolder="" count="0" memberValueDatatype="130" unbalanced="0"/>
    <cacheHierarchy uniqueName="[dim_customers_table].[Customer Age]" caption="Customer Age" attribute="1" defaultMemberUniqueName="[dim_customers_table].[Customer Age].[All]" allUniqueName="[dim_customers_table].[Customer Age].[All]" dimensionUniqueName="[dim_customers_table]" displayFolder="" count="0" memberValueDatatype="20" unbalanced="0"/>
    <cacheHierarchy uniqueName="[dim_customers_table].[Customer Age Group]" caption="Customer Age Group" attribute="1" defaultMemberUniqueName="[dim_customers_table].[Customer Age Group].[All]" allUniqueName="[dim_customers_table].[Customer Age Group].[All]" dimensionUniqueName="[dim_customers_table]" displayFolder="" count="0" memberValueDatatype="130" unbalanced="0"/>
    <cacheHierarchy uniqueName="[dim_products_table].[Product ID]" caption="Product ID" attribute="1" defaultMemberUniqueName="[dim_products_table].[Product ID].[All]" allUniqueName="[dim_products_table].[Product ID].[All]" dimensionUniqueName="[dim_products_table]" displayFolder="" count="0" memberValueDatatype="20" unbalanced="0"/>
    <cacheHierarchy uniqueName="[dim_products_table].[Product Name]" caption="Product Name" attribute="1" defaultMemberUniqueName="[dim_products_table].[Product Name].[All]" allUniqueName="[dim_products_table].[Product Name].[All]" dimensionUniqueName="[dim_products_table]" displayFolder="" count="0" memberValueDatatype="130" unbalanced="0"/>
    <cacheHierarchy uniqueName="[dim_products_table].[Category]" caption="Category" attribute="1" defaultMemberUniqueName="[dim_products_table].[Category].[All]" allUniqueName="[dim_products_table].[Category].[All]" dimensionUniqueName="[dim_products_table]" displayFolder="" count="0" memberValueDatatype="130" unbalanced="0"/>
    <cacheHierarchy uniqueName="[dim_products_table].[Sales Price]" caption="Sales Price" attribute="1" defaultMemberUniqueName="[dim_products_table].[Sales Price].[All]" allUniqueName="[dim_products_table].[Sales Price].[All]" dimensionUniqueName="[dim_products_table]" displayFolder="" count="0" memberValueDatatype="5" unbalanced="0"/>
    <cacheHierarchy uniqueName="[dim_products_table].[Cost Price]" caption="Cost Price" attribute="1" defaultMemberUniqueName="[dim_products_table].[Cost Price].[All]" allUniqueName="[dim_products_table].[Cost Price].[All]" dimensionUniqueName="[dim_products_table]" displayFolder="" count="0" memberValueDatatype="5"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ID]" caption="Store ID" attribute="1" defaultMemberUniqueName="[sales_persons_table].[Store ID].[All]" allUniqueName="[sales_persons_table].[Store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2"/>
      </fieldsUsage>
    </cacheHierarchy>
    <cacheHierarchy uniqueName="[sales_persons_table].[SalesPerson Age]" caption="SalesPerson Age" attribute="1" defaultMemberUniqueName="[sales_persons_table].[SalesPerson Age].[All]" allUniqueName="[sales_persons_table].[SalesPerson Age].[All]" dimensionUniqueName="[sales_persons_table]"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Store ID]" caption="Sum of Store ID" measure="1" displayFolder="" measureGroup="monthly_store_targets" count="0">
      <extLst>
        <ext xmlns:x15="http://schemas.microsoft.com/office/spreadsheetml/2010/11/main" uri="{B97F6D7D-B522-45F9-BDA1-12C45D357490}">
          <x15:cacheHierarchy aggregatedColumn="27"/>
        </ext>
      </extLst>
    </cacheHierarchy>
    <cacheHierarchy uniqueName="[Measures].[Sum of Store ID 2]" caption="Sum of Store ID 2" measure="1" displayFolder="" measureGroup="sales_persons_table" count="0">
      <extLst>
        <ext xmlns:x15="http://schemas.microsoft.com/office/spreadsheetml/2010/11/main" uri="{B97F6D7D-B522-45F9-BDA1-12C45D357490}">
          <x15:cacheHierarchy aggregatedColumn="33"/>
        </ext>
      </extLst>
    </cacheHierarchy>
    <cacheHierarchy uniqueName="[Measures].[Sum of Customer Age]" caption="Sum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Profit]" caption="%Profit" measure="1" displayFolder="" measureGroup="Calculations" count="0"/>
    <cacheHierarchy uniqueName="[Measures].[# Transactions]" caption="# Transactions" measure="1" displayFolder="" measureGroup="Calculations" count="0"/>
    <cacheHierarchy uniqueName="[Measures].[Total Refunds]" caption="Total Refunds"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oneField="1">
      <fieldsUsage count="1">
        <fieldUsage x="1"/>
      </fieldsUsage>
    </cacheHierarchy>
    <cacheHierarchy uniqueName="[Measures].[#customers]" caption="#customers" measure="1" displayFolder="" measureGroup="Calculations" count="0"/>
    <cacheHierarchy uniqueName="[Measures].[#Locations]" caption="#Locations" measure="1" displayFolder="" measureGroup="Calculations" count="0"/>
    <cacheHierarchy uniqueName="[Measures].[ReturnRate]" caption="Return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dim_customers_table]" caption="__XL_Count dim_customers_table" measure="1" displayFolder="" measureGroup="dim_customers_table" count="0" hidden="1"/>
    <cacheHierarchy uniqueName="[Measures].[__XL_Count dim_products_table]" caption="__XL_Count dim_products_table" measure="1" displayFolder="" measureGroup="dim_products_table" count="0" hidden="1"/>
    <cacheHierarchy uniqueName="[Measures].[__XL_Count Calculations]" caption="__XL_Count Calculations" measure="1" displayFolder="" measureGroup="Calculations" count="0" hidden="1"/>
    <cacheHierarchy uniqueName="[Measures].[__XL_Count sales_persons_table]" caption="__XL_Count sales_persons_table" measure="1" displayFolder="" measureGroup="sales_persons_table"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_table" uniqueName="[dim_customers_table]" caption="dim_customers_table"/>
    <dimension name="dim_products_table" uniqueName="[dim_products_table]" caption="dim_products_table"/>
    <dimension name="fact_table" uniqueName="[fact_table]" caption="fact_table"/>
    <dimension measure="1" name="Measures" uniqueName="[Measures]" caption="Measures"/>
    <dimension name="monthly_store_targets" uniqueName="[monthly_store_targets]" caption="monthly_store_targets"/>
    <dimension name="sales_persons_table" uniqueName="[sales_persons_table]" caption="sales_persons_table"/>
  </dimensions>
  <measureGroups count="7">
    <measureGroup name="Calculations" caption="Calculations"/>
    <measureGroup name="Date" caption="Date"/>
    <measureGroup name="dim_customers_table" caption="dim_customers_table"/>
    <measureGroup name="dim_products_table" caption="dim_products_table"/>
    <measureGroup name="fact_table" caption="fact_table"/>
    <measureGroup name="monthly_store_targets" caption="monthly_store_targets"/>
    <measureGroup name="sales_persons_table" caption="sales_person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54122511574" backgroundQuery="1" createdVersion="8" refreshedVersion="8" minRefreshableVersion="3" recordCount="0" supportSubquery="1" supportAdvancedDrill="1" xr:uid="{41B7E7B3-6B46-4A6B-B77E-584F95B85B11}">
  <cacheSource type="external" connectionId="8"/>
  <cacheFields count="3">
    <cacheField name="[Measures].[Total Revenue]" caption="Total Revenue" numFmtId="0" hierarchy="41" level="32767"/>
    <cacheField name="[Date].[Weektype].[Weektype]" caption="Weektype" numFmtId="0" hierarchy="7" level="1">
      <sharedItems count="2">
        <s v="Weekday"/>
        <s v="Weekend"/>
      </sharedItems>
    </cacheField>
    <cacheField name="[sales_persons_table].[Store Name].[Store Name]" caption="Store Name" numFmtId="0" hierarchy="34"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ber]" caption="Week Number" attribute="1" defaultMemberUniqueName="[Date].[Week Number].[All]" allUniqueName="[Date].[Week Number].[All]" dimensionUniqueName="[Date]" displayFolder="" count="0" memberValueDatatype="20" unbalanced="0"/>
    <cacheHierarchy uniqueName="[Date].[Weektype]" caption="Weektype" attribute="1" defaultMemberUniqueName="[Date].[Weektype].[All]" allUniqueName="[Date].[Weektype].[All]" dimensionUniqueName="[Date]" displayFolder="" count="2" memberValueDatatype="130" unbalanced="0">
      <fieldsUsage count="2">
        <fieldUsage x="-1"/>
        <fieldUsage x="1"/>
      </fieldsUsage>
    </cacheHierarchy>
    <cacheHierarchy uniqueName="[Date].[Quarter]" caption="Quarter" attribute="1" defaultMemberUniqueName="[Date].[Quarter].[All]" allUniqueName="[Date].[Quarter].[All]" dimensionUniqueName="[Date]" displayFolder="" count="0" memberValueDatatype="130" unbalanced="0"/>
    <cacheHierarchy uniqueName="[dim_customers_table].[Customer ID]" caption="Customer ID" attribute="1" defaultMemberUniqueName="[dim_customers_table].[Customer ID].[All]" allUniqueName="[dim_customers_table].[Customer ID].[All]" dimensionUniqueName="[dim_customers_table]" displayFolder="" count="0" memberValueDatatype="20" unbalanced="0"/>
    <cacheHierarchy uniqueName="[dim_customers_table].[Customer Name]" caption="Customer Name" attribute="1" defaultMemberUniqueName="[dim_customers_table].[Customer Name].[All]" allUniqueName="[dim_customers_table].[Customer Name].[All]" dimensionUniqueName="[dim_customers_table]" displayFolder="" count="0" memberValueDatatype="130" unbalanced="0"/>
    <cacheHierarchy uniqueName="[dim_customers_table].[Gender]" caption="Gender" attribute="1" defaultMemberUniqueName="[dim_customers_table].[Gender].[All]" allUniqueName="[dim_customers_table].[Gender].[All]" dimensionUniqueName="[dim_customers_table]" displayFolder="" count="0" memberValueDatatype="130" unbalanced="0"/>
    <cacheHierarchy uniqueName="[dim_customers_table].[Location]" caption="Location" attribute="1" defaultMemberUniqueName="[dim_customers_table].[Location].[All]" allUniqueName="[dim_customers_table].[Location].[All]" dimensionUniqueName="[dim_customers_table]" displayFolder="" count="0" memberValueDatatype="130" unbalanced="0"/>
    <cacheHierarchy uniqueName="[dim_customers_table].[Customer Age]" caption="Customer Age" attribute="1" defaultMemberUniqueName="[dim_customers_table].[Customer Age].[All]" allUniqueName="[dim_customers_table].[Customer Age].[All]" dimensionUniqueName="[dim_customers_table]" displayFolder="" count="0" memberValueDatatype="20" unbalanced="0"/>
    <cacheHierarchy uniqueName="[dim_customers_table].[Customer Age Group]" caption="Customer Age Group" attribute="1" defaultMemberUniqueName="[dim_customers_table].[Customer Age Group].[All]" allUniqueName="[dim_customers_table].[Customer Age Group].[All]" dimensionUniqueName="[dim_customers_table]" displayFolder="" count="0" memberValueDatatype="130" unbalanced="0"/>
    <cacheHierarchy uniqueName="[dim_products_table].[Product ID]" caption="Product ID" attribute="1" defaultMemberUniqueName="[dim_products_table].[Product ID].[All]" allUniqueName="[dim_products_table].[Product ID].[All]" dimensionUniqueName="[dim_products_table]" displayFolder="" count="0" memberValueDatatype="20" unbalanced="0"/>
    <cacheHierarchy uniqueName="[dim_products_table].[Product Name]" caption="Product Name" attribute="1" defaultMemberUniqueName="[dim_products_table].[Product Name].[All]" allUniqueName="[dim_products_table].[Product Name].[All]" dimensionUniqueName="[dim_products_table]" displayFolder="" count="0" memberValueDatatype="130" unbalanced="0"/>
    <cacheHierarchy uniqueName="[dim_products_table].[Category]" caption="Category" attribute="1" defaultMemberUniqueName="[dim_products_table].[Category].[All]" allUniqueName="[dim_products_table].[Category].[All]" dimensionUniqueName="[dim_products_table]" displayFolder="" count="0" memberValueDatatype="130" unbalanced="0"/>
    <cacheHierarchy uniqueName="[dim_products_table].[Sales Price]" caption="Sales Price" attribute="1" defaultMemberUniqueName="[dim_products_table].[Sales Price].[All]" allUniqueName="[dim_products_table].[Sales Price].[All]" dimensionUniqueName="[dim_products_table]" displayFolder="" count="0" memberValueDatatype="5" unbalanced="0"/>
    <cacheHierarchy uniqueName="[dim_products_table].[Cost Price]" caption="Cost Price" attribute="1" defaultMemberUniqueName="[dim_products_table].[Cost Price].[All]" allUniqueName="[dim_products_table].[Cost Price].[All]" dimensionUniqueName="[dim_products_table]" displayFolder="" count="0" memberValueDatatype="5"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ID]" caption="Store ID" attribute="1" defaultMemberUniqueName="[sales_persons_table].[Store ID].[All]" allUniqueName="[sales_persons_table].[Store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2"/>
      </fieldsUsage>
    </cacheHierarchy>
    <cacheHierarchy uniqueName="[sales_persons_table].[SalesPerson Age]" caption="SalesPerson Age" attribute="1" defaultMemberUniqueName="[sales_persons_table].[SalesPerson Age].[All]" allUniqueName="[sales_persons_table].[SalesPerson Age].[All]" dimensionUniqueName="[sales_persons_table]"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Store ID]" caption="Sum of Store ID" measure="1" displayFolder="" measureGroup="monthly_store_targets" count="0">
      <extLst>
        <ext xmlns:x15="http://schemas.microsoft.com/office/spreadsheetml/2010/11/main" uri="{B97F6D7D-B522-45F9-BDA1-12C45D357490}">
          <x15:cacheHierarchy aggregatedColumn="27"/>
        </ext>
      </extLst>
    </cacheHierarchy>
    <cacheHierarchy uniqueName="[Measures].[Sum of Store ID 2]" caption="Sum of Store ID 2" measure="1" displayFolder="" measureGroup="sales_persons_table" count="0">
      <extLst>
        <ext xmlns:x15="http://schemas.microsoft.com/office/spreadsheetml/2010/11/main" uri="{B97F6D7D-B522-45F9-BDA1-12C45D357490}">
          <x15:cacheHierarchy aggregatedColumn="33"/>
        </ext>
      </extLst>
    </cacheHierarchy>
    <cacheHierarchy uniqueName="[Measures].[Sum of Customer Age]" caption="Sum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Profit]" caption="%Profit" measure="1" displayFolder="" measureGroup="Calculations" count="0"/>
    <cacheHierarchy uniqueName="[Measures].[# Transactions]" caption="# Transactions" measure="1" displayFolder="" measureGroup="Calculations" count="0"/>
    <cacheHierarchy uniqueName="[Measures].[Total Refunds]" caption="Total Refunds"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ReturnRate]" caption="Return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dim_customers_table]" caption="__XL_Count dim_customers_table" measure="1" displayFolder="" measureGroup="dim_customers_table" count="0" hidden="1"/>
    <cacheHierarchy uniqueName="[Measures].[__XL_Count dim_products_table]" caption="__XL_Count dim_products_table" measure="1" displayFolder="" measureGroup="dim_products_table" count="0" hidden="1"/>
    <cacheHierarchy uniqueName="[Measures].[__XL_Count Calculations]" caption="__XL_Count Calculations" measure="1" displayFolder="" measureGroup="Calculations" count="0" hidden="1"/>
    <cacheHierarchy uniqueName="[Measures].[__XL_Count sales_persons_table]" caption="__XL_Count sales_persons_table" measure="1" displayFolder="" measureGroup="sales_persons_table"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_table" uniqueName="[dim_customers_table]" caption="dim_customers_table"/>
    <dimension name="dim_products_table" uniqueName="[dim_products_table]" caption="dim_products_table"/>
    <dimension name="fact_table" uniqueName="[fact_table]" caption="fact_table"/>
    <dimension measure="1" name="Measures" uniqueName="[Measures]" caption="Measures"/>
    <dimension name="monthly_store_targets" uniqueName="[monthly_store_targets]" caption="monthly_store_targets"/>
    <dimension name="sales_persons_table" uniqueName="[sales_persons_table]" caption="sales_persons_table"/>
  </dimensions>
  <measureGroups count="7">
    <measureGroup name="Calculations" caption="Calculations"/>
    <measureGroup name="Date" caption="Date"/>
    <measureGroup name="dim_customers_table" caption="dim_customers_table"/>
    <measureGroup name="dim_products_table" caption="dim_products_table"/>
    <measureGroup name="fact_table" caption="fact_table"/>
    <measureGroup name="monthly_store_targets" caption="monthly_store_targets"/>
    <measureGroup name="sales_persons_table" caption="sales_person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541230902774" backgroundQuery="1" createdVersion="8" refreshedVersion="8" minRefreshableVersion="3" recordCount="0" supportSubquery="1" supportAdvancedDrill="1" xr:uid="{7404485D-D3F6-4A6B-84DD-875FE1689EEF}">
  <cacheSource type="external" connectionId="8"/>
  <cacheFields count="4">
    <cacheField name="[Measures].[Total Revenue]" caption="Total Revenue" numFmtId="0" hierarchy="41" level="32767"/>
    <cacheField name="[Date].[Quarter].[Quarter]" caption="Quarter" numFmtId="0" hierarchy="8" level="1">
      <sharedItems count="4">
        <s v="Q-1"/>
        <s v="Q-2"/>
        <s v="Q-3"/>
        <s v="Q-4"/>
      </sharedItems>
    </cacheField>
    <cacheField name="[sales_persons_table].[Store Name].[Store Name]" caption="Store Name" numFmtId="0" hierarchy="34" level="1">
      <sharedItems containsSemiMixedTypes="0" containsNonDate="0" containsString="0"/>
    </cacheField>
    <cacheField name="Dummy0" numFmtId="0" hierarchy="63" level="32767">
      <extLst>
        <ext xmlns:x14="http://schemas.microsoft.com/office/spreadsheetml/2009/9/main" uri="{63CAB8AC-B538-458d-9737-405883B0398D}">
          <x14:cacheField ignore="1"/>
        </ext>
      </extLst>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ber]" caption="Week Number" attribute="1" defaultMemberUniqueName="[Date].[Week Number].[All]" allUniqueName="[Date].[Week Number].[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2" memberValueDatatype="130" unbalanced="0">
      <fieldsUsage count="2">
        <fieldUsage x="-1"/>
        <fieldUsage x="1"/>
      </fieldsUsage>
    </cacheHierarchy>
    <cacheHierarchy uniqueName="[dim_customers_table].[Customer ID]" caption="Customer ID" attribute="1" defaultMemberUniqueName="[dim_customers_table].[Customer ID].[All]" allUniqueName="[dim_customers_table].[Customer ID].[All]" dimensionUniqueName="[dim_customers_table]" displayFolder="" count="0" memberValueDatatype="20" unbalanced="0"/>
    <cacheHierarchy uniqueName="[dim_customers_table].[Customer Name]" caption="Customer Name" attribute="1" defaultMemberUniqueName="[dim_customers_table].[Customer Name].[All]" allUniqueName="[dim_customers_table].[Customer Name].[All]" dimensionUniqueName="[dim_customers_table]" displayFolder="" count="0" memberValueDatatype="130" unbalanced="0"/>
    <cacheHierarchy uniqueName="[dim_customers_table].[Gender]" caption="Gender" attribute="1" defaultMemberUniqueName="[dim_customers_table].[Gender].[All]" allUniqueName="[dim_customers_table].[Gender].[All]" dimensionUniqueName="[dim_customers_table]" displayFolder="" count="0" memberValueDatatype="130" unbalanced="0"/>
    <cacheHierarchy uniqueName="[dim_customers_table].[Location]" caption="Location" attribute="1" defaultMemberUniqueName="[dim_customers_table].[Location].[All]" allUniqueName="[dim_customers_table].[Location].[All]" dimensionUniqueName="[dim_customers_table]" displayFolder="" count="0" memberValueDatatype="130" unbalanced="0"/>
    <cacheHierarchy uniqueName="[dim_customers_table].[Customer Age]" caption="Customer Age" attribute="1" defaultMemberUniqueName="[dim_customers_table].[Customer Age].[All]" allUniqueName="[dim_customers_table].[Customer Age].[All]" dimensionUniqueName="[dim_customers_table]" displayFolder="" count="0" memberValueDatatype="20" unbalanced="0"/>
    <cacheHierarchy uniqueName="[dim_customers_table].[Customer Age Group]" caption="Customer Age Group" attribute="1" defaultMemberUniqueName="[dim_customers_table].[Customer Age Group].[All]" allUniqueName="[dim_customers_table].[Customer Age Group].[All]" dimensionUniqueName="[dim_customers_table]" displayFolder="" count="0" memberValueDatatype="130" unbalanced="0"/>
    <cacheHierarchy uniqueName="[dim_products_table].[Product ID]" caption="Product ID" attribute="1" defaultMemberUniqueName="[dim_products_table].[Product ID].[All]" allUniqueName="[dim_products_table].[Product ID].[All]" dimensionUniqueName="[dim_products_table]" displayFolder="" count="0" memberValueDatatype="20" unbalanced="0"/>
    <cacheHierarchy uniqueName="[dim_products_table].[Product Name]" caption="Product Name" attribute="1" defaultMemberUniqueName="[dim_products_table].[Product Name].[All]" allUniqueName="[dim_products_table].[Product Name].[All]" dimensionUniqueName="[dim_products_table]" displayFolder="" count="0" memberValueDatatype="130" unbalanced="0"/>
    <cacheHierarchy uniqueName="[dim_products_table].[Category]" caption="Category" attribute="1" defaultMemberUniqueName="[dim_products_table].[Category].[All]" allUniqueName="[dim_products_table].[Category].[All]" dimensionUniqueName="[dim_products_table]" displayFolder="" count="0" memberValueDatatype="130" unbalanced="0"/>
    <cacheHierarchy uniqueName="[dim_products_table].[Sales Price]" caption="Sales Price" attribute="1" defaultMemberUniqueName="[dim_products_table].[Sales Price].[All]" allUniqueName="[dim_products_table].[Sales Price].[All]" dimensionUniqueName="[dim_products_table]" displayFolder="" count="0" memberValueDatatype="5" unbalanced="0"/>
    <cacheHierarchy uniqueName="[dim_products_table].[Cost Price]" caption="Cost Price" attribute="1" defaultMemberUniqueName="[dim_products_table].[Cost Price].[All]" allUniqueName="[dim_products_table].[Cost Price].[All]" dimensionUniqueName="[dim_products_table]" displayFolder="" count="0" memberValueDatatype="5"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ID]" caption="Store ID" attribute="1" defaultMemberUniqueName="[sales_persons_table].[Store ID].[All]" allUniqueName="[sales_persons_table].[Store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2"/>
      </fieldsUsage>
    </cacheHierarchy>
    <cacheHierarchy uniqueName="[sales_persons_table].[SalesPerson Age]" caption="SalesPerson Age" attribute="1" defaultMemberUniqueName="[sales_persons_table].[SalesPerson Age].[All]" allUniqueName="[sales_persons_table].[SalesPerson Age].[All]" dimensionUniqueName="[sales_persons_table]"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Store ID]" caption="Sum of Store ID" measure="1" displayFolder="" measureGroup="monthly_store_targets" count="0">
      <extLst>
        <ext xmlns:x15="http://schemas.microsoft.com/office/spreadsheetml/2010/11/main" uri="{B97F6D7D-B522-45F9-BDA1-12C45D357490}">
          <x15:cacheHierarchy aggregatedColumn="27"/>
        </ext>
      </extLst>
    </cacheHierarchy>
    <cacheHierarchy uniqueName="[Measures].[Sum of Store ID 2]" caption="Sum of Store ID 2" measure="1" displayFolder="" measureGroup="sales_persons_table" count="0">
      <extLst>
        <ext xmlns:x15="http://schemas.microsoft.com/office/spreadsheetml/2010/11/main" uri="{B97F6D7D-B522-45F9-BDA1-12C45D357490}">
          <x15:cacheHierarchy aggregatedColumn="33"/>
        </ext>
      </extLst>
    </cacheHierarchy>
    <cacheHierarchy uniqueName="[Measures].[Sum of Customer Age]" caption="Sum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Profit]" caption="%Profit" measure="1" displayFolder="" measureGroup="Calculations" count="0"/>
    <cacheHierarchy uniqueName="[Measures].[# Transactions]" caption="# Transactions" measure="1" displayFolder="" measureGroup="Calculations" count="0"/>
    <cacheHierarchy uniqueName="[Measures].[Total Refunds]" caption="Total Refunds"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ReturnRate]" caption="Return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dim_customers_table]" caption="__XL_Count dim_customers_table" measure="1" displayFolder="" measureGroup="dim_customers_table" count="0" hidden="1"/>
    <cacheHierarchy uniqueName="[Measures].[__XL_Count dim_products_table]" caption="__XL_Count dim_products_table" measure="1" displayFolder="" measureGroup="dim_products_table" count="0" hidden="1"/>
    <cacheHierarchy uniqueName="[Measures].[__XL_Count Calculations]" caption="__XL_Count Calculations" measure="1" displayFolder="" measureGroup="Calculations" count="0" hidden="1"/>
    <cacheHierarchy uniqueName="[Measures].[__XL_Count sales_persons_table]" caption="__XL_Count sales_persons_table" measure="1" displayFolder="" measureGroup="sales_persons_table"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ate" uniqueName="[Date]" caption="Date"/>
    <dimension name="dim_customers_table" uniqueName="[dim_customers_table]" caption="dim_customers_table"/>
    <dimension name="dim_products_table" uniqueName="[dim_products_table]" caption="dim_products_table"/>
    <dimension name="fact_table" uniqueName="[fact_table]" caption="fact_table"/>
    <dimension measure="1" name="Measures" uniqueName="[Measures]" caption="Measures"/>
    <dimension name="monthly_store_targets" uniqueName="[monthly_store_targets]" caption="monthly_store_targets"/>
    <dimension name="sales_persons_table" uniqueName="[sales_persons_table]" caption="sales_persons_table"/>
  </dimensions>
  <measureGroups count="7">
    <measureGroup name="Calculations" caption="Calculations"/>
    <measureGroup name="Date" caption="Date"/>
    <measureGroup name="dim_customers_table" caption="dim_customers_table"/>
    <measureGroup name="dim_products_table" caption="dim_products_table"/>
    <measureGroup name="fact_table" caption="fact_table"/>
    <measureGroup name="monthly_store_targets" caption="monthly_store_targets"/>
    <measureGroup name="sales_persons_table" caption="sales_person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541236111108" backgroundQuery="1" createdVersion="8" refreshedVersion="8" minRefreshableVersion="3" recordCount="0" supportSubquery="1" supportAdvancedDrill="1" xr:uid="{E2B94840-E631-42C5-904B-EF394A972FDF}">
  <cacheSource type="external" connectionId="8"/>
  <cacheFields count="4">
    <cacheField name="[Date].[Weekday].[Weekday]" caption="Weekday" numFmtId="0" hierarchy="5" level="1">
      <sharedItems count="7">
        <s v="Sun"/>
        <s v="Mon"/>
        <s v="Tue"/>
        <s v="Wed"/>
        <s v="Thu"/>
        <s v="Fri"/>
        <s v="Sat"/>
      </sharedItems>
    </cacheField>
    <cacheField name="[Measures].[Total Revenue]" caption="Total Revenue" numFmtId="0" hierarchy="41" level="32767"/>
    <cacheField name="[sales_persons_table].[Store Name].[Store Name]" caption="Store Name" numFmtId="0" hierarchy="34" level="1">
      <sharedItems containsSemiMixedTypes="0" containsNonDate="0" containsString="0"/>
    </cacheField>
    <cacheField name="Dummy0" numFmtId="0" hierarchy="63" level="32767">
      <extLst>
        <ext xmlns:x14="http://schemas.microsoft.com/office/spreadsheetml/2009/9/main" uri="{63CAB8AC-B538-458d-9737-405883B0398D}">
          <x14:cacheField ignore="1"/>
        </ext>
      </extLst>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Weekday]" caption="Weekday" attribute="1" defaultMemberUniqueName="[Date].[Weekday].[All]" allUniqueName="[Date].[Weekday].[All]" dimensionUniqueName="[Date]" displayFolder="" count="2" memberValueDatatype="130" unbalanced="0">
      <fieldsUsage count="2">
        <fieldUsage x="-1"/>
        <fieldUsage x="0"/>
      </fieldsUsage>
    </cacheHierarchy>
    <cacheHierarchy uniqueName="[Date].[Week Number]" caption="Week Number" attribute="1" defaultMemberUniqueName="[Date].[Week Number].[All]" allUniqueName="[Date].[Week Number].[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_table].[Customer ID]" caption="Customer ID" attribute="1" defaultMemberUniqueName="[dim_customers_table].[Customer ID].[All]" allUniqueName="[dim_customers_table].[Customer ID].[All]" dimensionUniqueName="[dim_customers_table]" displayFolder="" count="0" memberValueDatatype="20" unbalanced="0"/>
    <cacheHierarchy uniqueName="[dim_customers_table].[Customer Name]" caption="Customer Name" attribute="1" defaultMemberUniqueName="[dim_customers_table].[Customer Name].[All]" allUniqueName="[dim_customers_table].[Customer Name].[All]" dimensionUniqueName="[dim_customers_table]" displayFolder="" count="0" memberValueDatatype="130" unbalanced="0"/>
    <cacheHierarchy uniqueName="[dim_customers_table].[Gender]" caption="Gender" attribute="1" defaultMemberUniqueName="[dim_customers_table].[Gender].[All]" allUniqueName="[dim_customers_table].[Gender].[All]" dimensionUniqueName="[dim_customers_table]" displayFolder="" count="0" memberValueDatatype="130" unbalanced="0"/>
    <cacheHierarchy uniqueName="[dim_customers_table].[Location]" caption="Location" attribute="1" defaultMemberUniqueName="[dim_customers_table].[Location].[All]" allUniqueName="[dim_customers_table].[Location].[All]" dimensionUniqueName="[dim_customers_table]" displayFolder="" count="0" memberValueDatatype="130" unbalanced="0"/>
    <cacheHierarchy uniqueName="[dim_customers_table].[Customer Age]" caption="Customer Age" attribute="1" defaultMemberUniqueName="[dim_customers_table].[Customer Age].[All]" allUniqueName="[dim_customers_table].[Customer Age].[All]" dimensionUniqueName="[dim_customers_table]" displayFolder="" count="0" memberValueDatatype="20" unbalanced="0"/>
    <cacheHierarchy uniqueName="[dim_customers_table].[Customer Age Group]" caption="Customer Age Group" attribute="1" defaultMemberUniqueName="[dim_customers_table].[Customer Age Group].[All]" allUniqueName="[dim_customers_table].[Customer Age Group].[All]" dimensionUniqueName="[dim_customers_table]" displayFolder="" count="0" memberValueDatatype="130" unbalanced="0"/>
    <cacheHierarchy uniqueName="[dim_products_table].[Product ID]" caption="Product ID" attribute="1" defaultMemberUniqueName="[dim_products_table].[Product ID].[All]" allUniqueName="[dim_products_table].[Product ID].[All]" dimensionUniqueName="[dim_products_table]" displayFolder="" count="0" memberValueDatatype="20" unbalanced="0"/>
    <cacheHierarchy uniqueName="[dim_products_table].[Product Name]" caption="Product Name" attribute="1" defaultMemberUniqueName="[dim_products_table].[Product Name].[All]" allUniqueName="[dim_products_table].[Product Name].[All]" dimensionUniqueName="[dim_products_table]" displayFolder="" count="0" memberValueDatatype="130" unbalanced="0"/>
    <cacheHierarchy uniqueName="[dim_products_table].[Category]" caption="Category" attribute="1" defaultMemberUniqueName="[dim_products_table].[Category].[All]" allUniqueName="[dim_products_table].[Category].[All]" dimensionUniqueName="[dim_products_table]" displayFolder="" count="0" memberValueDatatype="130" unbalanced="0"/>
    <cacheHierarchy uniqueName="[dim_products_table].[Sales Price]" caption="Sales Price" attribute="1" defaultMemberUniqueName="[dim_products_table].[Sales Price].[All]" allUniqueName="[dim_products_table].[Sales Price].[All]" dimensionUniqueName="[dim_products_table]" displayFolder="" count="0" memberValueDatatype="5" unbalanced="0"/>
    <cacheHierarchy uniqueName="[dim_products_table].[Cost Price]" caption="Cost Price" attribute="1" defaultMemberUniqueName="[dim_products_table].[Cost Price].[All]" allUniqueName="[dim_products_table].[Cost Price].[All]" dimensionUniqueName="[dim_products_table]" displayFolder="" count="0" memberValueDatatype="5"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ID]" caption="Store ID" attribute="1" defaultMemberUniqueName="[sales_persons_table].[Store ID].[All]" allUniqueName="[sales_persons_table].[Store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2"/>
      </fieldsUsage>
    </cacheHierarchy>
    <cacheHierarchy uniqueName="[sales_persons_table].[SalesPerson Age]" caption="SalesPerson Age" attribute="1" defaultMemberUniqueName="[sales_persons_table].[SalesPerson Age].[All]" allUniqueName="[sales_persons_table].[SalesPerson Age].[All]" dimensionUniqueName="[sales_persons_table]"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Store ID]" caption="Sum of Store ID" measure="1" displayFolder="" measureGroup="monthly_store_targets" count="0">
      <extLst>
        <ext xmlns:x15="http://schemas.microsoft.com/office/spreadsheetml/2010/11/main" uri="{B97F6D7D-B522-45F9-BDA1-12C45D357490}">
          <x15:cacheHierarchy aggregatedColumn="27"/>
        </ext>
      </extLst>
    </cacheHierarchy>
    <cacheHierarchy uniqueName="[Measures].[Sum of Store ID 2]" caption="Sum of Store ID 2" measure="1" displayFolder="" measureGroup="sales_persons_table" count="0">
      <extLst>
        <ext xmlns:x15="http://schemas.microsoft.com/office/spreadsheetml/2010/11/main" uri="{B97F6D7D-B522-45F9-BDA1-12C45D357490}">
          <x15:cacheHierarchy aggregatedColumn="33"/>
        </ext>
      </extLst>
    </cacheHierarchy>
    <cacheHierarchy uniqueName="[Measures].[Sum of Customer Age]" caption="Sum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1"/>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Profit]" caption="%Profit" measure="1" displayFolder="" measureGroup="Calculations" count="0"/>
    <cacheHierarchy uniqueName="[Measures].[# Transactions]" caption="# Transactions" measure="1" displayFolder="" measureGroup="Calculations" count="0"/>
    <cacheHierarchy uniqueName="[Measures].[Total Refunds]" caption="Total Refunds"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ReturnRate]" caption="Return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dim_customers_table]" caption="__XL_Count dim_customers_table" measure="1" displayFolder="" measureGroup="dim_customers_table" count="0" hidden="1"/>
    <cacheHierarchy uniqueName="[Measures].[__XL_Count dim_products_table]" caption="__XL_Count dim_products_table" measure="1" displayFolder="" measureGroup="dim_products_table" count="0" hidden="1"/>
    <cacheHierarchy uniqueName="[Measures].[__XL_Count Calculations]" caption="__XL_Count Calculations" measure="1" displayFolder="" measureGroup="Calculations" count="0" hidden="1"/>
    <cacheHierarchy uniqueName="[Measures].[__XL_Count sales_persons_table]" caption="__XL_Count sales_persons_table" measure="1" displayFolder="" measureGroup="sales_persons_table"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ate" uniqueName="[Date]" caption="Date"/>
    <dimension name="dim_customers_table" uniqueName="[dim_customers_table]" caption="dim_customers_table"/>
    <dimension name="dim_products_table" uniqueName="[dim_products_table]" caption="dim_products_table"/>
    <dimension name="fact_table" uniqueName="[fact_table]" caption="fact_table"/>
    <dimension measure="1" name="Measures" uniqueName="[Measures]" caption="Measures"/>
    <dimension name="monthly_store_targets" uniqueName="[monthly_store_targets]" caption="monthly_store_targets"/>
    <dimension name="sales_persons_table" uniqueName="[sales_persons_table]" caption="sales_persons_table"/>
  </dimensions>
  <measureGroups count="7">
    <measureGroup name="Calculations" caption="Calculations"/>
    <measureGroup name="Date" caption="Date"/>
    <measureGroup name="dim_customers_table" caption="dim_customers_table"/>
    <measureGroup name="dim_products_table" caption="dim_products_table"/>
    <measureGroup name="fact_table" caption="fact_table"/>
    <measureGroup name="monthly_store_targets" caption="monthly_store_targets"/>
    <measureGroup name="sales_persons_table" caption="sales_person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4.824008564814" backgroundQuery="1" createdVersion="3" refreshedVersion="8" minRefreshableVersion="3" recordCount="0" supportSubquery="1" supportAdvancedDrill="1" xr:uid="{7F61A4B5-2863-4F67-AA22-F46F76B00C10}">
  <cacheSource type="external" connectionId="8">
    <extLst>
      <ext xmlns:x14="http://schemas.microsoft.com/office/spreadsheetml/2009/9/main" uri="{F057638F-6D5F-4e77-A914-E7F072B9BCA8}">
        <x14:sourceConnection name="ThisWorkbookDataModel"/>
      </ext>
    </extLst>
  </cacheSource>
  <cacheFields count="0"/>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ber]" caption="Week Number" attribute="1" defaultMemberUniqueName="[Date].[Week Number].[All]" allUniqueName="[Date].[Week Number].[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_table].[Customer ID]" caption="Customer ID" attribute="1" defaultMemberUniqueName="[dim_customers_table].[Customer ID].[All]" allUniqueName="[dim_customers_table].[Customer ID].[All]" dimensionUniqueName="[dim_customers_table]" displayFolder="" count="0" memberValueDatatype="20" unbalanced="0"/>
    <cacheHierarchy uniqueName="[dim_customers_table].[Customer Name]" caption="Customer Name" attribute="1" defaultMemberUniqueName="[dim_customers_table].[Customer Name].[All]" allUniqueName="[dim_customers_table].[Customer Name].[All]" dimensionUniqueName="[dim_customers_table]" displayFolder="" count="0" memberValueDatatype="130" unbalanced="0"/>
    <cacheHierarchy uniqueName="[dim_customers_table].[Gender]" caption="Gender" attribute="1" defaultMemberUniqueName="[dim_customers_table].[Gender].[All]" allUniqueName="[dim_customers_table].[Gender].[All]" dimensionUniqueName="[dim_customers_table]" displayFolder="" count="0" memberValueDatatype="130" unbalanced="0"/>
    <cacheHierarchy uniqueName="[dim_customers_table].[Location]" caption="Location" attribute="1" defaultMemberUniqueName="[dim_customers_table].[Location].[All]" allUniqueName="[dim_customers_table].[Location].[All]" dimensionUniqueName="[dim_customers_table]" displayFolder="" count="0" memberValueDatatype="130" unbalanced="0"/>
    <cacheHierarchy uniqueName="[dim_customers_table].[Customer Age]" caption="Customer Age" attribute="1" defaultMemberUniqueName="[dim_customers_table].[Customer Age].[All]" allUniqueName="[dim_customers_table].[Customer Age].[All]" dimensionUniqueName="[dim_customers_table]" displayFolder="" count="0" memberValueDatatype="20" unbalanced="0"/>
    <cacheHierarchy uniqueName="[dim_customers_table].[Customer Age Group]" caption="Customer Age Group" attribute="1" defaultMemberUniqueName="[dim_customers_table].[Customer Age Group].[All]" allUniqueName="[dim_customers_table].[Customer Age Group].[All]" dimensionUniqueName="[dim_customers_table]" displayFolder="" count="0" memberValueDatatype="130" unbalanced="0"/>
    <cacheHierarchy uniqueName="[dim_products_table].[Product ID]" caption="Product ID" attribute="1" defaultMemberUniqueName="[dim_products_table].[Product ID].[All]" allUniqueName="[dim_products_table].[Product ID].[All]" dimensionUniqueName="[dim_products_table]" displayFolder="" count="0" memberValueDatatype="20" unbalanced="0"/>
    <cacheHierarchy uniqueName="[dim_products_table].[Product Name]" caption="Product Name" attribute="1" defaultMemberUniqueName="[dim_products_table].[Product Name].[All]" allUniqueName="[dim_products_table].[Product Name].[All]" dimensionUniqueName="[dim_products_table]" displayFolder="" count="0" memberValueDatatype="130" unbalanced="0"/>
    <cacheHierarchy uniqueName="[dim_products_table].[Category]" caption="Category" attribute="1" defaultMemberUniqueName="[dim_products_table].[Category].[All]" allUniqueName="[dim_products_table].[Category].[All]" dimensionUniqueName="[dim_products_table]" displayFolder="" count="2" memberValueDatatype="130" unbalanced="0"/>
    <cacheHierarchy uniqueName="[dim_products_table].[Sales Price]" caption="Sales Price" attribute="1" defaultMemberUniqueName="[dim_products_table].[Sales Price].[All]" allUniqueName="[dim_products_table].[Sales Price].[All]" dimensionUniqueName="[dim_products_table]" displayFolder="" count="0" memberValueDatatype="5" unbalanced="0"/>
    <cacheHierarchy uniqueName="[dim_products_table].[Cost Price]" caption="Cost Price" attribute="1" defaultMemberUniqueName="[dim_products_table].[Cost Price].[All]" allUniqueName="[dim_products_table].[Cost Price].[All]" dimensionUniqueName="[dim_products_table]" displayFolder="" count="0" memberValueDatatype="5"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ID]" caption="Store ID" attribute="1" defaultMemberUniqueName="[sales_persons_table].[Store ID].[All]" allUniqueName="[sales_persons_table].[Store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cacheHierarchy uniqueName="[sales_persons_table].[SalesPerson Age]" caption="SalesPerson Age" attribute="1" defaultMemberUniqueName="[sales_persons_table].[SalesPerson Age].[All]" allUniqueName="[sales_persons_table].[SalesPerson Age].[All]" dimensionUniqueName="[sales_persons_table]"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Store ID]" caption="Sum of Store ID" measure="1" displayFolder="" measureGroup="monthly_store_targets" count="0">
      <extLst>
        <ext xmlns:x15="http://schemas.microsoft.com/office/spreadsheetml/2010/11/main" uri="{B97F6D7D-B522-45F9-BDA1-12C45D357490}">
          <x15:cacheHierarchy aggregatedColumn="27"/>
        </ext>
      </extLst>
    </cacheHierarchy>
    <cacheHierarchy uniqueName="[Measures].[Sum of Store ID 2]" caption="Sum of Store ID 2" measure="1" displayFolder="" measureGroup="sales_persons_table" count="0">
      <extLst>
        <ext xmlns:x15="http://schemas.microsoft.com/office/spreadsheetml/2010/11/main" uri="{B97F6D7D-B522-45F9-BDA1-12C45D357490}">
          <x15:cacheHierarchy aggregatedColumn="33"/>
        </ext>
      </extLst>
    </cacheHierarchy>
    <cacheHierarchy uniqueName="[Measures].[Sum of Customer Age]" caption="Sum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Profit]" caption="%Profit" measure="1" displayFolder="" measureGroup="Calculations" count="0"/>
    <cacheHierarchy uniqueName="[Measures].[# Transactions]" caption="# Transactions" measure="1" displayFolder="" measureGroup="Calculations" count="0"/>
    <cacheHierarchy uniqueName="[Measures].[Total Refunds]" caption="Total Refunds"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ReturnRate]" caption="Return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dim_customers_table]" caption="__XL_Count dim_customers_table" measure="1" displayFolder="" measureGroup="dim_customers_table" count="0" hidden="1"/>
    <cacheHierarchy uniqueName="[Measures].[__XL_Count dim_products_table]" caption="__XL_Count dim_products_table" measure="1" displayFolder="" measureGroup="dim_products_table" count="0" hidden="1"/>
    <cacheHierarchy uniqueName="[Measures].[__XL_Count Calculations]" caption="__XL_Count Calculations" measure="1" displayFolder="" measureGroup="Calculations" count="0" hidden="1"/>
    <cacheHierarchy uniqueName="[Measures].[__XL_Count sales_persons_table]" caption="__XL_Count sales_persons_table" measure="1" displayFolder="" measureGroup="sales_persons_tabl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090730462"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4.824023611109" backgroundQuery="1" createdVersion="3" refreshedVersion="8" minRefreshableVersion="3" recordCount="0" supportSubquery="1" supportAdvancedDrill="1" xr:uid="{1D72A3B1-C8A1-4081-B524-26014150B9B4}">
  <cacheSource type="external" connectionId="8">
    <extLst>
      <ext xmlns:x14="http://schemas.microsoft.com/office/spreadsheetml/2009/9/main" uri="{F057638F-6D5F-4e77-A914-E7F072B9BCA8}">
        <x14:sourceConnection name="ThisWorkbookDataModel"/>
      </ext>
    </extLst>
  </cacheSource>
  <cacheFields count="0"/>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ber]" caption="Week Number" attribute="1" defaultMemberUniqueName="[Date].[Week Number].[All]" allUniqueName="[Date].[Week Number].[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_table].[Customer ID]" caption="Customer ID" attribute="1" defaultMemberUniqueName="[dim_customers_table].[Customer ID].[All]" allUniqueName="[dim_customers_table].[Customer ID].[All]" dimensionUniqueName="[dim_customers_table]" displayFolder="" count="0" memberValueDatatype="20" unbalanced="0"/>
    <cacheHierarchy uniqueName="[dim_customers_table].[Customer Name]" caption="Customer Name" attribute="1" defaultMemberUniqueName="[dim_customers_table].[Customer Name].[All]" allUniqueName="[dim_customers_table].[Customer Name].[All]" dimensionUniqueName="[dim_customers_table]" displayFolder="" count="0" memberValueDatatype="130" unbalanced="0"/>
    <cacheHierarchy uniqueName="[dim_customers_table].[Gender]" caption="Gender" attribute="1" defaultMemberUniqueName="[dim_customers_table].[Gender].[All]" allUniqueName="[dim_customers_table].[Gender].[All]" dimensionUniqueName="[dim_customers_table]" displayFolder="" count="0" memberValueDatatype="130" unbalanced="0"/>
    <cacheHierarchy uniqueName="[dim_customers_table].[Location]" caption="Location" attribute="1" defaultMemberUniqueName="[dim_customers_table].[Location].[All]" allUniqueName="[dim_customers_table].[Location].[All]" dimensionUniqueName="[dim_customers_table]" displayFolder="" count="0" memberValueDatatype="130" unbalanced="0"/>
    <cacheHierarchy uniqueName="[dim_customers_table].[Customer Age]" caption="Customer Age" attribute="1" defaultMemberUniqueName="[dim_customers_table].[Customer Age].[All]" allUniqueName="[dim_customers_table].[Customer Age].[All]" dimensionUniqueName="[dim_customers_table]" displayFolder="" count="0" memberValueDatatype="20" unbalanced="0"/>
    <cacheHierarchy uniqueName="[dim_customers_table].[Customer Age Group]" caption="Customer Age Group" attribute="1" defaultMemberUniqueName="[dim_customers_table].[Customer Age Group].[All]" allUniqueName="[dim_customers_table].[Customer Age Group].[All]" dimensionUniqueName="[dim_customers_table]" displayFolder="" count="0" memberValueDatatype="130" unbalanced="0"/>
    <cacheHierarchy uniqueName="[dim_products_table].[Product ID]" caption="Product ID" attribute="1" defaultMemberUniqueName="[dim_products_table].[Product ID].[All]" allUniqueName="[dim_products_table].[Product ID].[All]" dimensionUniqueName="[dim_products_table]" displayFolder="" count="0" memberValueDatatype="20" unbalanced="0"/>
    <cacheHierarchy uniqueName="[dim_products_table].[Product Name]" caption="Product Name" attribute="1" defaultMemberUniqueName="[dim_products_table].[Product Name].[All]" allUniqueName="[dim_products_table].[Product Name].[All]" dimensionUniqueName="[dim_products_table]" displayFolder="" count="0" memberValueDatatype="130" unbalanced="0"/>
    <cacheHierarchy uniqueName="[dim_products_table].[Category]" caption="Category" attribute="1" defaultMemberUniqueName="[dim_products_table].[Category].[All]" allUniqueName="[dim_products_table].[Category].[All]" dimensionUniqueName="[dim_products_table]" displayFolder="" count="0" memberValueDatatype="130" unbalanced="0"/>
    <cacheHierarchy uniqueName="[dim_products_table].[Sales Price]" caption="Sales Price" attribute="1" defaultMemberUniqueName="[dim_products_table].[Sales Price].[All]" allUniqueName="[dim_products_table].[Sales Price].[All]" dimensionUniqueName="[dim_products_table]" displayFolder="" count="0" memberValueDatatype="5" unbalanced="0"/>
    <cacheHierarchy uniqueName="[dim_products_table].[Cost Price]" caption="Cost Price" attribute="1" defaultMemberUniqueName="[dim_products_table].[Cost Price].[All]" allUniqueName="[dim_products_table].[Cost Price].[All]" dimensionUniqueName="[dim_products_table]" displayFolder="" count="0" memberValueDatatype="5"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ID]" caption="Store ID" attribute="1" defaultMemberUniqueName="[sales_persons_table].[Store ID].[All]" allUniqueName="[sales_persons_table].[Store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SalesPerson Age]" caption="SalesPerson Age" attribute="1" defaultMemberUniqueName="[sales_persons_table].[SalesPerson Age].[All]" allUniqueName="[sales_persons_table].[SalesPerson Age].[All]" dimensionUniqueName="[sales_persons_table]"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Store ID]" caption="Sum of Store ID" measure="1" displayFolder="" measureGroup="monthly_store_targets" count="0">
      <extLst>
        <ext xmlns:x15="http://schemas.microsoft.com/office/spreadsheetml/2010/11/main" uri="{B97F6D7D-B522-45F9-BDA1-12C45D357490}">
          <x15:cacheHierarchy aggregatedColumn="27"/>
        </ext>
      </extLst>
    </cacheHierarchy>
    <cacheHierarchy uniqueName="[Measures].[Sum of Store ID 2]" caption="Sum of Store ID 2" measure="1" displayFolder="" measureGroup="sales_persons_table" count="0">
      <extLst>
        <ext xmlns:x15="http://schemas.microsoft.com/office/spreadsheetml/2010/11/main" uri="{B97F6D7D-B522-45F9-BDA1-12C45D357490}">
          <x15:cacheHierarchy aggregatedColumn="33"/>
        </ext>
      </extLst>
    </cacheHierarchy>
    <cacheHierarchy uniqueName="[Measures].[Sum of Customer Age]" caption="Sum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_table"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Profit]" caption="%Profit" measure="1" displayFolder="" measureGroup="Calculations" count="0"/>
    <cacheHierarchy uniqueName="[Measures].[# Transactions]" caption="# Transactions" measure="1" displayFolder="" measureGroup="Calculations" count="0"/>
    <cacheHierarchy uniqueName="[Measures].[Total Refunds]" caption="Total Refunds"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ReturnRate]" caption="ReturnRate" measure="1" displayFolder="" measureGroup="Calculations" count="0"/>
    <cacheHierarchy uniqueName="[Measures].[Refund Rate]" caption="Refund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dim_customers_table]" caption="__XL_Count dim_customers_table" measure="1" displayFolder="" measureGroup="dim_customers_table" count="0" hidden="1"/>
    <cacheHierarchy uniqueName="[Measures].[__XL_Count dim_products_table]" caption="__XL_Count dim_products_table" measure="1" displayFolder="" measureGroup="dim_products_table" count="0" hidden="1"/>
    <cacheHierarchy uniqueName="[Measures].[__XL_Count Calculations]" caption="__XL_Count Calculations" measure="1" displayFolder="" measureGroup="Calculations" count="0" hidden="1"/>
    <cacheHierarchy uniqueName="[Measures].[__XL_Count sales_persons_table]" caption="__XL_Count sales_persons_table" measure="1" displayFolder="" measureGroup="sales_persons_tabl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97498900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A0A017F-2DD5-4777-8E50-F40EEC1CAF64}" name="PivotTable1" cacheId="1" applyNumberFormats="0" applyBorderFormats="0" applyFontFormats="0" applyPatternFormats="0" applyAlignmentFormats="0" applyWidthHeightFormats="1" dataCaption="Values" tag="62bf8d2e-93c7-49ef-bf98-ae9cbc48b848" updatedVersion="8" minRefreshableVersion="3" useAutoFormatting="1" itemPrintTitles="1" createdVersion="8" indent="0" outline="1" outlineData="1" multipleFieldFilters="0">
  <location ref="B3:K4" firstHeaderRow="0" firstDataRow="1" firstDataCol="0"/>
  <pivotFields count="1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10">
    <i>
      <x/>
    </i>
    <i i="1">
      <x v="1"/>
    </i>
    <i i="2">
      <x v="2"/>
    </i>
    <i i="3">
      <x v="3"/>
    </i>
    <i i="4">
      <x v="4"/>
    </i>
    <i i="5">
      <x v="5"/>
    </i>
    <i i="6">
      <x v="6"/>
    </i>
    <i i="7">
      <x v="7"/>
    </i>
    <i i="8">
      <x v="8"/>
    </i>
    <i i="9">
      <x v="9"/>
    </i>
  </colItems>
  <dataFields count="10">
    <dataField fld="0" subtotal="count" baseField="0" baseItem="0" numFmtId="167"/>
    <dataField fld="1" subtotal="count" baseField="0" baseItem="0" numFmtId="167"/>
    <dataField fld="2" subtotal="count" baseField="0" baseItem="0" numFmtId="167"/>
    <dataField fld="3" subtotal="count" baseField="0" baseItem="0"/>
    <dataField fld="4" subtotal="count" baseField="0" baseItem="0" numFmtId="168"/>
    <dataField fld="5" subtotal="count" baseField="0" baseItem="0" numFmtId="167"/>
    <dataField fld="6" subtotal="count" baseField="0" baseItem="0" numFmtId="168"/>
    <dataField fld="7" subtotal="count" baseField="0" baseItem="0" numFmtId="168"/>
    <dataField fld="8" subtotal="count" baseField="0" baseItem="0" numFmtId="168"/>
    <dataField fld="9" subtotal="count" baseField="0" baseItem="0" numFmtId="167"/>
  </dataFields>
  <formats count="9">
    <format dxfId="56">
      <pivotArea outline="0" collapsedLevelsAreSubtotals="1" fieldPosition="0">
        <references count="1">
          <reference field="4294967294" count="1" selected="0">
            <x v="0"/>
          </reference>
        </references>
      </pivotArea>
    </format>
    <format dxfId="55">
      <pivotArea outline="0" collapsedLevelsAreSubtotals="1" fieldPosition="0">
        <references count="1">
          <reference field="4294967294" count="1" selected="0">
            <x v="1"/>
          </reference>
        </references>
      </pivotArea>
    </format>
    <format dxfId="54">
      <pivotArea outline="0" collapsedLevelsAreSubtotals="1" fieldPosition="0">
        <references count="1">
          <reference field="4294967294" count="1" selected="0">
            <x v="2"/>
          </reference>
        </references>
      </pivotArea>
    </format>
    <format dxfId="53">
      <pivotArea outline="0" collapsedLevelsAreSubtotals="1" fieldPosition="0">
        <references count="1">
          <reference field="4294967294" count="1" selected="0">
            <x v="5"/>
          </reference>
        </references>
      </pivotArea>
    </format>
    <format dxfId="52">
      <pivotArea outline="0" collapsedLevelsAreSubtotals="1" fieldPosition="0">
        <references count="1">
          <reference field="4294967294" count="1" selected="0">
            <x v="9"/>
          </reference>
        </references>
      </pivotArea>
    </format>
    <format dxfId="51">
      <pivotArea outline="0" collapsedLevelsAreSubtotals="1" fieldPosition="0">
        <references count="1">
          <reference field="4294967294" count="1" selected="0">
            <x v="8"/>
          </reference>
        </references>
      </pivotArea>
    </format>
    <format dxfId="50">
      <pivotArea outline="0" collapsedLevelsAreSubtotals="1" fieldPosition="0">
        <references count="1">
          <reference field="4294967294" count="1" selected="0">
            <x v="7"/>
          </reference>
        </references>
      </pivotArea>
    </format>
    <format dxfId="49">
      <pivotArea outline="0" collapsedLevelsAreSubtotals="1" fieldPosition="0">
        <references count="1">
          <reference field="4294967294" count="1" selected="0">
            <x v="4"/>
          </reference>
        </references>
      </pivotArea>
    </format>
    <format dxfId="48">
      <pivotArea outline="0" collapsedLevelsAreSubtotals="1" fieldPosition="0">
        <references count="1">
          <reference field="4294967294" count="1" selected="0">
            <x v="6"/>
          </reference>
        </references>
      </pivotArea>
    </format>
  </format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20E8BE1-E76D-4CC3-88D8-B9C02BE70B9C}" name="Store" cacheId="2" applyNumberFormats="0" applyBorderFormats="0" applyFontFormats="0" applyPatternFormats="0" applyAlignmentFormats="0" applyWidthHeightFormats="1" dataCaption="Values" tag="3cd2858a-48e9-4d6e-bbe4-b1376c73538c" updatedVersion="8" minRefreshableVersion="3" useAutoFormatting="1" subtotalHiddenItems="1" itemPrintTitles="1" createdVersion="8" indent="0" compact="0" compactData="0" multipleFieldFilters="0">
  <location ref="M3:O14" firstHeaderRow="0" firstDataRow="1" firstDataCol="1"/>
  <pivotFields count="4">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10">
        <item x="0"/>
        <item x="1"/>
        <item x="2"/>
        <item x="3"/>
        <item x="4"/>
        <item x="5"/>
        <item x="6"/>
        <item x="7"/>
        <item x="8"/>
        <item x="9"/>
      </items>
    </pivotField>
    <pivotField compact="0" allDrilled="1" outline="0" subtotalTop="0" showAll="0" dataSourceSort="1" defaultSubtotal="0" defaultAttributeDrillState="1"/>
  </pivotFields>
  <rowFields count="1">
    <field x="2"/>
  </rowFields>
  <rowItems count="11">
    <i>
      <x/>
    </i>
    <i>
      <x v="1"/>
    </i>
    <i>
      <x v="2"/>
    </i>
    <i>
      <x v="3"/>
    </i>
    <i>
      <x v="4"/>
    </i>
    <i>
      <x v="5"/>
    </i>
    <i>
      <x v="6"/>
    </i>
    <i>
      <x v="7"/>
    </i>
    <i>
      <x v="8"/>
    </i>
    <i>
      <x v="9"/>
    </i>
    <i t="grand">
      <x/>
    </i>
  </rowItems>
  <colFields count="1">
    <field x="-2"/>
  </colFields>
  <colItems count="2">
    <i>
      <x/>
    </i>
    <i i="1">
      <x v="1"/>
    </i>
  </colItems>
  <dataFields count="2">
    <dataField fld="0" subtotal="count" baseField="0" baseItem="0"/>
    <dataField fld="1" subtotal="count" baseField="0" baseItem="0"/>
  </dataField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Calculations]"/>
        <x15:activeTabTopLevelEntity name="[monthly_store_targets]"/>
        <x15:activeTabTopLevelEntity name="[sales_person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65E9762-7922-42FB-A66C-C4C7B5934D26}" name="PivotTable1" cacheId="0" applyNumberFormats="0" applyBorderFormats="0" applyFontFormats="0" applyPatternFormats="0" applyAlignmentFormats="0" applyWidthHeightFormats="1" dataCaption="Values" tag="3437d144-0436-4881-9927-d18046fcd801" updatedVersion="8" minRefreshableVersion="3" useAutoFormatting="1" itemPrintTitles="1" createdVersion="8" indent="0" outline="1" outlineData="1" multipleFieldFilters="0">
  <location ref="B3:C16" firstHeaderRow="1" firstDataRow="1" firstDataCol="1"/>
  <pivotFields count="2">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s>
  <rowFields count="1">
    <field x="1"/>
  </rowFields>
  <rowItems count="13">
    <i>
      <x/>
    </i>
    <i>
      <x v="1"/>
    </i>
    <i>
      <x v="2"/>
    </i>
    <i>
      <x v="3"/>
    </i>
    <i>
      <x v="4"/>
    </i>
    <i>
      <x v="5"/>
    </i>
    <i>
      <x v="6"/>
    </i>
    <i>
      <x v="7"/>
    </i>
    <i>
      <x v="8"/>
    </i>
    <i>
      <x v="9"/>
    </i>
    <i>
      <x v="10"/>
    </i>
    <i>
      <x v="11"/>
    </i>
    <i t="grand">
      <x/>
    </i>
  </rowItems>
  <colItems count="1">
    <i/>
  </colItems>
  <dataFields count="1">
    <dataField fld="0" subtotal="count" baseField="0" baseItem="0"/>
  </dataField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monthly_store_target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BD10C83-53F2-4679-9B97-F1347F4B3986}" name="PivotTable2" cacheId="23" applyNumberFormats="0" applyBorderFormats="0" applyFontFormats="0" applyPatternFormats="0" applyAlignmentFormats="0" applyWidthHeightFormats="1" dataCaption="Values" tag="40bdb747-0a71-40eb-98e8-706a088f514c" updatedVersion="8" minRefreshableVersion="3" useAutoFormatting="1" itemPrintTitles="1" createdVersion="8" indent="0" outline="1" outlineData="1" multipleFieldFilters="0" rowHeaderCaption="Weekday">
  <location ref="AH3:AJ11" firstHeaderRow="0" firstDataRow="1" firstDataCol="1"/>
  <pivotFields count="4">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8">
    <i>
      <x/>
    </i>
    <i>
      <x v="1"/>
    </i>
    <i>
      <x v="2"/>
    </i>
    <i>
      <x v="3"/>
    </i>
    <i>
      <x v="4"/>
    </i>
    <i>
      <x v="5"/>
    </i>
    <i>
      <x v="6"/>
    </i>
    <i t="grand">
      <x/>
    </i>
  </rowItems>
  <colFields count="1">
    <field x="-2"/>
  </colFields>
  <colItems count="2">
    <i>
      <x/>
    </i>
    <i i="1">
      <x v="1"/>
    </i>
  </colItems>
  <dataFields count="2">
    <dataField fld="1" subtotal="count" baseField="0" baseItem="0"/>
    <dataField name="Total Revenue2" fld="3" subtotal="count" showDataAs="percentDiff" baseField="0" baseItem="1048828" numFmtId="10">
      <extLst>
        <ext xmlns:x14="http://schemas.microsoft.com/office/spreadsheetml/2009/9/main" uri="{E15A36E0-9728-4e99-A89B-3F7291B0FE68}">
          <x14:dataField sourceField="1" uniqueName="[__Xl2].[Measures].[Total Revenue]"/>
        </ext>
      </extLst>
    </dataField>
  </dataFields>
  <formats count="1">
    <format dxfId="20">
      <pivotArea collapsedLevelsAreSubtotals="1" fieldPosition="0">
        <references count="2">
          <reference field="4294967294" count="1" selected="0">
            <x v="1"/>
          </reference>
          <reference field="0" count="6">
            <x v="1"/>
            <x v="2"/>
            <x v="3"/>
            <x v="4"/>
            <x v="5"/>
            <x v="6"/>
          </reference>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15C4701-FF69-4DEB-8715-FE4F98CB2B59}" name="PivotTable7" cacheId="22" applyNumberFormats="0" applyBorderFormats="0" applyFontFormats="0" applyPatternFormats="0" applyAlignmentFormats="0" applyWidthHeightFormats="1" dataCaption="Values" tag="49a9616d-8acb-43b9-a03d-bd6ec60de352" updatedVersion="8" minRefreshableVersion="3" useAutoFormatting="1" subtotalHiddenItems="1" itemPrintTitles="1" createdVersion="8" indent="0" outline="1" outlineData="1" multipleFieldFilters="0" rowHeaderCaption="Quarter">
  <location ref="AA3:AC8" firstHeaderRow="0" firstDataRow="1" firstDataCol="1"/>
  <pivotFields count="4">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5">
    <i>
      <x/>
    </i>
    <i>
      <x v="1"/>
    </i>
    <i>
      <x v="2"/>
    </i>
    <i>
      <x v="3"/>
    </i>
    <i t="grand">
      <x/>
    </i>
  </rowItems>
  <colFields count="1">
    <field x="-2"/>
  </colFields>
  <colItems count="2">
    <i>
      <x/>
    </i>
    <i i="1">
      <x v="1"/>
    </i>
  </colItems>
  <dataFields count="2">
    <dataField fld="0" subtotal="count" baseField="0" baseItem="0"/>
    <dataField name="Total Revenue2" fld="3" subtotal="count" showDataAs="percentDiff" baseField="1" baseItem="1048828" numFmtId="10">
      <extLst>
        <ext xmlns:x14="http://schemas.microsoft.com/office/spreadsheetml/2009/9/main" uri="{E15A36E0-9728-4e99-A89B-3F7291B0FE68}">
          <x14:dataField sourceField="0" uniqueName="[__Xl2].[Measures].[Total Revenue]"/>
        </ext>
      </extLst>
    </dataField>
  </dataFields>
  <formats count="3">
    <format dxfId="23">
      <pivotArea collapsedLevelsAreSubtotals="1" fieldPosition="0">
        <references count="2">
          <reference field="4294967294" count="1" selected="0">
            <x v="1"/>
          </reference>
          <reference field="1" count="1">
            <x v="1"/>
          </reference>
        </references>
      </pivotArea>
    </format>
    <format dxfId="22">
      <pivotArea collapsedLevelsAreSubtotals="1" fieldPosition="0">
        <references count="2">
          <reference field="4294967294" count="1" selected="0">
            <x v="1"/>
          </reference>
          <reference field="1" count="1">
            <x v="2"/>
          </reference>
        </references>
      </pivotArea>
    </format>
    <format dxfId="21">
      <pivotArea collapsedLevelsAreSubtotals="1" fieldPosition="0">
        <references count="2">
          <reference field="4294967294" count="1" selected="0">
            <x v="1"/>
          </reference>
          <reference field="1" count="1">
            <x v="3"/>
          </reference>
        </references>
      </pivotArea>
    </format>
  </formats>
  <conditionalFormats count="6">
    <conditionalFormat priority="1">
      <pivotAreas count="1">
        <pivotArea type="data" collapsedLevelsAreSubtotals="1" fieldPosition="0">
          <references count="2">
            <reference field="4294967294" count="1" selected="0">
              <x v="1"/>
            </reference>
            <reference field="1" count="1">
              <x v="1"/>
            </reference>
          </references>
        </pivotArea>
      </pivotAreas>
    </conditionalFormat>
    <conditionalFormat priority="2">
      <pivotAreas count="1">
        <pivotArea type="data" collapsedLevelsAreSubtotals="1" fieldPosition="0">
          <references count="2">
            <reference field="4294967294" count="1" selected="0">
              <x v="1"/>
            </reference>
            <reference field="1" count="1">
              <x v="2"/>
            </reference>
          </references>
        </pivotArea>
      </pivotAreas>
    </conditionalFormat>
    <conditionalFormat priority="3">
      <pivotAreas count="1">
        <pivotArea type="data" collapsedLevelsAreSubtotals="1" fieldPosition="0">
          <references count="2">
            <reference field="4294967294" count="1" selected="0">
              <x v="1"/>
            </reference>
            <reference field="1" count="1">
              <x v="2"/>
            </reference>
          </references>
        </pivotArea>
      </pivotAreas>
    </conditionalFormat>
    <conditionalFormat priority="4">
      <pivotAreas count="1">
        <pivotArea type="data" collapsedLevelsAreSubtotals="1" fieldPosition="0">
          <references count="2">
            <reference field="4294967294" count="1" selected="0">
              <x v="1"/>
            </reference>
            <reference field="1" count="1">
              <x v="3"/>
            </reference>
          </references>
        </pivotArea>
      </pivotAreas>
    </conditionalFormat>
    <conditionalFormat priority="5">
      <pivotAreas count="1">
        <pivotArea type="data" collapsedLevelsAreSubtotals="1" fieldPosition="0">
          <references count="2">
            <reference field="4294967294" count="1" selected="0">
              <x v="1"/>
            </reference>
            <reference field="1" count="1">
              <x v="3"/>
            </reference>
          </references>
        </pivotArea>
      </pivotAreas>
    </conditionalFormat>
    <conditionalFormat priority="7">
      <pivotAreas count="1">
        <pivotArea type="data" collapsedLevelsAreSubtotals="1" fieldPosition="0">
          <references count="2">
            <reference field="4294967294" count="1" selected="0">
              <x v="1"/>
            </reference>
            <reference field="1" count="1">
              <x v="1"/>
            </reference>
          </references>
        </pivotArea>
      </pivotAreas>
    </conditionalFormat>
  </conditional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activeTabTopLevelEntity name="[sales_person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E66CA52-C301-47E4-A9B8-B19F27BD2D7F}" name="PivotTable6" cacheId="2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U3:V6" firstHeaderRow="1" firstDataRow="1" firstDataCol="1"/>
  <pivotFields count="3">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1"/>
  </rowFields>
  <rowItems count="3">
    <i>
      <x/>
    </i>
    <i>
      <x v="1"/>
    </i>
    <i t="grand">
      <x/>
    </i>
  </rowItems>
  <colItems count="1">
    <i/>
  </colItems>
  <dataFields count="1">
    <dataField fld="0" subtotal="count" baseField="0" baseItem="0" numFmtId="167"/>
  </dataFields>
  <formats count="13">
    <format dxfId="36">
      <pivotArea type="all" dataOnly="0" outline="0" fieldPosition="0"/>
    </format>
    <format dxfId="35">
      <pivotArea outline="0" collapsedLevelsAreSubtotals="1" fieldPosition="0"/>
    </format>
    <format dxfId="34">
      <pivotArea field="1" type="button" dataOnly="0" labelOnly="1" outline="0" axis="axisRow" fieldPosition="0"/>
    </format>
    <format dxfId="33">
      <pivotArea dataOnly="0" labelOnly="1" fieldPosition="0">
        <references count="1">
          <reference field="1" count="0"/>
        </references>
      </pivotArea>
    </format>
    <format dxfId="32">
      <pivotArea dataOnly="0" labelOnly="1" grandRow="1" outline="0" fieldPosition="0"/>
    </format>
    <format dxfId="31">
      <pivotArea dataOnly="0" labelOnly="1" outline="0" axis="axisValues" fieldPosition="0"/>
    </format>
    <format dxfId="30">
      <pivotArea outline="0" collapsedLevelsAreSubtotals="1" fieldPosition="0"/>
    </format>
    <format dxfId="29">
      <pivotArea type="all" dataOnly="0" outline="0" fieldPosition="0"/>
    </format>
    <format dxfId="28">
      <pivotArea outline="0" collapsedLevelsAreSubtotals="1" fieldPosition="0"/>
    </format>
    <format dxfId="27">
      <pivotArea field="1" type="button" dataOnly="0" labelOnly="1" outline="0" axis="axisRow" fieldPosition="0"/>
    </format>
    <format dxfId="26">
      <pivotArea dataOnly="0" labelOnly="1" fieldPosition="0">
        <references count="1">
          <reference field="1" count="0"/>
        </references>
      </pivotArea>
    </format>
    <format dxfId="25">
      <pivotArea dataOnly="0" labelOnly="1" grandRow="1" outline="0" fieldPosition="0"/>
    </format>
    <format dxfId="24">
      <pivotArea dataOnly="0" labelOnly="1" outline="0" axis="axisValues" fieldPosition="0"/>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activeTabTopLevelEntity name="[sales_person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CD7D5D1-1397-4102-9E00-C31FFAC7130D}" name="PivotTable3" cacheId="2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O3:P4" firstHeaderRow="0" firstDataRow="1" firstDataCol="0"/>
  <pivotFields count="3">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2">
    <i>
      <x/>
    </i>
    <i i="1">
      <x v="1"/>
    </i>
  </colItems>
  <dataFields count="2">
    <dataField fld="0" subtotal="count" baseField="0" baseItem="0"/>
    <dataField fld="1" subtotal="count" baseField="0" baseItem="0"/>
  </dataField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sales_person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16C8E91-6097-440D-B881-293DD7C9618B}" name="PivotTable1" cacheId="19" applyNumberFormats="0" applyBorderFormats="0" applyFontFormats="0" applyPatternFormats="0" applyAlignmentFormats="0" applyWidthHeightFormats="1" dataCaption="Values" tag="bec69900-ec66-4122-b23a-77737c28c56c" updatedVersion="8" minRefreshableVersion="3" useAutoFormatting="1" subtotalHiddenItems="1" itemPrintTitles="1" createdVersion="8" indent="0" outline="1" outlineData="1" multipleFieldFilters="0" chartFormat="13" rowHeaderCaption="Month">
  <location ref="B3:D16" firstHeaderRow="0" firstDataRow="1" firstDataCol="1"/>
  <pivotFields count="4">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fld="1" subtotal="count" baseField="0" baseItem="0"/>
    <dataField fld="2" subtotal="count" baseField="0" baseItem="0"/>
  </dataFields>
  <formats count="1">
    <format dxfId="37">
      <pivotArea outline="0" collapsedLevelsAreSubtotals="1" fieldPosition="0"/>
    </format>
  </formats>
  <chartFormats count="2">
    <chartFormat chart="10" format="4"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1"/>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sales_person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46B9BF3-07A3-4B85-B762-EA74AF01F9ED}" name="KPIsProfitDash" cacheId="10" applyNumberFormats="0" applyBorderFormats="0" applyFontFormats="0" applyPatternFormats="0" applyAlignmentFormats="0" applyWidthHeightFormats="1" dataCaption="Values" tag="7c367b23-2444-40ab-b4c5-bc7ba2126931" updatedVersion="8" minRefreshableVersion="3" useAutoFormatting="1" subtotalHiddenItems="1" itemPrintTitles="1" createdVersion="8" indent="0" compact="0" compactData="0" multipleFieldFilters="0">
  <location ref="T6:Y7" firstHeaderRow="0" firstDataRow="1" firstDataCol="0"/>
  <pivotFields count="9">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6">
    <i>
      <x/>
    </i>
    <i i="1">
      <x v="1"/>
    </i>
    <i i="2">
      <x v="2"/>
    </i>
    <i i="3">
      <x v="3"/>
    </i>
    <i i="4">
      <x v="4"/>
    </i>
    <i i="5">
      <x v="5"/>
    </i>
  </colItems>
  <dataFields count="6">
    <dataField fld="2" subtotal="count" baseField="0" baseItem="0"/>
    <dataField fld="3" subtotal="count" baseField="0" baseItem="0"/>
    <dataField fld="4" subtotal="count" baseField="0" baseItem="0" numFmtId="167"/>
    <dataField fld="5" subtotal="count" baseField="0" baseItem="0" numFmtId="167"/>
    <dataField fld="6" subtotal="count" baseField="0" baseItem="0" numFmtId="167"/>
    <dataField fld="7" subtotal="count" baseField="0" baseItem="0"/>
  </dataFields>
  <formats count="2">
    <format dxfId="3">
      <pivotArea outline="0" fieldPosition="0">
        <references count="1">
          <reference field="4294967294" count="1" selected="0">
            <x v="2"/>
          </reference>
        </references>
      </pivotArea>
    </format>
    <format dxfId="2">
      <pivotArea outline="0" fieldPosition="0">
        <references count="1">
          <reference field="4294967294" count="2" selected="0">
            <x v="3"/>
            <x v="4"/>
          </reference>
        </references>
      </pivotArea>
    </format>
  </format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3">
      <autoFilter ref="A1">
        <filterColumn colId="0">
          <top10 top="0" val="5" filterVal="5"/>
        </filterColumn>
      </autoFilter>
    </filter>
    <filter fld="1" type="count" id="4" iMeasureHier="43">
      <autoFilter ref="A1">
        <filterColumn colId="0">
          <top10 top="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_tabl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B382F10-27C2-4DB0-9B59-80EA2CD71CF2}" name="GenderVsProfit" cacheId="9" applyNumberFormats="0" applyBorderFormats="0" applyFontFormats="0" applyPatternFormats="0" applyAlignmentFormats="0" applyWidthHeightFormats="1" dataCaption="Values" tag="08cf4f89-7853-479b-9d5f-2a4e49edb40c" updatedVersion="8" minRefreshableVersion="3" useAutoFormatting="1" subtotalHiddenItems="1" itemPrintTitles="1" createdVersion="8" indent="0" compact="0" compactData="0" multipleFieldFilters="0" chartFormat="7">
  <location ref="AJ5:AK8" firstHeaderRow="1" firstDataRow="1" firstDataCol="1"/>
  <pivotFields count="5">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compact="0" allDrilled="1" outline="0" subtotalTop="0" showAll="0" measureFilter="1" defaultSubtotal="0" defaultAttributeDrillState="1">
      <items count="5">
        <item x="0"/>
        <item x="1"/>
        <item x="2"/>
        <item x="3"/>
        <item x="4"/>
      </items>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3"/>
  </rowFields>
  <rowItems count="3">
    <i>
      <x/>
    </i>
    <i>
      <x v="1"/>
    </i>
    <i t="grand">
      <x/>
    </i>
  </rowItems>
  <colItems count="1">
    <i/>
  </colItems>
  <dataFields count="1">
    <dataField fld="1" subtotal="count" baseField="0" baseItem="0" numFmtId="167"/>
  </dataFields>
  <formats count="1">
    <format dxfId="4">
      <pivotArea outline="0" collapsedLevelsAreSubtotals="1" fieldPosition="0"/>
    </format>
  </formats>
  <chartFormats count="1">
    <chartFormat chart="6" format="2"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3">
      <autoFilter ref="A1">
        <filterColumn colId="0">
          <top10 top="0" val="5" filterVal="5"/>
        </filterColumn>
      </autoFilter>
    </filter>
    <filter fld="2" type="count" id="4" iMeasureHier="43">
      <autoFilter ref="A1">
        <filterColumn colId="0">
          <top10 top="0" val="5" filterVal="5"/>
        </filterColumn>
      </autoFilter>
    </filter>
  </filters>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F63C1-D75B-4C40-AAD7-8217D00605BC}" name="Bottom5Locations" cacheId="8" applyNumberFormats="0" applyBorderFormats="0" applyFontFormats="0" applyPatternFormats="0" applyAlignmentFormats="0" applyWidthHeightFormats="1" dataCaption="Values" tag="9eb493ec-46d7-4800-99b2-1669ed08d1f0" updatedVersion="8" minRefreshableVersion="3" useAutoFormatting="1" subtotalHiddenItems="1" itemPrintTitles="1" createdVersion="8" indent="0" compact="0" compactData="0" multipleFieldFilters="0">
  <location ref="N7:O13" firstHeaderRow="1" firstDataRow="1" firstDataCol="1"/>
  <pivotFields count="4">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6">
    <i>
      <x v="3"/>
    </i>
    <i>
      <x v="2"/>
    </i>
    <i>
      <x v="4"/>
    </i>
    <i>
      <x v="1"/>
    </i>
    <i>
      <x/>
    </i>
    <i t="grand">
      <x/>
    </i>
  </rowItems>
  <colItems count="1">
    <i/>
  </colItems>
  <dataFields count="1">
    <dataField fld="1" subtotal="count" baseField="0" baseItem="0"/>
  </dataField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2" type="count" id="4" iMeasureHier="43">
      <autoFilter ref="A1">
        <filterColumn colId="0">
          <top10 top="0" val="5" filterVal="5"/>
        </filterColumn>
      </autoFilter>
    </filter>
    <filter fld="0" type="count" id="2" iMeasureHier="43">
      <autoFilter ref="A1">
        <filterColumn colId="0">
          <top10 top="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F7E4A2D9-7237-46D9-BFDC-3895DDF15448}" name="PivotTable12" cacheId="13" applyNumberFormats="0" applyBorderFormats="0" applyFontFormats="0" applyPatternFormats="0" applyAlignmentFormats="0" applyWidthHeightFormats="1" dataCaption="Values" tag="65f65bce-7523-4e54-a6c5-118e879631c8" updatedVersion="8" minRefreshableVersion="3" useAutoFormatting="1" subtotalHiddenItems="1" itemPrintTitles="1" createdVersion="8" indent="0" compact="0" compactData="0" multipleFieldFilters="0" chartFormat="12">
  <location ref="BJ5:BJ6" firstHeaderRow="1" firstDataRow="1" firstDataCol="0"/>
  <pivotFields count="4">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compact="0" allDrilled="1" outline="0" subtotalTop="0" showAll="0" dataSourceSort="1" defaultSubtotal="0" defaultAttributeDrillState="1"/>
  </pivotFields>
  <rowItems count="1">
    <i/>
  </rowItems>
  <colItems count="1">
    <i/>
  </colItems>
  <dataFields count="1">
    <dataField fld="2" subtotal="count" baseField="0" baseItem="0"/>
  </dataFields>
  <formats count="1">
    <format dxfId="5">
      <pivotArea outline="0" collapsedLevelsAreSubtotals="1" fieldPosition="0"/>
    </format>
  </format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3">
      <autoFilter ref="A1">
        <filterColumn colId="0">
          <top10 top="0" val="5" filterVal="5"/>
        </filterColumn>
      </autoFilter>
    </filter>
    <filter fld="1" type="count" id="4" iMeasureHier="43">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B918E1C-F02C-4CFD-900E-F9526709A524}" name="Bottom5Customers" cacheId="7" applyNumberFormats="0" applyBorderFormats="0" applyFontFormats="0" applyPatternFormats="0" applyAlignmentFormats="0" applyWidthHeightFormats="1" dataCaption="Values" tag="ed190cbe-df7e-4188-9bd9-8c8f0661681d" updatedVersion="8" minRefreshableVersion="3" useAutoFormatting="1" subtotalHiddenItems="1" itemPrintTitles="1" createdVersion="8" indent="0" compact="0" compactData="0" multipleFieldFilters="0">
  <location ref="F7:G13" firstHeaderRow="1" firstDataRow="1" firstDataCol="1"/>
  <pivotFields count="3">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6">
    <i>
      <x v="4"/>
    </i>
    <i>
      <x v="3"/>
    </i>
    <i>
      <x/>
    </i>
    <i>
      <x v="1"/>
    </i>
    <i>
      <x v="2"/>
    </i>
    <i t="grand">
      <x/>
    </i>
  </rowItems>
  <colItems count="1">
    <i/>
  </colItems>
  <dataFields count="1">
    <dataField fld="1" subtotal="count" baseField="0" baseItem="0"/>
  </dataField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43">
      <autoFilter ref="A1">
        <filterColumn colId="0">
          <top10 top="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8331C131-0004-49A4-83F0-0054012710EB}" name="ReturnVsRefundRate" cacheId="14" applyNumberFormats="0" applyBorderFormats="0" applyFontFormats="0" applyPatternFormats="0" applyAlignmentFormats="0" applyWidthHeightFormats="1" dataCaption="Values" tag="dabce226-ba44-48df-8b1c-f86038196b4b" updatedVersion="8" minRefreshableVersion="3" useAutoFormatting="1" subtotalHiddenItems="1" itemPrintTitles="1" createdVersion="8" indent="0" compact="0" compactData="0" multipleFieldFilters="0" chartFormat="12">
  <location ref="BL5:BN6" firstHeaderRow="0" firstDataRow="1" firstDataCol="0"/>
  <pivotFields count="6">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3">
    <i>
      <x/>
    </i>
    <i i="1">
      <x v="1"/>
    </i>
    <i i="2">
      <x v="2"/>
    </i>
  </colItems>
  <dataFields count="3">
    <dataField fld="2" subtotal="count" baseField="0" baseItem="0"/>
    <dataField fld="3" subtotal="count" baseField="0" baseItem="0" numFmtId="169"/>
    <dataField fld="4" subtotal="count" baseField="0" baseItem="0" numFmtId="169"/>
  </dataFields>
  <formats count="3">
    <format dxfId="8">
      <pivotArea outline="0" collapsedLevelsAreSubtotals="1" fieldPosition="0"/>
    </format>
    <format dxfId="7">
      <pivotArea outline="0" fieldPosition="0">
        <references count="1">
          <reference field="4294967294" count="1" selected="0">
            <x v="1"/>
          </reference>
        </references>
      </pivotArea>
    </format>
    <format dxfId="6">
      <pivotArea outline="0" fieldPosition="0">
        <references count="1">
          <reference field="4294967294" count="1" selected="0">
            <x v="2"/>
          </reference>
        </references>
      </pivotArea>
    </format>
  </format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3">
      <autoFilter ref="A1">
        <filterColumn colId="0">
          <top10 top="0" val="5" filterVal="5"/>
        </filterColumn>
      </autoFilter>
    </filter>
    <filter fld="1" type="count" id="4" iMeasureHier="43">
      <autoFilter ref="A1">
        <filterColumn colId="0">
          <top10 top="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1DFD4F43-9C23-40A3-B74C-4AA6B7247B06}" name="AgeGroupVsProfit" cacheId="5" applyNumberFormats="0" applyBorderFormats="0" applyFontFormats="0" applyPatternFormats="0" applyAlignmentFormats="0" applyWidthHeightFormats="1" dataCaption="Values" tag="51b71750-4b50-4f4f-b8ee-8e7ffd4ee5a9" updatedVersion="8" minRefreshableVersion="3" useAutoFormatting="1" subtotalHiddenItems="1" itemPrintTitles="1" createdVersion="8" indent="0" compact="0" compactData="0" multipleFieldFilters="0" chartFormat="7">
  <location ref="AC5:AD11" firstHeaderRow="1" firstDataRow="1" firstDataCol="1"/>
  <pivotFields count="5">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compact="0" allDrilled="1" outline="0" subtotalTop="0" showAll="0" measureFilter="1" defaultSubtotal="0" defaultAttributeDrillState="1">
      <items count="5">
        <item x="0"/>
        <item x="1"/>
        <item x="2"/>
        <item x="3"/>
        <item x="4"/>
      </items>
    </pivotField>
    <pivotField axis="axisRow" compact="0" allDrilled="1" outline="0" subtotalTop="0" showAll="0" dataSourceSort="1" defaultSubtotal="0" defaultAttributeDrillState="1">
      <items count="5">
        <item x="0"/>
        <item x="1"/>
        <item x="2"/>
        <item x="3"/>
        <item x="4"/>
      </items>
    </pivotField>
    <pivotField compact="0" allDrilled="1" outline="0" subtotalTop="0" showAll="0" dataSourceSort="1" defaultSubtotal="0" defaultAttributeDrillState="1"/>
  </pivotFields>
  <rowFields count="1">
    <field x="3"/>
  </rowFields>
  <rowItems count="6">
    <i>
      <x/>
    </i>
    <i>
      <x v="1"/>
    </i>
    <i>
      <x v="2"/>
    </i>
    <i>
      <x v="3"/>
    </i>
    <i>
      <x v="4"/>
    </i>
    <i t="grand">
      <x/>
    </i>
  </rowItems>
  <colItems count="1">
    <i/>
  </colItems>
  <dataFields count="1">
    <dataField fld="1" subtotal="count" baseField="0" baseItem="0" numFmtId="167"/>
  </dataFields>
  <formats count="1">
    <format dxfId="9">
      <pivotArea outline="0" collapsedLevelsAreSubtotals="1" fieldPosition="0"/>
    </format>
  </formats>
  <chartFormats count="1">
    <chartFormat chart="6" format="2"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3">
      <autoFilter ref="A1">
        <filterColumn colId="0">
          <top10 top="0" val="5" filterVal="5"/>
        </filterColumn>
      </autoFilter>
    </filter>
    <filter fld="2" type="count" id="4" iMeasureHier="43">
      <autoFilter ref="A1">
        <filterColumn colId="0">
          <top10 top="0" val="5" filterVal="5"/>
        </filterColumn>
      </autoFilter>
    </filter>
  </filters>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_tabl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C191C895-CABE-4466-9448-5E2E26243F7C}" name="Top5Locations" cacheId="16" applyNumberFormats="0" applyBorderFormats="0" applyFontFormats="0" applyPatternFormats="0" applyAlignmentFormats="0" applyWidthHeightFormats="1" dataCaption="Values" tag="b2895211-85b0-4bca-8709-5a4395ff8e65" updatedVersion="8" minRefreshableVersion="3" useAutoFormatting="1" subtotalHiddenItems="1" itemPrintTitles="1" createdVersion="8" indent="0" compact="0" compactData="0" multipleFieldFilters="0">
  <location ref="J7:K13" firstHeaderRow="1" firstDataRow="1" firstDataCol="1"/>
  <pivotFields count="4">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6">
    <i>
      <x v="4"/>
    </i>
    <i>
      <x/>
    </i>
    <i>
      <x v="1"/>
    </i>
    <i>
      <x v="3"/>
    </i>
    <i>
      <x v="2"/>
    </i>
    <i t="grand">
      <x/>
    </i>
  </rowItems>
  <colItems count="1">
    <i/>
  </colItems>
  <dataFields count="1">
    <dataField fld="1" subtotal="count" baseField="0" baseItem="0"/>
  </dataField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3">
      <autoFilter ref="A1">
        <filterColumn colId="0">
          <top10 top="0" val="5" filterVal="5"/>
        </filterColumn>
      </autoFilter>
    </filter>
    <filter fld="2" type="count" id="3" iMeasureHier="43">
      <autoFilter ref="A1">
        <filterColumn colId="0">
          <top1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8A20DED3-932B-4CF3-99F5-A2039ADE69E0}" name="MonthVsProfit" cacheId="11" applyNumberFormats="0" applyBorderFormats="0" applyFontFormats="0" applyPatternFormats="0" applyAlignmentFormats="0" applyWidthHeightFormats="1" dataCaption="Values" tag="cd03b55e-f712-40b6-abd7-f9ee2354f5f2" updatedVersion="8" minRefreshableVersion="3" useAutoFormatting="1" subtotalHiddenItems="1" itemPrintTitles="1" createdVersion="8" indent="0" compact="0" compactData="0" multipleFieldFilters="0" chartFormat="7">
  <location ref="AT5:AU18" firstHeaderRow="1" firstDataRow="1" firstDataCol="1"/>
  <pivotFields count="5">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compact="0" allDrilled="1" outline="0" subtotalTop="0" showAll="0" measureFilter="1" defaultSubtotal="0" defaultAttributeDrillState="1">
      <items count="5">
        <item x="0"/>
        <item x="1"/>
        <item x="2"/>
        <item x="3"/>
        <item x="4"/>
      </items>
    </pivotField>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3"/>
  </rowFields>
  <rowItems count="13">
    <i>
      <x/>
    </i>
    <i>
      <x v="1"/>
    </i>
    <i>
      <x v="2"/>
    </i>
    <i>
      <x v="3"/>
    </i>
    <i>
      <x v="4"/>
    </i>
    <i>
      <x v="5"/>
    </i>
    <i>
      <x v="6"/>
    </i>
    <i>
      <x v="7"/>
    </i>
    <i>
      <x v="8"/>
    </i>
    <i>
      <x v="9"/>
    </i>
    <i>
      <x v="10"/>
    </i>
    <i>
      <x v="11"/>
    </i>
    <i t="grand">
      <x/>
    </i>
  </rowItems>
  <colItems count="1">
    <i/>
  </colItems>
  <dataFields count="1">
    <dataField fld="1" subtotal="count" baseField="0" baseItem="0" numFmtId="167"/>
  </dataFields>
  <formats count="1">
    <format dxfId="10">
      <pivotArea outline="0" collapsedLevelsAreSubtotals="1" fieldPosition="0"/>
    </format>
  </formats>
  <chartFormats count="1">
    <chartFormat chart="6" format="2"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3">
      <autoFilter ref="A1">
        <filterColumn colId="0">
          <top10 top="0" val="5" filterVal="5"/>
        </filterColumn>
      </autoFilter>
    </filter>
    <filter fld="2" type="count" id="4" iMeasureHier="43">
      <autoFilter ref="A1">
        <filterColumn colId="0">
          <top10 top="0" val="5" filterVal="5"/>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744FFD50-39C3-4C07-AE2B-651651238DE0}" name="Top5Customers" cacheId="15" applyNumberFormats="0" applyBorderFormats="0" applyFontFormats="0" applyPatternFormats="0" applyAlignmentFormats="0" applyWidthHeightFormats="1" dataCaption="Values" tag="a6391d8f-e1e7-4088-a587-3b5925fad987" updatedVersion="8" minRefreshableVersion="3" useAutoFormatting="1" subtotalHiddenItems="1" itemPrintTitles="1" createdVersion="8" indent="0" compact="0" compactData="0" multipleFieldFilters="0">
  <location ref="B7:D13" firstHeaderRow="0" firstDataRow="1" firstDataCol="1"/>
  <pivotFields count="4">
    <pivotField axis="axisRow" compact="0" allDrilled="1" outline="0" subtotalTop="0" showAll="0" measureFilter="1" defaultSubtotal="0" defaultAttributeDrillState="1">
      <items count="5">
        <item x="0"/>
        <item x="1"/>
        <item x="2"/>
        <item x="3"/>
        <item x="4"/>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6">
    <i>
      <x/>
    </i>
    <i>
      <x v="1"/>
    </i>
    <i>
      <x v="2"/>
    </i>
    <i>
      <x v="3"/>
    </i>
    <i>
      <x v="4"/>
    </i>
    <i t="grand">
      <x/>
    </i>
  </rowItems>
  <colFields count="1">
    <field x="-2"/>
  </colFields>
  <colItems count="2">
    <i>
      <x/>
    </i>
    <i i="1">
      <x v="1"/>
    </i>
  </colItems>
  <dataFields count="2">
    <dataField fld="1" subtotal="count" baseField="0" baseItem="0"/>
    <dataField fld="2" subtotal="count" baseField="0" baseItem="0"/>
  </dataField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3">
      <autoFilter ref="A1">
        <filterColumn colId="0">
          <top10 val="5" filterVal="5"/>
        </filterColumn>
      </autoFilter>
    </filter>
  </filters>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_table]"/>
        <x15:activeTabTopLevelEntity name="[Calculations]"/>
        <x15:activeTabTopLevelEntity name="[Date]"/>
        <x15:activeTabTopLevelEntity name="[fact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FACA1689-A499-4873-AE58-B9D9C90E0241}" name="MonthVsVariance" cacheId="12" applyNumberFormats="0" applyBorderFormats="0" applyFontFormats="0" applyPatternFormats="0" applyAlignmentFormats="0" applyWidthHeightFormats="1" dataCaption="Values" tag="ead0c18b-5279-4459-8594-b4aa30a5be79" updatedVersion="8" minRefreshableVersion="3" useAutoFormatting="1" subtotalHiddenItems="1" itemPrintTitles="1" createdVersion="8" indent="0" compact="0" compactData="0" multipleFieldFilters="0" chartFormat="7">
  <location ref="AP5:AQ18" firstHeaderRow="1" firstDataRow="1" firstDataCol="1"/>
  <pivotFields count="5">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compact="0" allDrilled="1" outline="0" subtotalTop="0" showAll="0" measureFilter="1" defaultSubtotal="0" defaultAttributeDrillState="1">
      <items count="5">
        <item x="0"/>
        <item x="1"/>
        <item x="2"/>
        <item x="3"/>
        <item x="4"/>
      </items>
    </pivotField>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3"/>
  </rowFields>
  <rowItems count="13">
    <i>
      <x/>
    </i>
    <i>
      <x v="1"/>
    </i>
    <i>
      <x v="2"/>
    </i>
    <i>
      <x v="3"/>
    </i>
    <i>
      <x v="4"/>
    </i>
    <i>
      <x v="5"/>
    </i>
    <i>
      <x v="6"/>
    </i>
    <i>
      <x v="7"/>
    </i>
    <i>
      <x v="8"/>
    </i>
    <i>
      <x v="9"/>
    </i>
    <i>
      <x v="10"/>
    </i>
    <i>
      <x v="11"/>
    </i>
    <i t="grand">
      <x/>
    </i>
  </rowItems>
  <colItems count="1">
    <i/>
  </colItems>
  <dataFields count="1">
    <dataField fld="1" subtotal="count" showDataAs="percentDiff" baseField="3" baseItem="1048828" numFmtId="10"/>
  </dataFields>
  <formats count="3">
    <format dxfId="13">
      <pivotArea outline="0" collapsedLevelsAreSubtotals="1" fieldPosition="0"/>
    </format>
    <format dxfId="12">
      <pivotArea outline="0" fieldPosition="0">
        <references count="1">
          <reference field="4294967294" count="1">
            <x v="0"/>
          </reference>
        </references>
      </pivotArea>
    </format>
    <format dxfId="11">
      <pivotArea outline="0" fieldPosition="0">
        <references count="1">
          <reference field="3" count="0" selected="0"/>
        </references>
      </pivotArea>
    </format>
  </formats>
  <chartFormats count="1">
    <chartFormat chart="6" format="2"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3">
      <autoFilter ref="A1">
        <filterColumn colId="0">
          <top10 top="0" val="5" filterVal="5"/>
        </filterColumn>
      </autoFilter>
    </filter>
    <filter fld="2" type="count" id="4" iMeasureHier="43">
      <autoFilter ref="A1">
        <filterColumn colId="0">
          <top10 top="0" val="5" filterVal="5"/>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267E8EAE-EBB0-4CD2-8347-B734566F5589}" name="Top 5 Products" cacheId="4" applyNumberFormats="0" applyBorderFormats="0" applyFontFormats="0" applyPatternFormats="0" applyAlignmentFormats="0" applyWidthHeightFormats="1" dataCaption="Values" tag="5242db57-ea2a-4059-9a0a-3719e87c432b" updatedVersion="8" minRefreshableVersion="3" useAutoFormatting="1" subtotalHiddenItems="1" itemPrintTitles="1" createdVersion="8" indent="0" compact="0" compactData="0" multipleFieldFilters="0" chartFormat="12">
  <location ref="BR5:BS11" firstHeaderRow="1" firstDataRow="1" firstDataCol="1"/>
  <pivotFields count="5">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compact="0" allDrilled="1" outline="0" subtotalTop="0" showAll="0" measureFilter="1" defaultSubtotal="0" defaultAttributeDrillState="1">
      <items count="5">
        <item x="0"/>
        <item x="1"/>
        <item x="2"/>
        <item x="3"/>
        <item x="4"/>
      </items>
    </pivotField>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3"/>
  </rowFields>
  <rowItems count="6">
    <i>
      <x/>
    </i>
    <i>
      <x v="3"/>
    </i>
    <i>
      <x v="4"/>
    </i>
    <i>
      <x v="2"/>
    </i>
    <i>
      <x v="1"/>
    </i>
    <i t="grand">
      <x/>
    </i>
  </rowItems>
  <colItems count="1">
    <i/>
  </colItems>
  <dataFields count="1">
    <dataField fld="1" subtotal="count" baseField="0" baseItem="0" numFmtId="167"/>
  </dataFields>
  <formats count="1">
    <format dxfId="14">
      <pivotArea outline="0" collapsedLevelsAreSubtotals="1" fieldPosition="0"/>
    </format>
  </formats>
  <chartFormats count="2">
    <chartFormat chart="6" format="2"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0" type="count" id="2" iMeasureHier="43">
      <autoFilter ref="A1">
        <filterColumn colId="0">
          <top10 top="0" val="5" filterVal="5"/>
        </filterColumn>
      </autoFilter>
    </filter>
    <filter fld="2" type="count" id="4" iMeasureHier="43">
      <autoFilter ref="A1">
        <filterColumn colId="0">
          <top10 top="0" val="5" filterVal="5"/>
        </filterColumn>
      </autoFilter>
    </filter>
    <filter fld="3" type="count" id="5" iMeasureHier="43">
      <autoFilter ref="A1">
        <filterColumn colId="0">
          <top10 val="5" filterVal="5"/>
        </filterColumn>
      </autoFilter>
    </filter>
  </filters>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_table]"/>
        <x15:activeTabTopLevelEntity name="[Calculations]"/>
        <x15:activeTabTopLevelEntity name="[Date]"/>
        <x15:activeTabTopLevelEntity name="[dim_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B607FA2C-54B8-4CE3-B83E-7E97DF6E6200}" name="WeekdayVsProfit" cacheId="17" applyNumberFormats="0" applyBorderFormats="0" applyFontFormats="0" applyPatternFormats="0" applyAlignmentFormats="0" applyWidthHeightFormats="1" dataCaption="Values" tag="5242db57-ea2a-4059-9a0a-3719e87c432b" updatedVersion="8" minRefreshableVersion="3" useAutoFormatting="1" subtotalHiddenItems="1" itemPrintTitles="1" createdVersion="8" indent="0" compact="0" compactData="0" multipleFieldFilters="0" chartFormat="12">
  <location ref="BD5:BE13" firstHeaderRow="1" firstDataRow="1" firstDataCol="1"/>
  <pivotFields count="5">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compact="0" allDrilled="1" outline="0" subtotalTop="0" showAll="0" measureFilter="1" defaultSubtotal="0" defaultAttributeDrillState="1">
      <items count="5">
        <item x="0"/>
        <item x="1"/>
        <item x="2"/>
        <item x="3"/>
        <item x="4"/>
      </items>
    </pivotField>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3"/>
  </rowFields>
  <rowItems count="8">
    <i>
      <x/>
    </i>
    <i>
      <x v="1"/>
    </i>
    <i>
      <x v="2"/>
    </i>
    <i>
      <x v="3"/>
    </i>
    <i>
      <x v="4"/>
    </i>
    <i>
      <x v="5"/>
    </i>
    <i>
      <x v="6"/>
    </i>
    <i t="grand">
      <x/>
    </i>
  </rowItems>
  <colItems count="1">
    <i/>
  </colItems>
  <dataFields count="1">
    <dataField fld="1" subtotal="count" baseField="0" baseItem="0" numFmtId="167"/>
  </dataFields>
  <formats count="1">
    <format dxfId="15">
      <pivotArea outline="0" collapsedLevelsAreSubtotals="1" fieldPosition="0"/>
    </format>
  </formats>
  <chartFormats count="2">
    <chartFormat chart="6" format="2"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3">
      <autoFilter ref="A1">
        <filterColumn colId="0">
          <top10 top="0" val="5" filterVal="5"/>
        </filterColumn>
      </autoFilter>
    </filter>
    <filter fld="2" type="count" id="4" iMeasureHier="43">
      <autoFilter ref="A1">
        <filterColumn colId="0">
          <top10 top="0" val="5" filterVal="5"/>
        </filterColumn>
      </autoFilter>
    </filter>
  </filters>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D63DE67F-A80E-40A7-B1D0-E6778E720A7C}" name="AverageCustomerAge" cacheId="6" applyNumberFormats="0" applyBorderFormats="0" applyFontFormats="0" applyPatternFormats="0" applyAlignmentFormats="0" applyWidthHeightFormats="1" dataCaption="Values" tag="60d0271d-cb91-4c3c-b4c0-7099df335c74" updatedVersion="8" minRefreshableVersion="3" useAutoFormatting="1" itemPrintTitles="1" createdVersion="8" indent="0" compact="0" compactData="0" multipleFieldFilters="0">
  <location ref="AF5:AF6" firstHeaderRow="1" firstDataRow="1" firstDataCol="0"/>
  <pivotFields count="4">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compact="0" allDrilled="1" outline="0" subtotalTop="0" showAll="0" dataSourceSort="1" defaultSubtotal="0" defaultAttributeDrillState="1"/>
  </pivotFields>
  <rowItems count="1">
    <i/>
  </rowItems>
  <colItems count="1">
    <i/>
  </colItems>
  <dataFields count="1">
    <dataField name="Average of Customer Age" fld="2" subtotal="average" baseField="0" baseItem="16" numFmtId="3"/>
  </dataField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3">
      <autoFilter ref="A1">
        <filterColumn colId="0">
          <top10 top="0" val="5" filterVal="5"/>
        </filterColumn>
      </autoFilter>
    </filter>
    <filter fld="1" type="count" id="4" iMeasureHier="43">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_tabl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4BBA82-6F67-4248-B00C-36826B60906B}" name="Category" cacheId="3" applyNumberFormats="0" applyBorderFormats="0" applyFontFormats="0" applyPatternFormats="0" applyAlignmentFormats="0" applyWidthHeightFormats="1" dataCaption="Values" tag="5242db57-ea2a-4059-9a0a-3719e87c432b" updatedVersion="8" minRefreshableVersion="3" useAutoFormatting="1" subtotalHiddenItems="1" itemPrintTitles="1" createdVersion="8" indent="0" compact="0" compactData="0" multipleFieldFilters="0" chartFormat="24">
  <location ref="CC5:CD14" firstHeaderRow="1" firstDataRow="1" firstDataCol="1"/>
  <pivotFields count="6">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compact="0" allDrilled="1" outline="0" subtotalTop="0" showAll="0" measureFilter="1" defaultSubtotal="0" defaultAttributeDrillState="1">
      <items count="5">
        <item x="0"/>
        <item x="1"/>
        <item x="2"/>
        <item x="3"/>
        <item x="4"/>
      </items>
    </pivotField>
    <pivotField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compact="0" allDrilled="1" outline="0"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4"/>
  </rowFields>
  <rowItems count="9">
    <i>
      <x v="4"/>
    </i>
    <i>
      <x v="5"/>
    </i>
    <i>
      <x v="6"/>
    </i>
    <i>
      <x v="7"/>
    </i>
    <i>
      <x v="2"/>
    </i>
    <i>
      <x v="1"/>
    </i>
    <i>
      <x/>
    </i>
    <i>
      <x v="3"/>
    </i>
    <i t="grand">
      <x/>
    </i>
  </rowItems>
  <colItems count="1">
    <i/>
  </colItems>
  <dataFields count="1">
    <dataField fld="1" subtotal="count" baseField="0" baseItem="0" numFmtId="167"/>
  </dataFields>
  <formats count="1">
    <format dxfId="16">
      <pivotArea outline="0" collapsedLevelsAreSubtotals="1" fieldPosition="0"/>
    </format>
  </formats>
  <chartFormats count="3">
    <chartFormat chart="6" format="2"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23" format="2"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0" type="count" id="2" iMeasureHier="43">
      <autoFilter ref="A1">
        <filterColumn colId="0">
          <top10 top="0" val="5" filterVal="5"/>
        </filterColumn>
      </autoFilter>
    </filter>
    <filter fld="2" type="count" id="4" iMeasureHier="43">
      <autoFilter ref="A1">
        <filterColumn colId="0">
          <top10 top="0" val="5" filterVal="5"/>
        </filterColumn>
      </autoFilter>
    </filter>
    <filter fld="3" type="count" id="5" iMeasureHier="43">
      <autoFilter ref="A1">
        <filterColumn colId="0">
          <top10 val="5" filterVal="5"/>
        </filterColumn>
      </autoFilter>
    </filter>
  </filters>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_table]"/>
        <x15:activeTabTopLevelEntity name="[Calculations]"/>
        <x15:activeTabTopLevelEntity name="[Date]"/>
        <x15:activeTabTopLevelEntity name="[dim_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59FEA7BB-3956-440A-BABA-6DB70F4DCBE7}" name="All Products" cacheId="18" applyNumberFormats="0" applyBorderFormats="0" applyFontFormats="0" applyPatternFormats="0" applyAlignmentFormats="0" applyWidthHeightFormats="1" dataCaption="Values" tag="5242db57-ea2a-4059-9a0a-3719e87c432b" updatedVersion="8" minRefreshableVersion="3" useAutoFormatting="1" subtotalHiddenItems="1" itemPrintTitles="1" createdVersion="8" indent="0" compact="0" compactData="0" multipleFieldFilters="0" chartFormat="12">
  <location ref="BW5:BY106" firstHeaderRow="0" firstDataRow="1" firstDataCol="1"/>
  <pivotFields count="6">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compact="0" allDrilled="1" outline="0" subtotalTop="0" showAll="0" measureFilter="1" defaultSubtotal="0" defaultAttributeDrillState="1">
      <items count="5">
        <item x="0"/>
        <item x="1"/>
        <item x="2"/>
        <item x="3"/>
        <item x="4"/>
      </items>
    </pivotField>
    <pivotField axis="axisRow" compact="0" allDrilled="1" outline="0" subtotalTop="0" showAll="0" dataSourceSort="1" defaultSubtotal="0" defaultAttributeDrillState="1">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dataField="1" compact="0" outline="0" subtotalTop="0" showAll="0" defaultSubtotal="0"/>
    <pivotField compact="0" allDrilled="1" outline="0" subtotalTop="0" showAll="0" dataSourceSort="1" defaultSubtotal="0" defaultAttributeDrillState="1"/>
  </pivotFields>
  <rowFields count="1">
    <field x="3"/>
  </rowFields>
  <rowItems count="1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t="grand">
      <x/>
    </i>
  </rowItems>
  <colFields count="1">
    <field x="-2"/>
  </colFields>
  <colItems count="2">
    <i>
      <x/>
    </i>
    <i i="1">
      <x v="1"/>
    </i>
  </colItems>
  <dataFields count="2">
    <dataField fld="1" subtotal="count" baseField="0" baseItem="0" numFmtId="167"/>
    <dataField fld="4" subtotal="count" baseField="0" baseItem="0"/>
  </dataFields>
  <formats count="1">
    <format dxfId="17">
      <pivotArea outline="0" collapsedLevelsAreSubtotals="1" fieldPosition="0"/>
    </format>
  </formats>
  <chartFormats count="2">
    <chartFormat chart="6" format="2"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3">
      <autoFilter ref="A1">
        <filterColumn colId="0">
          <top10 top="0" val="5" filterVal="5"/>
        </filterColumn>
      </autoFilter>
    </filter>
    <filter fld="2" type="count" id="4" iMeasureHier="43">
      <autoFilter ref="A1">
        <filterColumn colId="0">
          <top10 top="0" val="5" filterVal="5"/>
        </filterColumn>
      </autoFilter>
    </filter>
  </filters>
  <rowHierarchiesUsage count="1">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_table]"/>
        <x15:activeTabTopLevelEntity name="[Calculations]"/>
        <x15:activeTabTopLevelEntity name="[Date]"/>
        <x15:activeTabTopLevelEntity name="[dim_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E064B93D-AA69-4BB1-AA74-F781515C4315}" sourceName="[Date].[Month]">
  <pivotTables>
    <pivotTable tabId="4" name="PivotTable1"/>
    <pivotTable tabId="1" name="PivotTable1"/>
    <pivotTable tabId="1" name="Store"/>
  </pivotTables>
  <data>
    <olap pivotCacheId="974989008">
      <levels count="2">
        <level uniqueName="[Date].[Month].[(All)]" sourceCaption="(All)" count="0"/>
        <level uniqueName="[Date].[Month].[Month]" sourceCaption="Month" count="12">
          <ranges>
            <range startItem="0">
              <i n="[Date].[Month].&amp;[Jan]" c="Jan"/>
              <i n="[Date].[Month].&amp;[Feb]" c="Feb"/>
              <i n="[Date].[Month].&amp;[Mar]" c="Mar"/>
              <i n="[Date].[Month].&amp;[Apr]" c="Apr"/>
              <i n="[Date].[Month].&amp;[May]" c="May"/>
              <i n="[Date].[Month].&amp;[Jun]" c="Jun"/>
              <i n="[Date].[Month].&amp;[Jul]" c="Jul"/>
              <i n="[Date].[Month].&amp;[Aug]" c="Aug"/>
              <i n="[Date].[Month].&amp;[Sep]" c="Sep"/>
              <i n="[Date].[Month].&amp;[Oct]" c="Oct"/>
              <i n="[Date].[Month].&amp;[Nov]" c="Nov"/>
              <i n="[Date].[Month].&amp;[Dec]" c="Dec"/>
            </range>
          </ranges>
        </level>
      </levels>
      <selections count="1">
        <selection n="[Date].[Month].[All]"/>
      </selections>
    </olap>
  </data>
  <extLst>
    <x:ext xmlns:x15="http://schemas.microsoft.com/office/spreadsheetml/2010/11/main" uri="{470722E0-AACD-4C17-9CDC-17EF765DBC7E}">
      <x15:slicerCacheHideItemsWithNoData count="1">
        <x15:slicerCacheOlapLevelName uniqueName="[Date].[Month].[Month]"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_Name" xr10:uid="{5F968525-2B60-4521-ABC0-9E2D45F8AC8D}" sourceName="[sales_persons_table].[Store Name]">
  <pivotTables>
    <pivotTable tabId="7" name="PivotTable1"/>
    <pivotTable tabId="7" name="PivotTable3"/>
    <pivotTable tabId="7" name="PivotTable6"/>
    <pivotTable tabId="7" name="PivotTable7"/>
    <pivotTable tabId="7" name="PivotTable2"/>
  </pivotTables>
  <data>
    <olap pivotCacheId="2090730462">
      <levels count="2">
        <level uniqueName="[sales_persons_table].[Store Name].[(All)]" sourceCaption="(All)" count="0"/>
        <level uniqueName="[sales_persons_table].[Store Name].[Store Name]" sourceCaption="Store Name" count="10">
          <ranges>
            <range startItem="0">
              <i n="[sales_persons_table].[Store Name].&amp;[Barron-Fleming]" c="Barron-Fleming"/>
              <i n="[sales_persons_table].[Store Name].&amp;[Berg-Trujillo]" c="Berg-Trujillo"/>
              <i n="[sales_persons_table].[Store Name].&amp;[Lee-Myers]" c="Lee-Myers"/>
              <i n="[sales_persons_table].[Store Name].&amp;[Lopez]" c="Lopez"/>
              <i n="[sales_persons_table].[Store Name].&amp;[Martinez]" c="Martinez"/>
              <i n="[sales_persons_table].[Store Name].&amp;[Miller]" c="Miller"/>
              <i n="[sales_persons_table].[Store Name].&amp;[Myers-Lopez]" c="Myers-Lopez"/>
              <i n="[sales_persons_table].[Store Name].&amp;[Novak PLC]" c="Novak PLC"/>
              <i n="[sales_persons_table].[Store Name].&amp;[Thomas]" c="Thomas"/>
              <i n="[sales_persons_table].[Store Name].&amp;[Valdez]" c="Valdez"/>
            </range>
          </ranges>
        </level>
      </levels>
      <selections count="1">
        <selection n="[sales_persons_table].[Store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C839B6C7-DCE9-46A5-A474-B95BD0B6B041}" sourceName="[Date].[Month]">
  <pivotTables>
    <pivotTable tabId="12" name="Top 5 Products"/>
    <pivotTable tabId="12" name="AgeGroupVsProfit"/>
    <pivotTable tabId="12" name="All Products"/>
    <pivotTable tabId="12" name="AverageCustomerAge"/>
    <pivotTable tabId="12" name="Bottom5Customers"/>
    <pivotTable tabId="12" name="Bottom5Locations"/>
    <pivotTable tabId="12" name="Category"/>
    <pivotTable tabId="12" name="GenderVsProfit"/>
    <pivotTable tabId="12" name="KPIsProfitDash"/>
    <pivotTable tabId="12" name="PivotTable12"/>
    <pivotTable tabId="12" name="ReturnVsRefundRate"/>
    <pivotTable tabId="12" name="Top5Customers"/>
    <pivotTable tabId="12" name="Top5Locations"/>
    <pivotTable tabId="12" name="WeekdayVsProfit"/>
  </pivotTables>
  <data>
    <olap pivotCacheId="2090730462">
      <levels count="2">
        <level uniqueName="[Date].[Month].[(All)]" sourceCaption="(All)" count="0"/>
        <level uniqueName="[Date].[Month].[Month]" sourceCaption="Month" count="12">
          <ranges>
            <range startItem="0">
              <i n="[Date].[Month].&amp;[Jan]" c="Jan"/>
              <i n="[Date].[Month].&amp;[Feb]" c="Feb"/>
              <i n="[Date].[Month].&amp;[Mar]" c="Mar"/>
              <i n="[Date].[Month].&amp;[Apr]" c="Apr"/>
              <i n="[Date].[Month].&amp;[May]" c="May"/>
              <i n="[Date].[Month].&amp;[Jun]" c="Jun"/>
              <i n="[Date].[Month].&amp;[Jul]" c="Jul"/>
              <i n="[Date].[Month].&amp;[Aug]" c="Aug"/>
              <i n="[Date].[Month].&amp;[Sep]" c="Sep"/>
              <i n="[Date].[Month].&amp;[Oct]" c="Oct"/>
              <i n="[Date].[Month].&amp;[Nov]" c="Nov"/>
              <i n="[Date].[Month].&amp;[Dec]" c="Dec"/>
            </range>
          </ranges>
        </level>
      </levels>
      <selections count="1">
        <selection n="[Date].[Month].[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19BCB146-6CA7-433B-88A6-D89771F888BE}" sourceName="[dim_products_table].[Category]">
  <pivotTables>
    <pivotTable tabId="12" name="Top 5 Products"/>
    <pivotTable tabId="12" name="AgeGroupVsProfit"/>
    <pivotTable tabId="12" name="AverageCustomerAge"/>
    <pivotTable tabId="12" name="Bottom5Customers"/>
    <pivotTable tabId="12" name="Bottom5Locations"/>
    <pivotTable tabId="12" name="GenderVsProfit"/>
    <pivotTable tabId="12" name="KPIsProfitDash"/>
    <pivotTable tabId="12" name="MonthVsProfit"/>
    <pivotTable tabId="12" name="MonthVsVariance"/>
    <pivotTable tabId="12" name="PivotTable12"/>
    <pivotTable tabId="12" name="ReturnVsRefundRate"/>
    <pivotTable tabId="12" name="Top5Customers"/>
    <pivotTable tabId="12" name="Top5Locations"/>
    <pivotTable tabId="12" name="WeekdayVsProfit"/>
    <pivotTable tabId="12" name="All Products"/>
  </pivotTables>
  <data>
    <olap pivotCacheId="2090730462">
      <levels count="2">
        <level uniqueName="[dim_products_table].[Category].[(All)]" sourceCaption="(All)" count="0"/>
        <level uniqueName="[dim_products_table].[Category].[Category]" sourceCaption="Category" count="8">
          <ranges>
            <range startItem="0">
              <i n="[dim_products_table].[Category].&amp;[Alcoholic Beverage]" c="Alcoholic Beverage"/>
              <i n="[dim_products_table].[Category].&amp;[Coffee]" c="Coffee"/>
              <i n="[dim_products_table].[Category].&amp;[Energy Drink]" c="Energy Drink"/>
              <i n="[dim_products_table].[Category].&amp;[Juice]" c="Juice"/>
              <i n="[dim_products_table].[Category].&amp;[Soft Drink]" c="Soft Drink"/>
              <i n="[dim_products_table].[Category].&amp;[Sports Drink]" c="Sports Drink"/>
              <i n="[dim_products_table].[Category].&amp;[Tea]" c="Tea"/>
              <i n="[dim_products_table].[Category].&amp;[Water]" c="Water"/>
            </range>
          </ranges>
        </level>
      </levels>
      <selections count="1">
        <selection n="[dim_products_table].[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ilter By Month" xr10:uid="{3048B837-976F-455B-A8CE-C24867309354}" cache="Slicer_Month" caption="Filter By Month" columnCount="3" level="1" style="SlicerStyleLight Pink 2 2" rowHeight="27432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ore Name" xr10:uid="{5838487A-FA24-46A3-85C3-729CD2CF9236}" cache="Slicer_Store_Name" caption="Filter By Store" level="1" style="SlicerStyleLight GreenBlue"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67557283-3473-4381-83D4-F135B0324A88}" cache="Slicer_Month1" caption="Month" columnCount="2" level="1" style="SlicerStyleLight GreenBlue" rowHeight="234950"/>
  <slicer name="Category" xr10:uid="{1084D5FC-8EAD-474F-9D89-374C6E8263C1}" cache="Slicer_Category" caption="Category" level="1" style="SlicerStyleLight GreenBlue"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2.png"/></Relationships>
</file>

<file path=xl/webextensions/webextension1.xml><?xml version="1.0" encoding="utf-8"?>
<we:webextension xmlns:we="http://schemas.microsoft.com/office/webextensions/webextension/2010/11" id="{00000000-0008-0000-0000-00000F000000}">
  <we:reference id="wa200004689" version="1.0.0.0" store="en-US" storeType="OMEX"/>
  <we:alternateReferences>
    <we:reference id="wa200004689" version="1.0.0.0" store="wa200004689" storeType="OMEX"/>
  </we:alternateReferences>
  <we:properties>
    <we:property name="SourceData" value="{&quot;pivotTable&quot;:&quot;Store&quot;,&quot;worksheetId&quot;:&quot;{821F379C-664D-4186-AECF-5757E57FE450}&quot;}"/>
    <we:property name="ZBILicenseSettings" value="{&quot;userInfo&quot;:{&quot;name&quot;:&quot;phyllian kipchirchir&quot;,&quot;email&quot;:&quot;phylliankipchirchir001@gmail.com&quot;,&quot;userId&quot;:&quot;00000000-0000-0000-9106-130023c2ec2d&quot;,&quot;organizationId&quot;:&quot;9188040d-6c67-4c5b-b112-36a304b66dad&quot;,&quot;isViewer&quot;:false,&quot;lastDisplayedOverlay&quot;:&quot;Tue, 14 May 2024 06:58:43 GMT&quot;}}"/>
    <we:property name="ZBITablesSettings" value="{&quot;proFeaturesEnabled&quot;:true,&quot;proFeaturesUnlocked&quot;:true,&quot;proFeaturesDisabledByUser&quot;:false,&quot;invert&quot;:false,&quot;suppressZeros&quot;:true,&quot;suppressNulls&quot;:true,&quot;suppressAbsoluteVariances&quot;:false,&quot;suppressEmptyColumns&quot;:false,&quot;showAsTable&quot;:false,&quot;showAdSlide&quot;:false,&quot;chartType&quot;:&quot;Actual / Absolute / Relative&quot;,&quot;groupsInColumns&quot;:false,&quot;showGridlines&quot;:true,&quot;showMajorGridlines&quot;:true,&quot;gridlineDensity&quot;:5,&quot;showGridlinesTable&quot;:true,&quot;gridlineDensityTable&quot;:1,&quot;fontSize&quot;:10,&quot;showTotals&quot;:0,&quot;showColumnTotals&quot;:false,&quot;columnTotalLabels&quot;:{},&quot;showRowGrandTotal&quot;:false,&quot;showColumnGrandTotal&quot;:false,&quot;freezeGrandTotal&quot;:true,&quot;grandTotalGap&quot;:false,&quot;rowGrandTotalLabel&quot;:&quot;Total&quot;,&quot;columnGrandTotalLabel&quot;:&quot;Total&quot;,&quot;absoluteChart&quot;:0,&quot;valueChart&quot;:0,&quot;valueChartIntegrated&quot;:false,&quot;onlyOneColumn&quot;:false,&quot;limitOutliers&quot;:false,&quot;minOutlierValue&quot;:null,&quot;maxOutlierValue&quot;:null,&quot;gapBetweenColumnsPercent&quot;:30,&quot;showPrefixes&quot;:true,&quot;columnSettings&quot;:{},&quot;categoryFormatSettings&quot;:{},&quot;columnTotalEmphasize&quot;:{},&quot;columnTotalEmphasizeTable&quot;:{},&quot;suppressLargeRelativeVariance&quot;:false,&quot;suppressLargeRelativeVarianceValue&quot;:100,&quot;valueHeader&quot;:null,&quot;referenceHeader&quot;:null,&quot;absoluteDifferenceHeader&quot;:null,&quot;relativeDifferenceHeader&quot;:null,&quot;secondReferenceHeader&quot;:null,&quot;secondAbsoluteDifferenceHeader&quot;:null,&quot;secondRelativeDifferenceHeader&quot;:null,&quot;thirdReferenceHeader&quot;:null,&quot;thirdAbsoluteDifferenceHeader&quot;:null,&quot;thirdRelativeDifferenceHeader&quot;:null,&quot;fourthReferenceHeader&quot;:null,&quot;fourthAbsoluteDifferenceHeader&quot;:null,&quot;fourthRelativeDifferenceHeader&quot;:null,&quot;fifthReferenceHeader&quot;:null,&quot;fifthAbsoluteDifferenceHeader&quot;:null,&quot;fifthRelativeDifferenceHeader&quot;:null,&quot;sixthReferenceHeader&quot;:null,&quot;sixthAbsoluteDifferenceHeader&quot;:null,&quot;sixthRelativeDifferenceHeader&quot;:null,&quot;seventhReferenceHeader&quot;:null,&quot;seventhAbsoluteDifferenceHeader&quot;:null,&quot;seventhRelativeDifferenceHeader&quot;:null,&quot;additionalMeasure1Header&quot;:null,&quot;additionalMeasure2Header&quot;:null,&quot;additionalMeasure3Header&quot;:null,&quot;additionalMeasure4Header&quot;:null,&quot;additionalMeasure5Header&quot;:null,&quot;additionalMeasure6Header&quot;:null,&quot;additionalMeasure7Header&quot;:null,&quot;additionalMeasure8Header&quot;:null,&quot;additionalMeasure9Header&quot;:null,&quot;additionalMeasure10Header&quot;:null,&quot;additionalMeasure11Header&quot;:null,&quot;additionalMeasure12Header&quot;:null,&quot;additionalMeasure13Header&quot;:null,&quot;additionalMeasure14Header&quot;:null,&quot;additionalMeasure15Header&quot;:null,&quot;additionalMeasure16Header&quot;:null,&quot;additionalMeasure17Header&quot;:null,&quot;additionalMeasure18Header&quot;:null,&quot;additionalMeasure19Header&quot;:null,&quot;additionalMeasure20Header&quot;:null,&quot;previousYear&quot;:&quot;Target&quot;,&quot;actual&quot;:&quot;Total Revenue&quot;,&quot;forecast&quot;:null,&quot;plan&quot;:null,&quot;plan2&quot;:null,&quot;plan3&quot;:null,&quot;forecast2&quot;:null,&quot;forecast3&quot;:null,&quot;actual-previousYear&quot;:&quot;Δ Variance&quot;,&quot;actual-previousYear-percent&quot;:&quot;ΔVariance%&quot;,&quot;previousYear-actual&quot;:null,&quot;previousYear-actual-percent&quot;:null,&quot;actual-forecast&quot;:null,&quot;actual-forecast-percent&quot;:null,&quot;forecast-actual&quot;:null,&quot;forecast-actual-percent&quot;:null,&quot;actual-plan&quot;:null,&quot;actual-plan-percent&quot;:null,&quot;plan-actual&quot;:null,&quot;plan-actual-percent&quot;:null,&quot;previousYear-forecast&quot;:null,&quot;previousYear-forecast-percent&quot;:null,&quot;forecast-previousYear&quot;:null,&quot;forecast-previousYear-percent&quot;:null,&quot;previousYear-plan&quot;:null,&quot;previousYear-plan-percent&quot;:null,&quot;plan-previousYear&quot;:null,&quot;plan-previousYear-percent&quot;:null,&quot;forecast-plan&quot;:null,&quot;forecast-plan-percent&quot;:null,&quot;plan-forecast&quot;:null,&quot;plan-forecast-percent&quot;:null,&quot;actual-plan2&quot;:null,&quot;actual-plan2-percent&quot;:null,&quot;actual-plan3&quot;:null,&quot;actual-plan3-percent&quot;:null,&quot;actual-forecast2&quot;:null,&quot;actual-forecast2-percent&quot;:null,&quot;actual-forecast3&quot;:null,&quot;actual-forecast3-percent&quot;:null,&quot;plan2-actual&quot;:null,&quot;plan2-actual-percent&quot;:null,&quot;plan3-actual&quot;:null,&quot;plan3-actual-percent&quot;:null,&quot;forecast2-actual&quot;:null,&quot;forecast2-actual-percent&quot;:null,&quot;forecast3-actual&quot;:null,&quot;forecast3-actual-percent&quot;:null,&quot;plan2-previousYear&quot;:null,&quot;plan2-previousYear-percent&quot;:null,&quot;plan3-previousYear&quot;:null,&quot;plan3-previousYear-percent&quot;:null,&quot;forecast2-previousYear&quot;:null,&quot;forecast2-previousYear-percent&quot;:null,&quot;forecast3-previousYear&quot;:null,&quot;forecast3-previousYear-percent&quot;:null,&quot;previousYear-plan2&quot;:null,&quot;previousYear-plan2-percent&quot;:null,&quot;previousYear-plan3&quot;:null,&quot;previousYear-plan3-percent&quot;:null,&quot;previousYear-forecast2&quot;:null,&quot;previousYear-forecast2-percent&quot;:null,&quot;previousYear-forecast3&quot;:null,&quot;previousYear-forecast3-percent&quot;:null,&quot;forecast-plan2&quot;:null,&quot;forecast-plan2-percent&quot;:null,&quot;forecast-plan3&quot;:null,&quot;forecast-plan3-percent&quot;:null,&quot;forecast2-plan&quot;:null,&quot;forecast2-plan-percent&quot;:null,&quot;forecast2-plan2&quot;:null,&quot;forecast2-plan2-percent&quot;:null,&quot;forecast2-plan3&quot;:null,&quot;forecast2-plan3-percent&quot;:null,&quot;forecast3-plan&quot;:null,&quot;forecast3-plan-percent&quot;:null,&quot;forecast3-plan2&quot;:null,&quot;forecast3-plan2-percent&quot;:null,&quot;forecast3-plan3&quot;:null,&quot;forecast3-plan3-percent&quot;:null,&quot;plan-forecast2&quot;:null,&quot;plan-forecast2-percent&quot;:null,&quot;plan-forecast3&quot;:null,&quot;plan-forecast3-percent&quot;:null,&quot;plan2-forecast&quot;:null,&quot;plan2-forecast-percent&quot;:null,&quot;plan2-forecast2&quot;:null,&quot;plan2-forecast2-percent&quot;:null,&quot;plan2-forecast3&quot;:null,&quot;plan2-forecast3-percent&quot;:null,&quot;plan3-forecast&quot;:null,&quot;plan3-forecast-percent&quot;:null,&quot;plan3-forecast2&quot;:null,&quot;plan3-forecast2-percent&quot;:null,&quot;plan3-forecast3&quot;:null,&quot;plan3-forecast3-percent&quot;:null,&quot;forecast-forecast2&quot;:null,&quot;forecast-forecast2-percent&quot;:null,&quot;forecast-forecast3&quot;:null,&quot;forecast-forecast3-percent&quot;:null,&quot;forecast2-forecast&quot;:null,&quot;forecast2-forecast-percent&quot;:null,&quot;forecast2-forecast3&quot;:null,&quot;forecast2-forecast3-percent&quot;:null,&quot;forecast3-forecast&quot;:null,&quot;forecast3-forecast-percent&quot;:null,&quot;forecast3-forecast2&quot;:null,&quot;forecast3-forecast2-percent&quot;:null,&quot;plan-plan2&quot;:null,&quot;plan-plan2-percent&quot;:null,&quot;plan-plan3&quot;:null,&quot;plan-plan3-percent&quot;:null,&quot;plan2-plan&quot;:null,&quot;plan2-plan-percent&quot;:null,&quot;plan2-plan3&quot;:null,&quot;plan2-plan3-percent&quot;:null,&quot;plan3-plan&quot;:null,&quot;plan3-plan-percent&quot;:null,&quot;plan3-plan2&quot;:null,&quot;plan3-plan2-percent&quot;:null,&quot;freezeHeaders&quot;:true,&quot;firstTimeShowingColumnAdder&quot;:true,&quot;showTitle&quot;:true,&quot;titleWrap&quot;:true,&quot;titleAlignment&quot;:&quot;left&quot;,&quot;titleFontSize&quot;:10,&quot;titleFontColor&quot;:&quot;#FFFFFF&quot;,&quot;titleText&quot;:&quot;Total Revenue and Total Target by Store Name&quot;,&quot;titleFontFamily&quot;:&quot;Calibri, helvetica, arial, sans-serif&quot;,&quot;freezeTitle&quot;:true,&quot;groupTitleAlignment&quot;:&quot;left&quot;,&quot;groupTitleFontSize&quot;:12,&quot;groupTitleFontColor&quot;:&quot;#000&quot;,&quot;groupTitleFontFamily&quot;:&quot;Calibri, helvetica, arial, sans-serif&quot;,&quot;groupTitleDisplayOptions&quot;:0,&quot;groupTitleWidth&quot;:50,&quot;showCategories&quot;:true,&quot;categoriesDisplayOptions&quot;:0,&quot;categoriesWidth&quot;:100,&quot;categoriesRowHeight&quot;:0,&quot;categoriesHeight&quot;:20,&quot;categoriesIndent&quot;:16,&quot;topNType&quot;:0,&quot;topNDataProperty&quot;:0,&quot;plottedDataProperties&quot;:[&quot;1&quot;,&quot;0&quot;,&quot;2&quot;,&quot;3&quot;],&quot;topNCategoriesToKeep&quot;:5,&quot;topNSettings&quot;:[],&quot;topNOtherLabel&quot;:&quot;Others&quot;,&quot;topNOtherShown&quot;:false,&quot;freezeCategories&quot;:true,&quot;showTopNForm&quot;:false,&quot;colorScheme&quot;:{&quot;positiveColor&quot;:&quot;#7aca00&quot;,&quot;negativeColor&quot;:&quot;#ff0000&quot;,&quot;neutralColor&quot;:&quot;#404040&quot;,&quot;markerColor&quot;:&quot;#000&quot;,&quot;lineColor&quot;:&quot;#404040&quot;,&quot;axisColor&quot;:&quot;#000&quot;,&quot;gridlineColor&quot;:&quot;#ccc&quot;,&quot;majorGridlineColor&quot;:&quot;#999&quot;,&quot;dotChartColor&quot;:&quot;#4080FF&quot;,&quot;useCustomScenarioColors&quot;:false,&quot;highlightColor&quot;:&quot;#0070C0&quot;},&quot;chartStyle&quot;:0,&quot;lightenOverlapped&quot;:true,&quot;varianceDisplayType&quot;:0,&quot;showDataLabels&quot;:true,&quot;labelFontColor&quot;:&quot;#000&quot;,&quot;displayUnits&quot;:&quot;Auto&quot;,&quot;showUnits&quot;:0,&quot;decimalPlaces&quot;:1,&quot;decimalPlacesPercentage&quot;:1,&quot;suppressSmallValues&quot;:true,&quot;labelFontSize&quot;:10,&quot;labelFontFamily&quot;:&quot;Calibri, helvetica, arial, sans-serif&quot;,&quot;integratedDifferenceLabel&quot;:1,&quot;labelPercentagePointUnit&quot;:&quot;pp&quot;,&quot;labelBackgroundTransparency&quot;:20,&quot;negativeValuesFormat&quot;:0,&quot;rightAlignNumbers&quot;:false,&quot;rightAlignParenthesisOffsetNormal&quot;:0,&quot;rightAlignParenthesisOffsetBold&quot;:0,&quot;showPercentageInLabel&quot;:false,&quot;sortColumnName&quot;:&quot;actual&quot;,&quot;chartSort&quot;:1,&quot;categorySort&quot;:1,&quot;sortReferenceChart&quot;:null,&quot;company&quot;:&quot;Free version&quot;,&quot;expiryDate&quot;:null,&quot;disabledInViewMode&quot;:false,&quot;licenseKey&quot;:&quot;&quot;,&quot;lastLicenseCheck&quot;:&quot;&quot;,&quot;resultCategories&quot;:[],&quot;skippedCategories&quot;:[],&quot;flatResultCategories&quot;:[],&quot;invertedCategories&quot;:[],&quot;userOverrideCategories&quot;:[],&quot;highlightedCategories&quot;:[],&quot;highlightedCategoriesCustomColors&quot;:[],&quot;hasAutoResults&quot;:false,&quot;hasAutoInverts&quot;:false,&quot;userChangedExpandCollapse&quot;:false,&quot;invertedGroups&quot;:[],&quot;groupNames&quot;:{},&quot;groupNamesString&quot;:&quot;&quot;,&quot;allowInteractions&quot;:true,&quot;allowChartChange&quot;:true,&quot;allowSliderChange&quot;:true,&quot;allowVarianceCalculationChange&quot;:true,&quot;allowSortChange&quot;:true,&quot;allowExpandCollapseChange&quot;:true,&quot;allowExpandCollapseRowsChange&quot;:true,&quot;allowExpandCollapseColumnsChange&quot;:true,&quot;allowColumnOrderChange&quot;:true,&quot;focusModeFontZoomPercentage&quot;:150,&quot;enableMeasureDrillThrough&quot;:false,&quot;allowInteractiveCommentBox&quot;:true,&quot;analyticsDataProperty&quot;:0,&quot;showAverageLine&quot;:false,&quot;averageLineStyle&quot;:&quot;8,4&quot;,&quot;averageLineTransparency&quot;:0,&quot;averageLabelShow&quot;:true,&quot;averageLabelHorizontalPosition&quot;:1,&quot;averageLabelVerticalPosition&quot;:1,&quot;averageLabelUnits&quot;:&quot;Auto&quot;,&quot;averageLabelDecimalPlaces&quot;:1,&quot;averageLabelTextOption&quot;:0,&quot;averageLabelText&quot;:&quot;Avg.&quot;,&quot;showConstantLine&quot;:false,&quot;constantLineStyle&quot;:&quot;&quot;,&quot;constantLineValue&quot;:0,&quot;constantLineTransparency&quot;:0,&quot;constantLabelShow&quot;:true,&quot;constantLabelHorizontalPosition&quot;:1,&quot;constantLabelVerticalPosition&quot;:1,&quot;constantLabelUnits&quot;:&quot;Auto&quot;,&quot;constantLabelDecimalPlaces&quot;:1,&quot;constantLabelTextOption&quot;:0,&quot;constantLabelText&quot;:&quot;Const.&quot;,&quot;showMedianLine&quot;:false,&quot;medianLineStyle&quot;:&quot;8,4&quot;,&quot;medianLineTransparency&quot;:0,&quot;medianLabelShow&quot;:true,&quot;medianLabelHorizontalPosition&quot;:1,&quot;medianLabelVerticalPosition&quot;:1,&quot;medianLabelUnits&quot;:&quot;Auto&quot;,&quot;medianLabelDecimalPlaces&quot;:1,&quot;medianLabelTextOption&quot;:0,&quot;medianLabelText&quot;:&quot;Med.&quot;,&quot;showPercentileLine&quot;:false,&quot;percentileLineStyle&quot;:&quot;2,4&quot;,&quot;percentileLinePercent&quot;:90,&quot;percentileLineTransparency&quot;:0,&quot;percentileLabelShow&quot;:true,&quot;percentileLabelHorizontalPosition&quot;:1,&quot;percentileLabelVerticalPosition&quot;:1,&quot;percentileLabelUnits&quot;:&quot;Auto&quot;,&quot;percentileLabelDecimalPlaces&quot;:1,&quot;percentileLabelTextOption&quot;:0,&quot;percentileLabelText&quot;:&quot;Perc.&quot;,&quot;formulaCalculation&quot;:{&quot;formulas&quot;:[],&quot;expressionMappings&quot;:{},&quot;expressionElements&quot;:{},&quot;identityDataPoints&quot;:{}},&quot;showCommentBox&quot;:false,&quot;commentBoxCustomTitleStyle&quot;:false,&quot;commentBoxTitle&quot;:3,&quot;commentBoxTitleFontColor&quot;:&quot;#000&quot;,&quot;commentBoxTitleFontFamily&quot;:&quot;Calibri, helvetica, arial, sans-serif&quot;,&quot;commentBoxTitleFontSize&quot;:18,&quot;commentBoxCustomTextStyle&quot;:false,&quot;commentBoxTextFontColor&quot;:&quot;#000&quot;,&quot;commentBoxTextFontFamily&quot;:&quot;Calibri, helvetica, arial, sans-serif&quot;,&quot;commentBoxTextFontSize&quot;:16,&quot;columnSettingsString&quot;:&quot;{\&quot;actual\&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true,\&quot;textColor\&quot;:\&quot;\&quot;,\&quot;backgroundFill\&quot;:\&quot;\&quot;,\&quot;markerStyle\&quot;:5,\&quot;border\&quot;:\&quot;\&quot;,\&quot;showAsTable\&quot;:0,\&quot;hidden\&quot;:false,\&quot;hiddenFromGroups\&quot;:[]}},\&quot;previousYear\&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true,\&quot;textColor\&quot;:\&quot;\&quot;,\&quot;backgroundFill\&quot;:\&quot;\&quot;,\&quot;markerStyle\&quot;:5,\&quot;border\&quot;:\&quot;\&quot;,\&quot;showAsTable\&quot;:0,\&quot;hidden\&quot;:false,\&quot;hiddenFromGroups\&quot;:[]}},\&quot;actual-previousYear\&quot;:{\&quot;invert\&quot;:false,\&quot;scaleGroup\&quot;:1,\&quot;format\&quot;:1,\&quot;suppressOthers\&quot;:false,\&quot;tableView\&quot;:{\&quot;bold\&quot;:false,\&quot;textColor\&quot;:\&quot;\&quot;,\&quot;backgroundFill\&quot;:\&quot;\&quot;,\&quot;markerStyle\&quot;:5,\&quot;border\&quot;:\&quot;\&quot;,\&quot;showAsTable\&quot;:0,\&quot;hidden\&quot;:false,\&quot;hiddenFromGroups\&quot;:[]},\&quot;chartView\&quot;:{\&quot;bold\&quot;:true,\&quot;textColor\&quot;:\&quot;\&quot;,\&quot;backgroundFill\&quot;:\&quot;\&quot;,\&quot;markerStyle\&quot;:5,\&quot;border\&quot;:\&quot;\&quot;,\&quot;showAsTable\&quot;:0,\&quot;hidden\&quot;:false,\&quot;hiddenFromGroups\&quot;:[]}},\&quot;actual-previousYear-percent\&quot;:{\&quot;invert\&quot;:false,\&quot;scaleGroup\&quot;:1,\&quot;format\&quot;:2,\&quot;suppressOthers\&quot;:false,\&quot;tableView\&quot;:{\&quot;bold\&quot;:false,\&quot;textColor\&quot;:\&quot;\&quot;,\&quot;backgroundFill\&quot;:\&quot;\&quot;,\&quot;markerStyle\&quot;:5,\&quot;border\&quot;:\&quot;\&quot;,\&quot;showAsTable\&quot;:0,\&quot;hidden\&quot;:false,\&quot;hiddenFromGroups\&quot;:[]},\&quot;chartView\&quot;:{\&quot;bold\&quot;:true,\&quot;textColor\&quot;:\&quot;\&quot;,\&quot;backgroundFill\&quot;:\&quot;\&quot;,\&quot;markerStyle\&quot;:5,\&quot;border\&quot;:\&quot;\&quot;,\&quot;showAsTable\&quot;:0,\&quot;hidden\&quot;:false,\&quot;hiddenFromGroups\&quot;:[]}}}&quot;,&quot;categoryFormatSettingsString&quot;:&quot;&quot;,&quot;invertedTotalCategories&quot;:[],&quot;collapsedCategories&quot;:[],&quot;calculationsString&quot;:&quot;&quot;,&quot;minChartWidth&quot;:140,&quot;measure1Role&quot;:&quot;Values&quot;,&quot;measure2Role&quot;:&quot;PreviousYear&quot;,&quot;measure3Role&quot;:&quot;Plan&quot;,&quot;measure4Role&quot;:&quot;Forecast&quot;,&quot;measure5Role&quot;:&quot;Comments&quot;,&quot;measureRoles&quot;:[&quot;Values&quot;,&quot;PreviousYear&quot;],&quot;enableFiltering&quot;:true,&quot;viewMode&quot;:1,&quot;commentBoxPlacement&quot;:0,&quot;commentBoxSize&quot;:&quot;0.66&quot;,&quot;commentBoxPadding&quot;:10,&quot;commentBoxListHorizontal&quot;:false,&quot;commentBoxItemsMargin&quot;:10,&quot;commentBoxBorderWidth&quot;:0,&quot;commentBoxBorderColor&quot;:&quot;#808080&quot;,&quot;commentBoxBorderRadius&quot;:0,&quot;commentBoxShadow&quot;:false,&quot;commentBoxBackgroundColor&quot;:&quot;#ffffff00&quot;,&quot;commentBoxVarianceIcon&quot;:2,&quot;commentBoxShowVariance&quot;:1,&quot;showCrossTables&quot;:false,&quot;commentMarkersDataProperties&quot;:{},&quot;usedMeasuresCount&quot;:2,&quot;valueScenario&quot;:0,&quot;secondValueScenario&quot;:0,&quot;thirdValueScenario&quot;:0,&quot;fourthValueScenario&quot;:0,&quot;fifthValueScenario&quot;:0,&quot;sixthValueScenario&quot;:0,&quot;seventhValueScenario&quot;:0,&quot;valuePosition&quot;:0,&quot;secondValuePosition&quot;:0,&quot;thirdValuePosition&quot;:0,&quot;fourthValuePosition&quot;:0,&quot;fifthValuePosition&quot;:0,&quot;sixthValuePosition&quot;:0,&quot;seventhValuePosition&quot;:0,&quot;referenceScenario&quot;:1,&quot;secondReferenceScenario&quot;:1,&quot;thirdReferenceScenario&quot;:1,&quot;fourthReferenceScenario&quot;:1,&quot;fifthReferenceScenario&quot;:1,&quot;sixthReferenceScenario&quot;:1,&quot;seventhReferenceScenario&quot;:1,&quot;referencePosition&quot;:null,&quot;secondReferencePosition&quot;:null,&quot;thirdReferencePosition&quot;:null,&quot;fourthReferencePosition&quot;:null,&quot;fifthReferencePosition&quot;:null,&quot;sixthReferencePosition&quot;:null,&quot;seventhReferencePosition&quot;:null,&quot;calculations&quot;:[],&quot;scenarioOptions&quot;:{&quot;value&quot;:{&quot;index&quot;:0,&quot;scenario&quot;:0,&quot;fieldName&quot;:&quot;Total Revenue&quot;,&quot;position&quot;:null},&quot;reference&quot;:{&quot;index&quot;:1,&quot;scenario&quot;:1,&quot;fieldName&quot;:&quot;Total Target&quot;,&quot;position&quot;:null},&quot;secondReference&quot;:{&quot;index&quot;:null,&quot;scenario&quot;:null,&quot;fieldName&quot;:&quot;&quot;,&quot;position&quot;:null},&quot;thirdReference&quot;:{&quot;index&quot;:null,&quot;scenario&quot;:null,&quot;fieldName&quot;:&quot;&quot;,&quot;position&quot;:null},&quot;fourthReference&quot;:{&quot;index&quot;:null,&quot;scenario&quot;:null,&quot;fieldName&quot;:&quot;&quot;,&quot;position&quot;:null},&quot;fifthReference&quot;:{&quot;index&quot;:null,&quot;scenario&quot;:null,&quot;fieldName&quot;:&quot;&quot;,&quot;position&quot;:null},&quot;sixthReference&quot;:{&quot;index&quot;:null,&quot;scenario&quot;:null,&quot;fieldName&quot;:&quot;&quot;,&quot;position&quot;:null},&quot;seventhReference&quot;:{&quot;index&quot;:null,&quot;scenario&quot;:null,&quot;fieldName&quot;:&quot;&quot;,&quot;position&quot;:null},&quot;additionalMeasures&quot;:[],&quot;tooltips&quot;:[],&quot;comments&quot;:[]},&quot;dragStarted&quot;:false}"/>
  </we:properties>
  <we:bindings>
    <we:binding id="tablesPivotTableDataChangeEvent" type="matrix" appref="{A777B932-C484-4AB7-AE6D-C50D8D898C4C}"/>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5" Type="http://schemas.openxmlformats.org/officeDocument/2006/relationships/pivotTable" Target="../pivotTables/pivotTable8.xml"/><Relationship Id="rId4" Type="http://schemas.openxmlformats.org/officeDocument/2006/relationships/pivotTable" Target="../pivotTables/pivotTable7.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microsoft.com/office/2007/relationships/slicer" Target="../slicers/slicer3.xm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16.xml"/><Relationship Id="rId13" Type="http://schemas.openxmlformats.org/officeDocument/2006/relationships/pivotTable" Target="../pivotTables/pivotTable21.xml"/><Relationship Id="rId3" Type="http://schemas.openxmlformats.org/officeDocument/2006/relationships/pivotTable" Target="../pivotTables/pivotTable11.xml"/><Relationship Id="rId7" Type="http://schemas.openxmlformats.org/officeDocument/2006/relationships/pivotTable" Target="../pivotTables/pivotTable15.xml"/><Relationship Id="rId12" Type="http://schemas.openxmlformats.org/officeDocument/2006/relationships/pivotTable" Target="../pivotTables/pivotTable20.xml"/><Relationship Id="rId2" Type="http://schemas.openxmlformats.org/officeDocument/2006/relationships/pivotTable" Target="../pivotTables/pivotTable10.xml"/><Relationship Id="rId16" Type="http://schemas.openxmlformats.org/officeDocument/2006/relationships/pivotTable" Target="../pivotTables/pivotTable24.xml"/><Relationship Id="rId1" Type="http://schemas.openxmlformats.org/officeDocument/2006/relationships/pivotTable" Target="../pivotTables/pivotTable9.xml"/><Relationship Id="rId6" Type="http://schemas.openxmlformats.org/officeDocument/2006/relationships/pivotTable" Target="../pivotTables/pivotTable14.xml"/><Relationship Id="rId11" Type="http://schemas.openxmlformats.org/officeDocument/2006/relationships/pivotTable" Target="../pivotTables/pivotTable19.xml"/><Relationship Id="rId5" Type="http://schemas.openxmlformats.org/officeDocument/2006/relationships/pivotTable" Target="../pivotTables/pivotTable13.xml"/><Relationship Id="rId15" Type="http://schemas.openxmlformats.org/officeDocument/2006/relationships/pivotTable" Target="../pivotTables/pivotTable23.xml"/><Relationship Id="rId10" Type="http://schemas.openxmlformats.org/officeDocument/2006/relationships/pivotTable" Target="../pivotTables/pivotTable18.xml"/><Relationship Id="rId4" Type="http://schemas.openxmlformats.org/officeDocument/2006/relationships/pivotTable" Target="../pivotTables/pivotTable12.xml"/><Relationship Id="rId9" Type="http://schemas.openxmlformats.org/officeDocument/2006/relationships/pivotTable" Target="../pivotTables/pivotTable17.xml"/><Relationship Id="rId14" Type="http://schemas.openxmlformats.org/officeDocument/2006/relationships/pivotTable" Target="../pivotTables/pivotTable2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15461-1460-4386-97AE-326BA7D26E61}">
  <sheetPr codeName="Sheet1"/>
  <dimension ref="A12"/>
  <sheetViews>
    <sheetView showGridLines="0" zoomScale="90" zoomScaleNormal="90" workbookViewId="0"/>
  </sheetViews>
  <sheetFormatPr defaultRowHeight="14.4" x14ac:dyDescent="0.3"/>
  <sheetData>
    <row r="12" spans="1:1" x14ac:dyDescent="0.3">
      <c r="A12" s="16"/>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F379C-664D-4186-AECF-5757E57FE450}">
  <sheetPr codeName="Sheet2"/>
  <dimension ref="B3:S28"/>
  <sheetViews>
    <sheetView showGridLines="0" workbookViewId="0">
      <selection activeCell="N6" sqref="N6"/>
    </sheetView>
  </sheetViews>
  <sheetFormatPr defaultRowHeight="14.4" x14ac:dyDescent="0.3"/>
  <cols>
    <col min="2" max="2" width="13.109375" bestFit="1" customWidth="1"/>
    <col min="3" max="3" width="6.21875" bestFit="1" customWidth="1"/>
    <col min="4" max="4" width="12.109375" bestFit="1" customWidth="1"/>
    <col min="5" max="5" width="7.109375" bestFit="1" customWidth="1"/>
    <col min="6" max="6" width="13.109375" bestFit="1" customWidth="1"/>
    <col min="7" max="7" width="12.5546875" bestFit="1" customWidth="1"/>
    <col min="8" max="8" width="9.88671875" bestFit="1" customWidth="1"/>
    <col min="9" max="9" width="12.21875" bestFit="1" customWidth="1"/>
    <col min="10" max="10" width="8.6640625" bestFit="1" customWidth="1"/>
    <col min="11" max="11" width="11" bestFit="1" customWidth="1"/>
    <col min="13" max="13" width="13.5546875" bestFit="1" customWidth="1"/>
    <col min="14" max="14" width="13.109375" bestFit="1" customWidth="1"/>
    <col min="15" max="16" width="11" bestFit="1" customWidth="1"/>
    <col min="17" max="17" width="12.77734375" customWidth="1"/>
    <col min="18" max="18" width="15.44140625" customWidth="1"/>
    <col min="19" max="19" width="13.44140625" customWidth="1"/>
    <col min="20" max="21" width="11" bestFit="1" customWidth="1"/>
  </cols>
  <sheetData>
    <row r="3" spans="2:19" x14ac:dyDescent="0.3">
      <c r="B3" t="s">
        <v>0</v>
      </c>
      <c r="C3" t="s">
        <v>1</v>
      </c>
      <c r="D3" t="s">
        <v>2</v>
      </c>
      <c r="E3" t="s">
        <v>3</v>
      </c>
      <c r="F3" t="s">
        <v>4</v>
      </c>
      <c r="G3" t="s">
        <v>5</v>
      </c>
      <c r="H3" t="s">
        <v>6</v>
      </c>
      <c r="I3" t="s">
        <v>7</v>
      </c>
      <c r="J3" t="s">
        <v>8</v>
      </c>
      <c r="K3" t="s">
        <v>9</v>
      </c>
      <c r="M3" s="3" t="s">
        <v>22</v>
      </c>
      <c r="N3" t="s">
        <v>0</v>
      </c>
      <c r="O3" t="s">
        <v>9</v>
      </c>
      <c r="R3" s="5"/>
    </row>
    <row r="4" spans="2:19" x14ac:dyDescent="0.3">
      <c r="B4" s="11">
        <v>5446809.4700000202</v>
      </c>
      <c r="C4" s="11">
        <v>3149297.4099999927</v>
      </c>
      <c r="D4" s="11">
        <v>2297512.0600000275</v>
      </c>
      <c r="E4" s="2">
        <v>0.42180878047126164</v>
      </c>
      <c r="F4" s="13">
        <v>20000</v>
      </c>
      <c r="G4" s="11">
        <v>438297.51000000123</v>
      </c>
      <c r="H4" s="13">
        <v>100</v>
      </c>
      <c r="I4" s="13">
        <v>48662</v>
      </c>
      <c r="J4" s="13">
        <v>606148</v>
      </c>
      <c r="K4" s="11">
        <v>5254990</v>
      </c>
      <c r="M4" t="s">
        <v>11</v>
      </c>
      <c r="N4" s="1">
        <v>546574.63</v>
      </c>
      <c r="O4" s="1">
        <v>422011</v>
      </c>
      <c r="Q4" s="4"/>
      <c r="R4" s="1"/>
      <c r="S4" s="7"/>
    </row>
    <row r="5" spans="2:19" x14ac:dyDescent="0.3">
      <c r="M5" t="s">
        <v>12</v>
      </c>
      <c r="N5" s="1">
        <v>526187</v>
      </c>
      <c r="O5" s="1">
        <v>600510</v>
      </c>
      <c r="Q5" s="4"/>
      <c r="R5" s="1"/>
      <c r="S5" s="7"/>
    </row>
    <row r="6" spans="2:19" x14ac:dyDescent="0.3">
      <c r="M6" t="s">
        <v>13</v>
      </c>
      <c r="N6" s="1">
        <v>548423.81999999995</v>
      </c>
      <c r="O6" s="1">
        <v>418186</v>
      </c>
      <c r="Q6" s="4"/>
      <c r="R6" s="1"/>
      <c r="S6" s="7"/>
    </row>
    <row r="7" spans="2:19" x14ac:dyDescent="0.3">
      <c r="M7" t="s">
        <v>14</v>
      </c>
      <c r="N7" s="1">
        <v>545095.25999999989</v>
      </c>
      <c r="O7" s="1">
        <v>419431</v>
      </c>
      <c r="Q7" s="4"/>
      <c r="R7" s="1"/>
      <c r="S7" s="7"/>
    </row>
    <row r="8" spans="2:19" x14ac:dyDescent="0.3">
      <c r="M8" t="s">
        <v>15</v>
      </c>
      <c r="N8" s="1">
        <v>536475.9</v>
      </c>
      <c r="O8" s="1">
        <v>601307</v>
      </c>
      <c r="Q8" s="4"/>
      <c r="R8" s="1"/>
      <c r="S8" s="7"/>
    </row>
    <row r="9" spans="2:19" x14ac:dyDescent="0.3">
      <c r="L9" s="41" t="s">
        <v>57</v>
      </c>
      <c r="M9" t="s">
        <v>16</v>
      </c>
      <c r="N9" s="1">
        <v>547475.30000000005</v>
      </c>
      <c r="O9" s="1">
        <v>646080</v>
      </c>
      <c r="Q9" s="4"/>
      <c r="R9" s="1"/>
      <c r="S9" s="7"/>
    </row>
    <row r="10" spans="2:19" x14ac:dyDescent="0.3">
      <c r="D10" s="12" t="s">
        <v>0</v>
      </c>
      <c r="E10" s="12" t="s">
        <v>35</v>
      </c>
      <c r="G10" s="12" t="s">
        <v>37</v>
      </c>
      <c r="L10" s="42" t="s">
        <v>58</v>
      </c>
      <c r="M10" t="s">
        <v>17</v>
      </c>
      <c r="N10" s="1">
        <v>565168.15000000014</v>
      </c>
      <c r="O10" s="1">
        <v>445958</v>
      </c>
      <c r="Q10" s="4"/>
      <c r="R10" s="1"/>
      <c r="S10" s="7"/>
    </row>
    <row r="11" spans="2:19" x14ac:dyDescent="0.3">
      <c r="D11" s="11">
        <f>GETPIVOTDATA("[Measures].[Total Revenue]",$B$3)</f>
        <v>5446809.4700000202</v>
      </c>
      <c r="E11" s="11">
        <f>GETPIVOTDATA("[Measures].[Total Target]",$B$3)</f>
        <v>5254990</v>
      </c>
      <c r="G11" s="15">
        <f>(D11-E11)/E11</f>
        <v>3.6502347292767488E-2</v>
      </c>
      <c r="L11" s="43" t="s">
        <v>59</v>
      </c>
      <c r="M11" t="s">
        <v>18</v>
      </c>
      <c r="N11" s="1">
        <v>536180.92999999993</v>
      </c>
      <c r="O11" s="1">
        <v>711271</v>
      </c>
      <c r="Q11" s="4"/>
      <c r="R11" s="1"/>
      <c r="S11" s="7"/>
    </row>
    <row r="12" spans="2:19" x14ac:dyDescent="0.3">
      <c r="M12" t="s">
        <v>19</v>
      </c>
      <c r="N12" s="1">
        <v>537047.06000000006</v>
      </c>
      <c r="O12" s="1">
        <v>485684</v>
      </c>
      <c r="Q12" s="4"/>
      <c r="R12" s="1"/>
      <c r="S12" s="7"/>
    </row>
    <row r="13" spans="2:19" x14ac:dyDescent="0.3">
      <c r="M13" t="s">
        <v>20</v>
      </c>
      <c r="N13" s="1">
        <v>558181.42000000004</v>
      </c>
      <c r="O13" s="1">
        <v>504552</v>
      </c>
      <c r="Q13" s="4"/>
      <c r="R13" s="1"/>
      <c r="S13" s="7"/>
    </row>
    <row r="14" spans="2:19" x14ac:dyDescent="0.3">
      <c r="M14" t="s">
        <v>21</v>
      </c>
      <c r="N14" s="1">
        <v>5446809.4700000202</v>
      </c>
      <c r="O14" s="1">
        <v>5254990</v>
      </c>
      <c r="Q14" s="4"/>
      <c r="R14" s="6"/>
      <c r="S14" s="7"/>
    </row>
    <row r="15" spans="2:19" x14ac:dyDescent="0.3">
      <c r="D15" s="12" t="s">
        <v>36</v>
      </c>
    </row>
    <row r="16" spans="2:19" ht="18" x14ac:dyDescent="0.3">
      <c r="D16" s="40" t="str">
        <f>IF((D11-E11)/E11&gt;0," "&amp;TEXT((D11-E11)/E11,"+0.00%;-0.00%")," "&amp;TEXT((D11-E11)/E11,"+0.00%;-0.00%"))</f>
        <v xml:space="preserve"> +3.65%</v>
      </c>
    </row>
    <row r="25" spans="15:15" x14ac:dyDescent="0.3">
      <c r="O25" s="8"/>
    </row>
    <row r="26" spans="15:15" x14ac:dyDescent="0.3">
      <c r="O26" s="9"/>
    </row>
    <row r="27" spans="15:15" x14ac:dyDescent="0.3">
      <c r="O27" s="9"/>
    </row>
    <row r="28" spans="15:15" x14ac:dyDescent="0.3">
      <c r="O28" s="10"/>
    </row>
  </sheetData>
  <conditionalFormatting sqref="D16">
    <cfRule type="expression" dxfId="58" priority="1">
      <formula>$G$11&lt;0</formula>
    </cfRule>
    <cfRule type="expression" dxfId="57" priority="2">
      <formula>$G$11&gt;0</formula>
    </cfRule>
  </conditionalFormatting>
  <pageMargins left="0.7" right="0.7" top="0.75" bottom="0.75" header="0.3" footer="0.3"/>
  <extLst>
    <ext xmlns:x15="http://schemas.microsoft.com/office/spreadsheetml/2010/11/main" uri="{F7C9EE02-42E1-4005-9D12-6889AFFD525C}">
      <x15:webExtensions xmlns:xm="http://schemas.microsoft.com/office/excel/2006/main">
        <x15:webExtension appRef="{A777B932-C484-4AB7-AE6D-C50D8D898C4C}">
          <xm:f>'Store AnalysisDash1'!$M$3:$O$14</xm:f>
        </x15:webExtension>
      </x15:webExtens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C9460-8434-4BA4-80E1-0DFF6042618D}">
  <sheetPr codeName="Sheet3"/>
  <dimension ref="B3:C16"/>
  <sheetViews>
    <sheetView workbookViewId="0">
      <selection activeCell="B3" sqref="B3"/>
    </sheetView>
  </sheetViews>
  <sheetFormatPr defaultRowHeight="14.4" x14ac:dyDescent="0.3"/>
  <cols>
    <col min="2" max="2" width="12.5546875" bestFit="1" customWidth="1"/>
    <col min="3" max="3" width="13.109375" bestFit="1" customWidth="1"/>
    <col min="4" max="4" width="11" bestFit="1" customWidth="1"/>
    <col min="5" max="5" width="14.21875" bestFit="1" customWidth="1"/>
    <col min="6" max="11" width="11" bestFit="1" customWidth="1"/>
  </cols>
  <sheetData>
    <row r="3" spans="2:3" x14ac:dyDescent="0.3">
      <c r="B3" s="3" t="s">
        <v>10</v>
      </c>
      <c r="C3" t="s">
        <v>0</v>
      </c>
    </row>
    <row r="4" spans="2:3" x14ac:dyDescent="0.3">
      <c r="B4" s="4" t="s">
        <v>27</v>
      </c>
      <c r="C4" s="1">
        <v>444162.52</v>
      </c>
    </row>
    <row r="5" spans="2:3" x14ac:dyDescent="0.3">
      <c r="B5" s="4" t="s">
        <v>26</v>
      </c>
      <c r="C5" s="1">
        <v>423741.52</v>
      </c>
    </row>
    <row r="6" spans="2:3" x14ac:dyDescent="0.3">
      <c r="B6" s="4" t="s">
        <v>30</v>
      </c>
      <c r="C6" s="1">
        <v>468344.26999999955</v>
      </c>
    </row>
    <row r="7" spans="2:3" x14ac:dyDescent="0.3">
      <c r="B7" s="4" t="s">
        <v>23</v>
      </c>
      <c r="C7" s="1">
        <v>448652.76</v>
      </c>
    </row>
    <row r="8" spans="2:3" x14ac:dyDescent="0.3">
      <c r="B8" s="4" t="s">
        <v>31</v>
      </c>
      <c r="C8" s="1">
        <v>480720.64000000013</v>
      </c>
    </row>
    <row r="9" spans="2:3" x14ac:dyDescent="0.3">
      <c r="B9" s="4" t="s">
        <v>29</v>
      </c>
      <c r="C9" s="1">
        <v>455501.1399999999</v>
      </c>
    </row>
    <row r="10" spans="2:3" x14ac:dyDescent="0.3">
      <c r="B10" s="4" t="s">
        <v>28</v>
      </c>
      <c r="C10" s="1">
        <v>433725.86000000057</v>
      </c>
    </row>
    <row r="11" spans="2:3" x14ac:dyDescent="0.3">
      <c r="B11" s="4" t="s">
        <v>24</v>
      </c>
      <c r="C11" s="1">
        <v>485766.24999999977</v>
      </c>
    </row>
    <row r="12" spans="2:3" x14ac:dyDescent="0.3">
      <c r="B12" s="4" t="s">
        <v>34</v>
      </c>
      <c r="C12" s="1">
        <v>443447.43000000028</v>
      </c>
    </row>
    <row r="13" spans="2:3" x14ac:dyDescent="0.3">
      <c r="B13" s="4" t="s">
        <v>33</v>
      </c>
      <c r="C13" s="1">
        <v>458984.37999999983</v>
      </c>
    </row>
    <row r="14" spans="2:3" x14ac:dyDescent="0.3">
      <c r="B14" s="4" t="s">
        <v>32</v>
      </c>
      <c r="C14" s="1">
        <v>462537.40999999963</v>
      </c>
    </row>
    <row r="15" spans="2:3" x14ac:dyDescent="0.3">
      <c r="B15" s="4" t="s">
        <v>25</v>
      </c>
      <c r="C15" s="1">
        <v>441225.28999999992</v>
      </c>
    </row>
    <row r="16" spans="2:3" x14ac:dyDescent="0.3">
      <c r="B16" s="4" t="s">
        <v>21</v>
      </c>
      <c r="C16" s="1">
        <v>5446809.4700000202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DF536-028B-4F68-A6FB-3E0876079090}">
  <sheetPr codeName="Sheet4"/>
  <dimension ref="A1:Z5"/>
  <sheetViews>
    <sheetView showGridLines="0" tabSelected="1" zoomScale="90" zoomScaleNormal="90" workbookViewId="0"/>
  </sheetViews>
  <sheetFormatPr defaultRowHeight="14.4" x14ac:dyDescent="0.3"/>
  <sheetData>
    <row r="1" spans="1:26" x14ac:dyDescent="0.3">
      <c r="A1" s="26"/>
      <c r="B1" s="26"/>
      <c r="C1" s="26"/>
      <c r="D1" s="26"/>
      <c r="E1" s="26"/>
      <c r="F1" s="26"/>
      <c r="G1" s="26"/>
      <c r="H1" s="26"/>
      <c r="I1" s="26"/>
      <c r="J1" s="26"/>
      <c r="K1" s="26"/>
      <c r="L1" s="26"/>
      <c r="M1" s="26"/>
      <c r="N1" s="26"/>
      <c r="O1" s="26"/>
      <c r="P1" s="26"/>
      <c r="Q1" s="26"/>
      <c r="R1" s="26"/>
      <c r="S1" s="26"/>
      <c r="T1" s="26"/>
      <c r="U1" s="26"/>
      <c r="V1" s="26"/>
      <c r="W1" s="26"/>
      <c r="X1" s="26"/>
      <c r="Y1" s="26"/>
      <c r="Z1" s="26"/>
    </row>
    <row r="2" spans="1:26" x14ac:dyDescent="0.3">
      <c r="A2" s="26"/>
      <c r="B2" s="26"/>
      <c r="C2" s="26"/>
      <c r="D2" s="26"/>
      <c r="E2" s="26"/>
      <c r="F2" s="26"/>
      <c r="G2" s="26"/>
      <c r="H2" s="26"/>
      <c r="I2" s="26"/>
      <c r="J2" s="26"/>
      <c r="K2" s="26"/>
      <c r="L2" s="26"/>
      <c r="M2" s="26"/>
      <c r="N2" s="26"/>
      <c r="O2" s="26"/>
      <c r="P2" s="26"/>
      <c r="Q2" s="26"/>
      <c r="R2" s="26"/>
      <c r="S2" s="26"/>
      <c r="T2" s="26"/>
      <c r="U2" s="26"/>
      <c r="V2" s="26"/>
      <c r="W2" s="26"/>
      <c r="X2" s="26"/>
      <c r="Y2" s="26"/>
      <c r="Z2" s="26"/>
    </row>
    <row r="3" spans="1:26" x14ac:dyDescent="0.3">
      <c r="A3" s="26"/>
      <c r="B3" s="26"/>
      <c r="C3" s="26"/>
      <c r="D3" s="26"/>
      <c r="E3" s="26"/>
      <c r="F3" s="26"/>
      <c r="G3" s="26"/>
      <c r="H3" s="26"/>
      <c r="I3" s="26"/>
      <c r="J3" s="26"/>
      <c r="K3" s="26"/>
      <c r="L3" s="26"/>
      <c r="M3" s="26"/>
      <c r="N3" s="26"/>
      <c r="O3" s="26"/>
      <c r="P3" s="26"/>
      <c r="Q3" s="26"/>
      <c r="R3" s="26"/>
      <c r="S3" s="26"/>
      <c r="T3" s="26"/>
      <c r="U3" s="26"/>
      <c r="V3" s="26"/>
      <c r="W3" s="26"/>
      <c r="X3" s="26"/>
      <c r="Y3" s="26"/>
      <c r="Z3" s="26"/>
    </row>
    <row r="4" spans="1:26" x14ac:dyDescent="0.3">
      <c r="A4" s="26"/>
      <c r="B4" s="26"/>
      <c r="C4" s="26"/>
      <c r="D4" s="26"/>
      <c r="E4" s="26"/>
      <c r="F4" s="26"/>
      <c r="G4" s="26"/>
      <c r="H4" s="26"/>
      <c r="I4" s="26"/>
      <c r="J4" s="26"/>
      <c r="K4" s="26"/>
      <c r="L4" s="26"/>
      <c r="M4" s="26"/>
      <c r="N4" s="26"/>
      <c r="O4" s="26"/>
      <c r="P4" s="26"/>
      <c r="Q4" s="26"/>
      <c r="R4" s="26"/>
      <c r="S4" s="26"/>
      <c r="T4" s="26"/>
      <c r="U4" s="26"/>
      <c r="V4" s="26"/>
      <c r="W4" s="26"/>
      <c r="X4" s="26"/>
      <c r="Y4" s="26"/>
      <c r="Z4" s="26"/>
    </row>
    <row r="5" spans="1:26" x14ac:dyDescent="0.3">
      <c r="A5" s="26"/>
      <c r="B5" s="26"/>
      <c r="C5" s="26"/>
      <c r="D5" s="26"/>
      <c r="E5" s="26"/>
      <c r="F5" s="26"/>
      <c r="G5" s="26"/>
      <c r="H5" s="26"/>
      <c r="I5" s="26"/>
      <c r="J5" s="26"/>
      <c r="K5" s="26"/>
      <c r="L5" s="26"/>
      <c r="M5" s="26"/>
      <c r="N5" s="26"/>
      <c r="O5" s="26"/>
      <c r="P5" s="26"/>
      <c r="Q5" s="26"/>
      <c r="R5" s="26"/>
      <c r="S5" s="26"/>
      <c r="T5" s="26"/>
      <c r="U5" s="26"/>
      <c r="V5" s="26"/>
      <c r="W5" s="26"/>
      <c r="X5" s="26"/>
      <c r="Y5" s="26"/>
      <c r="Z5" s="26"/>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1B1F48-CDF2-4AA5-8B26-33E1897E436A}">
  <sheetPr codeName="Sheet5"/>
  <dimension ref="B3:AK21"/>
  <sheetViews>
    <sheetView workbookViewId="0">
      <selection activeCell="AS21" sqref="AS21"/>
    </sheetView>
  </sheetViews>
  <sheetFormatPr defaultRowHeight="14.4" x14ac:dyDescent="0.3"/>
  <cols>
    <col min="2" max="2" width="10.77734375" bestFit="1" customWidth="1"/>
    <col min="3" max="3" width="13.109375" bestFit="1" customWidth="1"/>
    <col min="4" max="4" width="11" bestFit="1" customWidth="1"/>
    <col min="11" max="11" width="12.6640625" bestFit="1" customWidth="1"/>
    <col min="12" max="12" width="10.88671875" bestFit="1" customWidth="1"/>
    <col min="13" max="13" width="10.88671875" style="25" customWidth="1"/>
    <col min="15" max="15" width="13.109375" bestFit="1" customWidth="1"/>
    <col min="16" max="16" width="11" bestFit="1" customWidth="1"/>
    <col min="21" max="21" width="12.5546875" bestFit="1" customWidth="1"/>
    <col min="22" max="22" width="13.109375" bestFit="1" customWidth="1"/>
    <col min="23" max="23" width="9.77734375" customWidth="1"/>
    <col min="25" max="25" width="8.88671875" style="34"/>
    <col min="27" max="27" width="10.77734375" bestFit="1" customWidth="1"/>
    <col min="28" max="28" width="13.109375" bestFit="1" customWidth="1"/>
    <col min="29" max="29" width="14.109375" bestFit="1" customWidth="1"/>
    <col min="30" max="30" width="11" bestFit="1" customWidth="1"/>
    <col min="32" max="32" width="8.88671875" style="37"/>
    <col min="34" max="34" width="11.109375" bestFit="1" customWidth="1"/>
    <col min="35" max="35" width="13.109375" bestFit="1" customWidth="1"/>
    <col min="36" max="36" width="14.109375" bestFit="1" customWidth="1"/>
    <col min="37" max="37" width="13.6640625" bestFit="1" customWidth="1"/>
  </cols>
  <sheetData>
    <row r="3" spans="2:37" x14ac:dyDescent="0.3">
      <c r="B3" s="3" t="s">
        <v>38</v>
      </c>
      <c r="C3" t="s">
        <v>0</v>
      </c>
      <c r="D3" t="s">
        <v>9</v>
      </c>
      <c r="G3" s="18" t="str">
        <f>B3</f>
        <v>Month</v>
      </c>
      <c r="H3" s="18" t="s">
        <v>36</v>
      </c>
      <c r="K3" s="18" t="str">
        <f>C3</f>
        <v>Total Revenue</v>
      </c>
      <c r="L3" s="18" t="str">
        <f>D3</f>
        <v>Total Target</v>
      </c>
      <c r="M3" s="23"/>
      <c r="O3" t="s">
        <v>0</v>
      </c>
      <c r="P3" t="s">
        <v>9</v>
      </c>
      <c r="Q3" s="14" t="s">
        <v>36</v>
      </c>
      <c r="U3" s="29" t="s">
        <v>10</v>
      </c>
      <c r="V3" s="21" t="s">
        <v>0</v>
      </c>
      <c r="W3" s="18" t="s">
        <v>41</v>
      </c>
      <c r="AA3" s="3" t="s">
        <v>46</v>
      </c>
      <c r="AB3" t="s">
        <v>0</v>
      </c>
      <c r="AC3" t="s">
        <v>49</v>
      </c>
      <c r="AH3" s="3" t="s">
        <v>39</v>
      </c>
      <c r="AI3" t="s">
        <v>0</v>
      </c>
      <c r="AJ3" t="s">
        <v>49</v>
      </c>
    </row>
    <row r="4" spans="2:37" x14ac:dyDescent="0.3">
      <c r="B4" s="4" t="s">
        <v>27</v>
      </c>
      <c r="C4" s="11">
        <v>444162.52000000014</v>
      </c>
      <c r="D4" s="11">
        <v>439042</v>
      </c>
      <c r="G4" s="19" t="str">
        <f t="shared" ref="G4:G15" si="0">B4</f>
        <v>Jan</v>
      </c>
      <c r="H4" s="20">
        <f>(K4-L4)/L4</f>
        <v>1.1662938853230749E-2</v>
      </c>
      <c r="K4" s="11">
        <f t="shared" ref="K4:K15" si="1">C4</f>
        <v>444162.52000000014</v>
      </c>
      <c r="L4" s="11">
        <f t="shared" ref="L4:L15" si="2">D4</f>
        <v>439042</v>
      </c>
      <c r="M4" s="24"/>
      <c r="O4" s="1">
        <v>5446809.4700000202</v>
      </c>
      <c r="P4" s="1">
        <v>5254990</v>
      </c>
      <c r="Q4" s="17">
        <f>(GETPIVOTDATA("[Measures].[Total Revenue]",$O$3)-GETPIVOTDATA("[Measures].[Total Target]",$O$3))/GETPIVOTDATA("[Measures].[Total Target]",$O$3)</f>
        <v>3.6502347292767488E-2</v>
      </c>
      <c r="U4" s="30" t="s">
        <v>39</v>
      </c>
      <c r="V4" s="22">
        <v>3894278.1300000134</v>
      </c>
      <c r="W4" s="28">
        <f>GETPIVOTDATA("[Measures].[Total Revenue]",$U$3,"[Date].[Weektype]","[Date].[Weektype].&amp;[Weekday]")/GETPIVOTDATA("[Measures].[Total Revenue]",$U$3)</f>
        <v>0.7149649995008911</v>
      </c>
      <c r="AA4" s="4" t="s">
        <v>42</v>
      </c>
      <c r="AB4" s="1">
        <v>1336248.3099999984</v>
      </c>
      <c r="AC4" s="15"/>
      <c r="AH4" s="4" t="s">
        <v>50</v>
      </c>
      <c r="AI4" s="1">
        <v>765868.27999999898</v>
      </c>
      <c r="AJ4" s="15"/>
    </row>
    <row r="5" spans="2:37" x14ac:dyDescent="0.3">
      <c r="B5" s="4" t="s">
        <v>26</v>
      </c>
      <c r="C5" s="11">
        <v>423741.52000000037</v>
      </c>
      <c r="D5" s="11">
        <v>431279</v>
      </c>
      <c r="G5" s="19" t="str">
        <f t="shared" si="0"/>
        <v>Feb</v>
      </c>
      <c r="H5" s="20">
        <f t="shared" ref="H5:H15" si="3">(K5-L5)/L5</f>
        <v>-1.7477039225187483E-2</v>
      </c>
      <c r="K5" s="11">
        <f t="shared" si="1"/>
        <v>423741.52000000037</v>
      </c>
      <c r="L5" s="11">
        <f t="shared" si="2"/>
        <v>431279</v>
      </c>
      <c r="M5" s="24"/>
      <c r="U5" s="30" t="s">
        <v>40</v>
      </c>
      <c r="V5" s="22">
        <v>1552531.3400000015</v>
      </c>
      <c r="W5" s="28">
        <f>GETPIVOTDATA("[Measures].[Total Revenue]",$U$3,"[Date].[Weektype]","[Date].[Weektype].&amp;[Weekend]")/GETPIVOTDATA("[Measures].[Total Revenue]",$U$3)</f>
        <v>0.2850350004991079</v>
      </c>
      <c r="AA5" s="4" t="s">
        <v>43</v>
      </c>
      <c r="AB5" s="1">
        <v>1384874.5400000024</v>
      </c>
      <c r="AC5" s="17">
        <v>3.6390115247370451E-2</v>
      </c>
      <c r="AH5" s="4" t="s">
        <v>51</v>
      </c>
      <c r="AI5" s="1">
        <v>789470.8800000028</v>
      </c>
      <c r="AJ5" s="17">
        <v>3.0818093158269787E-2</v>
      </c>
    </row>
    <row r="6" spans="2:37" x14ac:dyDescent="0.3">
      <c r="B6" s="4" t="s">
        <v>30</v>
      </c>
      <c r="C6" s="11">
        <v>468344.26999999949</v>
      </c>
      <c r="D6" s="11">
        <v>445591</v>
      </c>
      <c r="G6" s="19" t="str">
        <f t="shared" si="0"/>
        <v>Mar</v>
      </c>
      <c r="H6" s="20">
        <f t="shared" si="3"/>
        <v>5.1063127397096203E-2</v>
      </c>
      <c r="K6" s="11">
        <f t="shared" si="1"/>
        <v>468344.26999999949</v>
      </c>
      <c r="L6" s="11">
        <f t="shared" si="2"/>
        <v>445591</v>
      </c>
      <c r="M6" s="24"/>
      <c r="O6" s="11">
        <f>GETPIVOTDATA("[Measures].[Total Revenue]",$O$3)</f>
        <v>5446809.4700000202</v>
      </c>
      <c r="P6" s="11">
        <f>GETPIVOTDATA("[Measures].[Total Target]",$O$3)</f>
        <v>5254990</v>
      </c>
      <c r="Q6" s="27">
        <f>Q4</f>
        <v>3.6502347292767488E-2</v>
      </c>
      <c r="U6" s="30" t="s">
        <v>21</v>
      </c>
      <c r="V6" s="22">
        <v>5446809.4700000202</v>
      </c>
      <c r="W6" s="31">
        <f>GETPIVOTDATA("[Measures].[Total Revenue]",$U$3)/GETPIVOTDATA("[Measures].[Total Revenue]",$U$3)</f>
        <v>1</v>
      </c>
      <c r="AA6" s="4" t="s">
        <v>44</v>
      </c>
      <c r="AB6" s="1">
        <v>1362939.5400000014</v>
      </c>
      <c r="AC6" s="17">
        <v>-1.5838979897775357E-2</v>
      </c>
      <c r="AH6" s="4" t="s">
        <v>52</v>
      </c>
      <c r="AI6" s="1">
        <v>772166.82999999914</v>
      </c>
      <c r="AJ6" s="17">
        <v>-2.1918541187996184E-2</v>
      </c>
    </row>
    <row r="7" spans="2:37" x14ac:dyDescent="0.3">
      <c r="B7" s="4" t="s">
        <v>23</v>
      </c>
      <c r="C7" s="11">
        <v>448652.76000000007</v>
      </c>
      <c r="D7" s="11">
        <v>453071</v>
      </c>
      <c r="G7" s="19" t="str">
        <f t="shared" si="0"/>
        <v>Apr</v>
      </c>
      <c r="H7" s="20">
        <f t="shared" si="3"/>
        <v>-9.7517607615581932E-3</v>
      </c>
      <c r="K7" s="11">
        <f t="shared" si="1"/>
        <v>448652.76000000007</v>
      </c>
      <c r="L7" s="11">
        <f t="shared" si="2"/>
        <v>453071</v>
      </c>
      <c r="M7" s="24"/>
      <c r="AA7" s="4" t="s">
        <v>45</v>
      </c>
      <c r="AB7" s="1">
        <v>1362747.0800000008</v>
      </c>
      <c r="AC7" s="17">
        <v>-1.4120949194904202E-4</v>
      </c>
      <c r="AH7" s="4" t="s">
        <v>53</v>
      </c>
      <c r="AI7" s="1">
        <v>774303.62999999756</v>
      </c>
      <c r="AJ7" s="17">
        <v>2.7672776361015393E-3</v>
      </c>
    </row>
    <row r="8" spans="2:37" x14ac:dyDescent="0.3">
      <c r="B8" s="4" t="s">
        <v>31</v>
      </c>
      <c r="C8" s="11">
        <v>480720.64000000001</v>
      </c>
      <c r="D8" s="11">
        <v>444167</v>
      </c>
      <c r="G8" s="19" t="str">
        <f t="shared" si="0"/>
        <v>May</v>
      </c>
      <c r="H8" s="20">
        <f t="shared" si="3"/>
        <v>8.2297063942165932E-2</v>
      </c>
      <c r="K8" s="11">
        <f t="shared" si="1"/>
        <v>480720.64000000001</v>
      </c>
      <c r="L8" s="11">
        <f t="shared" si="2"/>
        <v>444167</v>
      </c>
      <c r="M8" s="24"/>
      <c r="AA8" s="4" t="s">
        <v>21</v>
      </c>
      <c r="AB8" s="1">
        <v>5446809.4700000202</v>
      </c>
      <c r="AC8" s="15"/>
      <c r="AH8" s="4" t="s">
        <v>54</v>
      </c>
      <c r="AI8" s="1">
        <v>795985.00999999966</v>
      </c>
      <c r="AJ8" s="17">
        <v>2.8001134387039057E-2</v>
      </c>
    </row>
    <row r="9" spans="2:37" x14ac:dyDescent="0.3">
      <c r="B9" s="4" t="s">
        <v>29</v>
      </c>
      <c r="C9" s="11">
        <v>455501.13999999996</v>
      </c>
      <c r="D9" s="11">
        <v>421979</v>
      </c>
      <c r="G9" s="19" t="str">
        <f t="shared" si="0"/>
        <v>Jun</v>
      </c>
      <c r="H9" s="20">
        <f t="shared" si="3"/>
        <v>7.9440303901378878E-2</v>
      </c>
      <c r="K9" s="11">
        <f t="shared" si="1"/>
        <v>455501.13999999996</v>
      </c>
      <c r="L9" s="11">
        <f t="shared" si="2"/>
        <v>421979</v>
      </c>
      <c r="M9" s="24"/>
      <c r="AH9" s="4" t="s">
        <v>55</v>
      </c>
      <c r="AI9" s="1">
        <v>762351.78000000084</v>
      </c>
      <c r="AJ9" s="17">
        <v>-4.225359721284052E-2</v>
      </c>
    </row>
    <row r="10" spans="2:37" x14ac:dyDescent="0.3">
      <c r="B10" s="4" t="s">
        <v>28</v>
      </c>
      <c r="C10" s="11">
        <v>433725.86000000045</v>
      </c>
      <c r="D10" s="11">
        <v>456718</v>
      </c>
      <c r="G10" s="19" t="str">
        <f t="shared" si="0"/>
        <v>Jul</v>
      </c>
      <c r="H10" s="20">
        <f t="shared" si="3"/>
        <v>-5.0342092932618265E-2</v>
      </c>
      <c r="K10" s="11">
        <f t="shared" si="1"/>
        <v>433725.86000000045</v>
      </c>
      <c r="L10" s="11">
        <f t="shared" si="2"/>
        <v>456718</v>
      </c>
      <c r="M10" s="24"/>
      <c r="AH10" s="4" t="s">
        <v>56</v>
      </c>
      <c r="AI10" s="1">
        <v>786663.06000000041</v>
      </c>
      <c r="AJ10" s="17">
        <v>3.1889844869253843E-2</v>
      </c>
    </row>
    <row r="11" spans="2:37" x14ac:dyDescent="0.3">
      <c r="B11" s="4" t="s">
        <v>24</v>
      </c>
      <c r="C11" s="11">
        <v>485766.24999999977</v>
      </c>
      <c r="D11" s="11">
        <v>431727</v>
      </c>
      <c r="G11" s="19" t="str">
        <f t="shared" si="0"/>
        <v>Aug</v>
      </c>
      <c r="H11" s="20">
        <f t="shared" si="3"/>
        <v>0.12516995694038077</v>
      </c>
      <c r="K11" s="11">
        <f t="shared" si="1"/>
        <v>485766.24999999977</v>
      </c>
      <c r="L11" s="11">
        <f t="shared" si="2"/>
        <v>431727</v>
      </c>
      <c r="M11" s="24"/>
      <c r="AH11" s="4" t="s">
        <v>21</v>
      </c>
      <c r="AI11" s="1">
        <v>5446809.4700000202</v>
      </c>
      <c r="AJ11" s="15"/>
    </row>
    <row r="12" spans="2:37" x14ac:dyDescent="0.3">
      <c r="B12" s="4" t="s">
        <v>34</v>
      </c>
      <c r="C12" s="11">
        <v>443447.4300000004</v>
      </c>
      <c r="D12" s="11">
        <v>446912</v>
      </c>
      <c r="G12" s="19" t="str">
        <f t="shared" si="0"/>
        <v>Sep</v>
      </c>
      <c r="H12" s="20">
        <f t="shared" si="3"/>
        <v>-7.7522420521256973E-3</v>
      </c>
      <c r="K12" s="11">
        <f t="shared" si="1"/>
        <v>443447.4300000004</v>
      </c>
      <c r="L12" s="11">
        <f t="shared" si="2"/>
        <v>446912</v>
      </c>
      <c r="M12" s="24"/>
      <c r="AA12" s="35" t="str">
        <f>AA3</f>
        <v>Quarter</v>
      </c>
      <c r="AB12" s="35" t="str">
        <f>AB3</f>
        <v>Total Revenue</v>
      </c>
      <c r="AC12" s="35" t="s">
        <v>47</v>
      </c>
      <c r="AD12" s="35" t="s">
        <v>48</v>
      </c>
    </row>
    <row r="13" spans="2:37" x14ac:dyDescent="0.3">
      <c r="B13" s="4" t="s">
        <v>33</v>
      </c>
      <c r="C13" s="11">
        <v>458984.37999999971</v>
      </c>
      <c r="D13" s="11">
        <v>414360</v>
      </c>
      <c r="G13" s="19" t="str">
        <f t="shared" si="0"/>
        <v>Oct</v>
      </c>
      <c r="H13" s="20">
        <f t="shared" si="3"/>
        <v>0.10769470991408368</v>
      </c>
      <c r="K13" s="11">
        <f t="shared" si="1"/>
        <v>458984.37999999971</v>
      </c>
      <c r="L13" s="11">
        <f t="shared" si="2"/>
        <v>414360</v>
      </c>
      <c r="M13" s="24"/>
      <c r="AA13" s="21" t="str">
        <f t="shared" ref="AA13:AB16" si="4">AA4</f>
        <v>Q-1</v>
      </c>
      <c r="AB13" s="36">
        <f t="shared" si="4"/>
        <v>1336248.3099999984</v>
      </c>
      <c r="AC13" s="21" t="str">
        <f>IF(AB13&gt;AD13,AB13," ")</f>
        <v xml:space="preserve"> </v>
      </c>
      <c r="AD13" s="36">
        <f>($AB$13+$AB$14+$AB$15+$AB$16)/4</f>
        <v>1361702.3675000006</v>
      </c>
    </row>
    <row r="14" spans="2:37" x14ac:dyDescent="0.3">
      <c r="B14" s="4" t="s">
        <v>32</v>
      </c>
      <c r="C14" s="11">
        <v>462537.40999999939</v>
      </c>
      <c r="D14" s="11">
        <v>413371</v>
      </c>
      <c r="G14" s="19" t="str">
        <f t="shared" si="0"/>
        <v>Nov</v>
      </c>
      <c r="H14" s="20">
        <f t="shared" si="3"/>
        <v>0.11894015303443975</v>
      </c>
      <c r="K14" s="11">
        <f t="shared" si="1"/>
        <v>462537.40999999939</v>
      </c>
      <c r="L14" s="11">
        <f t="shared" si="2"/>
        <v>413371</v>
      </c>
      <c r="M14" s="24"/>
      <c r="AA14" s="21" t="str">
        <f t="shared" si="4"/>
        <v>Q-2</v>
      </c>
      <c r="AB14" s="36">
        <f t="shared" si="4"/>
        <v>1384874.5400000024</v>
      </c>
      <c r="AC14" s="21">
        <f>IF(AB14&gt;AD14,AB14," ")</f>
        <v>1384874.5400000024</v>
      </c>
      <c r="AD14" s="36">
        <f>($AB$13+$AB$14+$AB$15+$AB$16)/4</f>
        <v>1361702.3675000006</v>
      </c>
      <c r="AH14" s="35" t="str">
        <f>AH3</f>
        <v>Weekday</v>
      </c>
      <c r="AI14" s="35" t="str">
        <f>AI3</f>
        <v>Total Revenue</v>
      </c>
      <c r="AJ14" s="35" t="s">
        <v>47</v>
      </c>
      <c r="AK14" s="35" t="s">
        <v>48</v>
      </c>
    </row>
    <row r="15" spans="2:37" x14ac:dyDescent="0.3">
      <c r="B15" s="4" t="s">
        <v>25</v>
      </c>
      <c r="C15" s="11">
        <v>441225.2900000001</v>
      </c>
      <c r="D15" s="11">
        <v>456773</v>
      </c>
      <c r="G15" s="19" t="str">
        <f t="shared" si="0"/>
        <v>Dec</v>
      </c>
      <c r="H15" s="20">
        <f t="shared" si="3"/>
        <v>-3.4038154619471607E-2</v>
      </c>
      <c r="K15" s="11">
        <f t="shared" si="1"/>
        <v>441225.2900000001</v>
      </c>
      <c r="L15" s="11">
        <f t="shared" si="2"/>
        <v>456773</v>
      </c>
      <c r="M15" s="24"/>
      <c r="AA15" s="21" t="str">
        <f t="shared" si="4"/>
        <v>Q-3</v>
      </c>
      <c r="AB15" s="36">
        <f t="shared" si="4"/>
        <v>1362939.5400000014</v>
      </c>
      <c r="AC15" s="21">
        <f>IF(AB15&gt;AD15,AB15," ")</f>
        <v>1362939.5400000014</v>
      </c>
      <c r="AD15" s="36">
        <f>($AB$13+$AB$14+$AB$15+$AB$16)/4</f>
        <v>1361702.3675000006</v>
      </c>
      <c r="AH15" s="21" t="str">
        <f t="shared" ref="AH15:AI21" si="5">AH4</f>
        <v>Sun</v>
      </c>
      <c r="AI15" s="38">
        <f t="shared" si="5"/>
        <v>765868.27999999898</v>
      </c>
      <c r="AJ15" s="21" t="str">
        <f>IF(AI15&gt;AK15,AI15," ")</f>
        <v xml:space="preserve"> </v>
      </c>
      <c r="AK15" s="38">
        <f>SUM($AI$15:$AI$21)/7</f>
        <v>778115.63857142848</v>
      </c>
    </row>
    <row r="16" spans="2:37" x14ac:dyDescent="0.3">
      <c r="B16" s="4" t="s">
        <v>21</v>
      </c>
      <c r="C16" s="11">
        <v>5446809.4700000202</v>
      </c>
      <c r="D16" s="11">
        <v>5254990</v>
      </c>
      <c r="AA16" s="21" t="str">
        <f t="shared" si="4"/>
        <v>Q-4</v>
      </c>
      <c r="AB16" s="36">
        <f t="shared" si="4"/>
        <v>1362747.0800000008</v>
      </c>
      <c r="AC16" s="21">
        <f>IF(AB16&gt;AD16,AB16," ")</f>
        <v>1362747.0800000008</v>
      </c>
      <c r="AD16" s="36">
        <f>($AB$13+$AB$14+$AB$15+$AB$16)/4</f>
        <v>1361702.3675000006</v>
      </c>
      <c r="AH16" s="21" t="str">
        <f t="shared" si="5"/>
        <v>Mon</v>
      </c>
      <c r="AI16" s="38">
        <f t="shared" si="5"/>
        <v>789470.8800000028</v>
      </c>
      <c r="AJ16" s="38">
        <f t="shared" ref="AJ16:AJ21" si="6">IF(AI16&gt;AK16,AI16," ")</f>
        <v>789470.8800000028</v>
      </c>
      <c r="AK16" s="38">
        <f t="shared" ref="AK16:AK21" si="7">SUM($AI$15:$AI$21)/7</f>
        <v>778115.63857142848</v>
      </c>
    </row>
    <row r="17" spans="34:37" x14ac:dyDescent="0.3">
      <c r="AH17" s="21" t="str">
        <f t="shared" si="5"/>
        <v>Tue</v>
      </c>
      <c r="AI17" s="38">
        <f t="shared" si="5"/>
        <v>772166.82999999914</v>
      </c>
      <c r="AJ17" s="21" t="str">
        <f t="shared" si="6"/>
        <v xml:space="preserve"> </v>
      </c>
      <c r="AK17" s="38">
        <f t="shared" si="7"/>
        <v>778115.63857142848</v>
      </c>
    </row>
    <row r="18" spans="34:37" x14ac:dyDescent="0.3">
      <c r="AH18" s="21" t="str">
        <f t="shared" si="5"/>
        <v>Wed</v>
      </c>
      <c r="AI18" s="38">
        <f t="shared" si="5"/>
        <v>774303.62999999756</v>
      </c>
      <c r="AJ18" s="38" t="str">
        <f>IF(AI18&gt;AK18,AI18," ")</f>
        <v xml:space="preserve"> </v>
      </c>
      <c r="AK18" s="38">
        <f t="shared" si="7"/>
        <v>778115.63857142848</v>
      </c>
    </row>
    <row r="19" spans="34:37" x14ac:dyDescent="0.3">
      <c r="AH19" s="21" t="str">
        <f t="shared" si="5"/>
        <v>Thu</v>
      </c>
      <c r="AI19" s="38">
        <f t="shared" si="5"/>
        <v>795985.00999999966</v>
      </c>
      <c r="AJ19" s="38">
        <f t="shared" si="6"/>
        <v>795985.00999999966</v>
      </c>
      <c r="AK19" s="38">
        <f t="shared" si="7"/>
        <v>778115.63857142848</v>
      </c>
    </row>
    <row r="20" spans="34:37" x14ac:dyDescent="0.3">
      <c r="AH20" s="21" t="str">
        <f t="shared" si="5"/>
        <v>Fri</v>
      </c>
      <c r="AI20" s="38">
        <f t="shared" si="5"/>
        <v>762351.78000000084</v>
      </c>
      <c r="AJ20" s="21" t="str">
        <f t="shared" si="6"/>
        <v xml:space="preserve"> </v>
      </c>
      <c r="AK20" s="38">
        <f t="shared" si="7"/>
        <v>778115.63857142848</v>
      </c>
    </row>
    <row r="21" spans="34:37" x14ac:dyDescent="0.3">
      <c r="AH21" s="21" t="str">
        <f t="shared" si="5"/>
        <v>Sat</v>
      </c>
      <c r="AI21" s="38">
        <f t="shared" si="5"/>
        <v>786663.06000000041</v>
      </c>
      <c r="AJ21" s="39">
        <f t="shared" si="6"/>
        <v>786663.06000000041</v>
      </c>
      <c r="AK21" s="38">
        <f t="shared" si="7"/>
        <v>778115.63857142848</v>
      </c>
    </row>
  </sheetData>
  <conditionalFormatting sqref="Q4">
    <cfRule type="expression" dxfId="47" priority="10">
      <formula>$Q$6&gt;0</formula>
    </cfRule>
    <cfRule type="expression" dxfId="46" priority="11">
      <formula>$Q$6&lt;0</formula>
    </cfRule>
  </conditionalFormatting>
  <conditionalFormatting sqref="Q6">
    <cfRule type="expression" dxfId="45" priority="8">
      <formula>$Q$6&gt;0</formula>
    </cfRule>
    <cfRule type="expression" dxfId="44" priority="9">
      <formula>$Q$6&lt;0</formula>
    </cfRule>
  </conditionalFormatting>
  <conditionalFormatting pivot="1" sqref="AC5">
    <cfRule type="expression" dxfId="43" priority="7">
      <formula>$AC$5&gt;0</formula>
    </cfRule>
  </conditionalFormatting>
  <conditionalFormatting pivot="1" sqref="AC7">
    <cfRule type="expression" dxfId="42" priority="5">
      <formula>$AC$7&lt;0</formula>
    </cfRule>
  </conditionalFormatting>
  <conditionalFormatting pivot="1" sqref="AC7">
    <cfRule type="expression" dxfId="41" priority="4">
      <formula>$AC$7&gt;0</formula>
    </cfRule>
  </conditionalFormatting>
  <conditionalFormatting pivot="1" sqref="AC6">
    <cfRule type="expression" dxfId="40" priority="3">
      <formula>$AC$6&lt;0</formula>
    </cfRule>
  </conditionalFormatting>
  <conditionalFormatting pivot="1" sqref="AC6">
    <cfRule type="expression" dxfId="39" priority="2">
      <formula>$AC$6&gt;0</formula>
    </cfRule>
  </conditionalFormatting>
  <conditionalFormatting pivot="1" sqref="AC5">
    <cfRule type="expression" dxfId="38" priority="1">
      <formula>$AC$5&lt;0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717E3-769E-4A5A-A50A-EAC664FA177A}">
  <sheetPr codeName="Sheet6"/>
  <dimension ref="B3:O33"/>
  <sheetViews>
    <sheetView showGridLines="0" workbookViewId="0">
      <selection activeCell="C3" sqref="C3"/>
    </sheetView>
  </sheetViews>
  <sheetFormatPr defaultRowHeight="14.4" x14ac:dyDescent="0.3"/>
  <cols>
    <col min="6" max="15" width="2.109375" customWidth="1"/>
  </cols>
  <sheetData>
    <row r="3" spans="2:15" x14ac:dyDescent="0.3">
      <c r="B3" s="21" t="s">
        <v>39</v>
      </c>
      <c r="C3" s="28">
        <f>'Monthly AnalysisDash2'!W4</f>
        <v>0.7149649995008911</v>
      </c>
      <c r="D3" s="22">
        <f>GETPIVOTDATA("[Measures].[Total Revenue]",'Monthly AnalysisDash2'!$U$3,"[Date].[Weektype]","[Date].[Weektype].&amp;[Weekday]")</f>
        <v>3894278.1300000134</v>
      </c>
    </row>
    <row r="4" spans="2:15" x14ac:dyDescent="0.3">
      <c r="B4" s="21" t="s">
        <v>40</v>
      </c>
      <c r="C4" s="28">
        <f>'Monthly AnalysisDash2'!W5</f>
        <v>0.2850350004991079</v>
      </c>
      <c r="D4" s="22">
        <f>GETPIVOTDATA("[Measures].[Total Revenue]",'Monthly AnalysisDash2'!$U$3,"[Date].[Weektype]","[Date].[Weektype].&amp;[Weekend]")</f>
        <v>1552531.3400000015</v>
      </c>
    </row>
    <row r="7" spans="2:15" ht="15" thickBot="1" x14ac:dyDescent="0.35"/>
    <row r="8" spans="2:15" ht="7.5" customHeight="1" thickTop="1" thickBot="1" x14ac:dyDescent="0.35">
      <c r="F8" s="32">
        <v>91</v>
      </c>
      <c r="G8" s="32">
        <v>92</v>
      </c>
      <c r="H8" s="32">
        <v>93</v>
      </c>
      <c r="I8" s="32">
        <v>94</v>
      </c>
      <c r="J8" s="32">
        <v>95</v>
      </c>
      <c r="K8" s="32">
        <v>96</v>
      </c>
      <c r="L8" s="32">
        <v>97</v>
      </c>
      <c r="M8" s="32">
        <v>98</v>
      </c>
      <c r="N8" s="32">
        <v>99</v>
      </c>
      <c r="O8" s="32">
        <v>100</v>
      </c>
    </row>
    <row r="9" spans="2:15" ht="7.5" customHeight="1" thickTop="1" thickBot="1" x14ac:dyDescent="0.35">
      <c r="F9" s="32">
        <v>81</v>
      </c>
      <c r="G9" s="32">
        <v>82</v>
      </c>
      <c r="H9" s="32">
        <v>83</v>
      </c>
      <c r="I9" s="32">
        <v>84</v>
      </c>
      <c r="J9" s="32">
        <v>85</v>
      </c>
      <c r="K9" s="32">
        <v>86</v>
      </c>
      <c r="L9" s="32">
        <v>87</v>
      </c>
      <c r="M9" s="32">
        <v>88</v>
      </c>
      <c r="N9" s="32">
        <v>89</v>
      </c>
      <c r="O9" s="32">
        <v>90</v>
      </c>
    </row>
    <row r="10" spans="2:15" ht="7.5" customHeight="1" thickTop="1" thickBot="1" x14ac:dyDescent="0.35">
      <c r="F10" s="32">
        <v>71</v>
      </c>
      <c r="G10" s="32">
        <v>72</v>
      </c>
      <c r="H10" s="32">
        <v>73</v>
      </c>
      <c r="I10" s="32">
        <v>74</v>
      </c>
      <c r="J10" s="32">
        <v>75</v>
      </c>
      <c r="K10" s="32">
        <v>76</v>
      </c>
      <c r="L10" s="32">
        <v>77</v>
      </c>
      <c r="M10" s="32">
        <v>78</v>
      </c>
      <c r="N10" s="32">
        <v>79</v>
      </c>
      <c r="O10" s="32">
        <v>80</v>
      </c>
    </row>
    <row r="11" spans="2:15" ht="7.5" customHeight="1" thickTop="1" thickBot="1" x14ac:dyDescent="0.35">
      <c r="F11" s="32">
        <v>61</v>
      </c>
      <c r="G11" s="32">
        <v>62</v>
      </c>
      <c r="H11" s="32">
        <v>63</v>
      </c>
      <c r="I11" s="32">
        <v>64</v>
      </c>
      <c r="J11" s="32">
        <v>65</v>
      </c>
      <c r="K11" s="32">
        <v>66</v>
      </c>
      <c r="L11" s="32">
        <v>67</v>
      </c>
      <c r="M11" s="32">
        <v>68</v>
      </c>
      <c r="N11" s="32">
        <v>69</v>
      </c>
      <c r="O11" s="32">
        <v>70</v>
      </c>
    </row>
    <row r="12" spans="2:15" ht="7.5" customHeight="1" thickTop="1" thickBot="1" x14ac:dyDescent="0.35">
      <c r="F12" s="32">
        <v>51</v>
      </c>
      <c r="G12" s="32">
        <v>52</v>
      </c>
      <c r="H12" s="32">
        <v>53</v>
      </c>
      <c r="I12" s="32">
        <v>54</v>
      </c>
      <c r="J12" s="32">
        <v>55</v>
      </c>
      <c r="K12" s="32">
        <v>56</v>
      </c>
      <c r="L12" s="32">
        <v>57</v>
      </c>
      <c r="M12" s="32">
        <v>58</v>
      </c>
      <c r="N12" s="32">
        <v>59</v>
      </c>
      <c r="O12" s="32">
        <v>60</v>
      </c>
    </row>
    <row r="13" spans="2:15" ht="7.5" customHeight="1" thickTop="1" thickBot="1" x14ac:dyDescent="0.35">
      <c r="F13" s="32">
        <v>41</v>
      </c>
      <c r="G13" s="32">
        <v>42</v>
      </c>
      <c r="H13" s="32">
        <v>43</v>
      </c>
      <c r="I13" s="32">
        <v>44</v>
      </c>
      <c r="J13" s="32">
        <v>45</v>
      </c>
      <c r="K13" s="32">
        <v>46</v>
      </c>
      <c r="L13" s="32">
        <v>47</v>
      </c>
      <c r="M13" s="32">
        <v>48</v>
      </c>
      <c r="N13" s="32">
        <v>49</v>
      </c>
      <c r="O13" s="32">
        <v>50</v>
      </c>
    </row>
    <row r="14" spans="2:15" ht="7.5" customHeight="1" thickTop="1" thickBot="1" x14ac:dyDescent="0.35">
      <c r="F14" s="32">
        <v>31</v>
      </c>
      <c r="G14" s="32">
        <v>32</v>
      </c>
      <c r="H14" s="32">
        <v>33</v>
      </c>
      <c r="I14" s="32">
        <v>34</v>
      </c>
      <c r="J14" s="32">
        <v>35</v>
      </c>
      <c r="K14" s="32">
        <v>36</v>
      </c>
      <c r="L14" s="32">
        <v>37</v>
      </c>
      <c r="M14" s="32">
        <v>38</v>
      </c>
      <c r="N14" s="32">
        <v>39</v>
      </c>
      <c r="O14" s="32">
        <v>40</v>
      </c>
    </row>
    <row r="15" spans="2:15" ht="7.5" customHeight="1" thickTop="1" thickBot="1" x14ac:dyDescent="0.35">
      <c r="F15" s="32">
        <v>21</v>
      </c>
      <c r="G15" s="32">
        <v>22</v>
      </c>
      <c r="H15" s="32">
        <v>23</v>
      </c>
      <c r="I15" s="32">
        <v>24</v>
      </c>
      <c r="J15" s="32">
        <v>25</v>
      </c>
      <c r="K15" s="32">
        <v>26</v>
      </c>
      <c r="L15" s="32">
        <v>27</v>
      </c>
      <c r="M15" s="32">
        <v>28</v>
      </c>
      <c r="N15" s="32">
        <v>29</v>
      </c>
      <c r="O15" s="32">
        <v>30</v>
      </c>
    </row>
    <row r="16" spans="2:15" ht="7.5" customHeight="1" thickTop="1" thickBot="1" x14ac:dyDescent="0.35">
      <c r="F16" s="32">
        <f t="shared" ref="F16:O16" si="0">10+F17</f>
        <v>11</v>
      </c>
      <c r="G16" s="32">
        <f t="shared" si="0"/>
        <v>12</v>
      </c>
      <c r="H16" s="32">
        <f t="shared" si="0"/>
        <v>13</v>
      </c>
      <c r="I16" s="32">
        <f t="shared" si="0"/>
        <v>14</v>
      </c>
      <c r="J16" s="32">
        <f t="shared" si="0"/>
        <v>15</v>
      </c>
      <c r="K16" s="32">
        <f t="shared" si="0"/>
        <v>16</v>
      </c>
      <c r="L16" s="32">
        <f t="shared" si="0"/>
        <v>17</v>
      </c>
      <c r="M16" s="32">
        <f t="shared" si="0"/>
        <v>18</v>
      </c>
      <c r="N16" s="32">
        <f t="shared" si="0"/>
        <v>19</v>
      </c>
      <c r="O16" s="32">
        <f t="shared" si="0"/>
        <v>20</v>
      </c>
    </row>
    <row r="17" spans="6:15" ht="7.5" customHeight="1" thickTop="1" thickBot="1" x14ac:dyDescent="0.35">
      <c r="F17" s="32">
        <v>1</v>
      </c>
      <c r="G17" s="32">
        <v>2</v>
      </c>
      <c r="H17" s="32">
        <v>3</v>
      </c>
      <c r="I17" s="32">
        <v>4</v>
      </c>
      <c r="J17" s="32">
        <v>5</v>
      </c>
      <c r="K17" s="32">
        <v>6</v>
      </c>
      <c r="L17" s="32">
        <v>7</v>
      </c>
      <c r="M17" s="32">
        <v>8</v>
      </c>
      <c r="N17" s="32">
        <v>9</v>
      </c>
      <c r="O17" s="32">
        <v>10</v>
      </c>
    </row>
    <row r="18" spans="6:15" ht="15" thickTop="1" x14ac:dyDescent="0.3"/>
    <row r="22" spans="6:15" ht="15" thickBot="1" x14ac:dyDescent="0.35"/>
    <row r="23" spans="6:15" ht="7.5" customHeight="1" thickTop="1" thickBot="1" x14ac:dyDescent="0.35">
      <c r="F23" s="33">
        <v>91</v>
      </c>
      <c r="G23" s="33">
        <v>92</v>
      </c>
      <c r="H23" s="33">
        <v>93</v>
      </c>
      <c r="I23" s="33">
        <v>94</v>
      </c>
      <c r="J23" s="33">
        <v>95</v>
      </c>
      <c r="K23" s="33">
        <v>96</v>
      </c>
      <c r="L23" s="33">
        <v>97</v>
      </c>
      <c r="M23" s="33">
        <v>98</v>
      </c>
      <c r="N23" s="33">
        <v>99</v>
      </c>
      <c r="O23" s="33">
        <v>100</v>
      </c>
    </row>
    <row r="24" spans="6:15" ht="7.5" customHeight="1" thickTop="1" thickBot="1" x14ac:dyDescent="0.35">
      <c r="F24" s="33">
        <v>81</v>
      </c>
      <c r="G24" s="33">
        <v>82</v>
      </c>
      <c r="H24" s="33">
        <v>83</v>
      </c>
      <c r="I24" s="33">
        <v>84</v>
      </c>
      <c r="J24" s="33">
        <v>85</v>
      </c>
      <c r="K24" s="33">
        <v>86</v>
      </c>
      <c r="L24" s="33">
        <v>87</v>
      </c>
      <c r="M24" s="33">
        <v>88</v>
      </c>
      <c r="N24" s="33">
        <v>89</v>
      </c>
      <c r="O24" s="33">
        <v>90</v>
      </c>
    </row>
    <row r="25" spans="6:15" ht="7.5" customHeight="1" thickTop="1" thickBot="1" x14ac:dyDescent="0.35">
      <c r="F25" s="33">
        <v>71</v>
      </c>
      <c r="G25" s="33">
        <v>72</v>
      </c>
      <c r="H25" s="33">
        <v>73</v>
      </c>
      <c r="I25" s="33">
        <v>74</v>
      </c>
      <c r="J25" s="33">
        <v>75</v>
      </c>
      <c r="K25" s="33">
        <v>76</v>
      </c>
      <c r="L25" s="33">
        <v>77</v>
      </c>
      <c r="M25" s="33">
        <v>78</v>
      </c>
      <c r="N25" s="33">
        <v>79</v>
      </c>
      <c r="O25" s="33">
        <v>80</v>
      </c>
    </row>
    <row r="26" spans="6:15" ht="7.5" customHeight="1" thickTop="1" thickBot="1" x14ac:dyDescent="0.35">
      <c r="F26" s="33">
        <v>61</v>
      </c>
      <c r="G26" s="33">
        <v>62</v>
      </c>
      <c r="H26" s="33">
        <v>63</v>
      </c>
      <c r="I26" s="33">
        <v>64</v>
      </c>
      <c r="J26" s="33">
        <v>65</v>
      </c>
      <c r="K26" s="33">
        <v>66</v>
      </c>
      <c r="L26" s="33">
        <v>67</v>
      </c>
      <c r="M26" s="33">
        <v>68</v>
      </c>
      <c r="N26" s="33">
        <v>69</v>
      </c>
      <c r="O26" s="33">
        <v>70</v>
      </c>
    </row>
    <row r="27" spans="6:15" ht="7.5" customHeight="1" thickTop="1" thickBot="1" x14ac:dyDescent="0.35">
      <c r="F27" s="33">
        <v>51</v>
      </c>
      <c r="G27" s="33">
        <v>52</v>
      </c>
      <c r="H27" s="33">
        <v>53</v>
      </c>
      <c r="I27" s="33">
        <v>54</v>
      </c>
      <c r="J27" s="33">
        <v>55</v>
      </c>
      <c r="K27" s="33">
        <v>56</v>
      </c>
      <c r="L27" s="33">
        <v>57</v>
      </c>
      <c r="M27" s="33">
        <v>58</v>
      </c>
      <c r="N27" s="33">
        <v>59</v>
      </c>
      <c r="O27" s="33">
        <v>60</v>
      </c>
    </row>
    <row r="28" spans="6:15" ht="7.5" customHeight="1" thickTop="1" thickBot="1" x14ac:dyDescent="0.35">
      <c r="F28" s="33">
        <v>41</v>
      </c>
      <c r="G28" s="33">
        <v>42</v>
      </c>
      <c r="H28" s="33">
        <v>43</v>
      </c>
      <c r="I28" s="33">
        <v>44</v>
      </c>
      <c r="J28" s="33">
        <v>45</v>
      </c>
      <c r="K28" s="33">
        <v>46</v>
      </c>
      <c r="L28" s="33">
        <v>47</v>
      </c>
      <c r="M28" s="33">
        <v>48</v>
      </c>
      <c r="N28" s="33">
        <v>49</v>
      </c>
      <c r="O28" s="33">
        <v>50</v>
      </c>
    </row>
    <row r="29" spans="6:15" ht="7.5" customHeight="1" thickTop="1" thickBot="1" x14ac:dyDescent="0.35">
      <c r="F29" s="33">
        <v>31</v>
      </c>
      <c r="G29" s="33">
        <v>32</v>
      </c>
      <c r="H29" s="33">
        <v>33</v>
      </c>
      <c r="I29" s="33">
        <v>34</v>
      </c>
      <c r="J29" s="33">
        <v>35</v>
      </c>
      <c r="K29" s="33">
        <v>36</v>
      </c>
      <c r="L29" s="33">
        <v>37</v>
      </c>
      <c r="M29" s="33">
        <v>38</v>
      </c>
      <c r="N29" s="33">
        <v>39</v>
      </c>
      <c r="O29" s="33">
        <v>40</v>
      </c>
    </row>
    <row r="30" spans="6:15" ht="7.5" customHeight="1" thickTop="1" thickBot="1" x14ac:dyDescent="0.35">
      <c r="F30" s="33">
        <v>21</v>
      </c>
      <c r="G30" s="33">
        <v>22</v>
      </c>
      <c r="H30" s="33">
        <v>23</v>
      </c>
      <c r="I30" s="33">
        <v>24</v>
      </c>
      <c r="J30" s="33">
        <v>25</v>
      </c>
      <c r="K30" s="33">
        <v>26</v>
      </c>
      <c r="L30" s="33">
        <v>27</v>
      </c>
      <c r="M30" s="33">
        <v>28</v>
      </c>
      <c r="N30" s="33">
        <v>29</v>
      </c>
      <c r="O30" s="33">
        <v>30</v>
      </c>
    </row>
    <row r="31" spans="6:15" ht="7.5" customHeight="1" thickTop="1" thickBot="1" x14ac:dyDescent="0.35">
      <c r="F31" s="33">
        <f t="shared" ref="F31:O31" si="1">10+F32</f>
        <v>11</v>
      </c>
      <c r="G31" s="33">
        <f t="shared" si="1"/>
        <v>12</v>
      </c>
      <c r="H31" s="33">
        <f t="shared" si="1"/>
        <v>13</v>
      </c>
      <c r="I31" s="33">
        <f t="shared" si="1"/>
        <v>14</v>
      </c>
      <c r="J31" s="33">
        <f t="shared" si="1"/>
        <v>15</v>
      </c>
      <c r="K31" s="33">
        <f t="shared" si="1"/>
        <v>16</v>
      </c>
      <c r="L31" s="33">
        <f t="shared" si="1"/>
        <v>17</v>
      </c>
      <c r="M31" s="33">
        <f t="shared" si="1"/>
        <v>18</v>
      </c>
      <c r="N31" s="33">
        <f t="shared" si="1"/>
        <v>19</v>
      </c>
      <c r="O31" s="33">
        <f t="shared" si="1"/>
        <v>20</v>
      </c>
    </row>
    <row r="32" spans="6:15" ht="7.5" customHeight="1" thickTop="1" thickBot="1" x14ac:dyDescent="0.35">
      <c r="F32" s="33">
        <v>1</v>
      </c>
      <c r="G32" s="33">
        <v>2</v>
      </c>
      <c r="H32" s="33">
        <v>3</v>
      </c>
      <c r="I32" s="33">
        <v>4</v>
      </c>
      <c r="J32" s="33">
        <v>5</v>
      </c>
      <c r="K32" s="33">
        <v>6</v>
      </c>
      <c r="L32" s="33">
        <v>7</v>
      </c>
      <c r="M32" s="33">
        <v>8</v>
      </c>
      <c r="N32" s="33">
        <v>9</v>
      </c>
      <c r="O32" s="33">
        <v>10</v>
      </c>
    </row>
    <row r="33" ht="15" thickTop="1" x14ac:dyDescent="0.3"/>
  </sheetData>
  <conditionalFormatting sqref="F8:O17">
    <cfRule type="cellIs" dxfId="19" priority="2" operator="lessThanOrEqual">
      <formula>$C$3*100</formula>
    </cfRule>
  </conditionalFormatting>
  <conditionalFormatting sqref="F23:O32">
    <cfRule type="cellIs" dxfId="18" priority="1" operator="lessThanOrEqual">
      <formula>$C$4*100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A03F45-BC09-4CD0-AEEB-647A6362C3DA}">
  <sheetPr codeName="Sheet7"/>
  <dimension ref="A1"/>
  <sheetViews>
    <sheetView showGridLines="0" zoomScale="90" zoomScaleNormal="90" workbookViewId="0"/>
  </sheetViews>
  <sheetFormatPr defaultRowHeight="14.4" x14ac:dyDescent="0.3"/>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Option Button 1">
              <controlPr defaultSize="0" autoFill="0" autoLine="0" autoPict="0">
                <anchor moveWithCells="1">
                  <from>
                    <xdr:col>10</xdr:col>
                    <xdr:colOff>426720</xdr:colOff>
                    <xdr:row>9</xdr:row>
                    <xdr:rowOff>53340</xdr:rowOff>
                  </from>
                  <to>
                    <xdr:col>11</xdr:col>
                    <xdr:colOff>7620</xdr:colOff>
                    <xdr:row>10</xdr:row>
                    <xdr:rowOff>91440</xdr:rowOff>
                  </to>
                </anchor>
              </controlPr>
            </control>
          </mc:Choice>
        </mc:AlternateContent>
        <mc:AlternateContent xmlns:mc="http://schemas.openxmlformats.org/markup-compatibility/2006">
          <mc:Choice Requires="x14">
            <control shapeId="10242" r:id="rId4" name="Option Button 2">
              <controlPr defaultSize="0" autoFill="0" autoLine="0" autoPict="0">
                <anchor moveWithCells="1">
                  <from>
                    <xdr:col>13</xdr:col>
                    <xdr:colOff>205740</xdr:colOff>
                    <xdr:row>9</xdr:row>
                    <xdr:rowOff>60960</xdr:rowOff>
                  </from>
                  <to>
                    <xdr:col>13</xdr:col>
                    <xdr:colOff>411480</xdr:colOff>
                    <xdr:row>10</xdr:row>
                    <xdr:rowOff>83820</xdr:rowOff>
                  </to>
                </anchor>
              </controlPr>
            </control>
          </mc:Choice>
        </mc:AlternateContent>
        <mc:AlternateContent xmlns:mc="http://schemas.openxmlformats.org/markup-compatibility/2006">
          <mc:Choice Requires="x14">
            <control shapeId="10243" r:id="rId5" name="Drop Down 3">
              <controlPr defaultSize="0" autoLine="0" autoPict="0">
                <anchor moveWithCells="1">
                  <from>
                    <xdr:col>15</xdr:col>
                    <xdr:colOff>30480</xdr:colOff>
                    <xdr:row>9</xdr:row>
                    <xdr:rowOff>30480</xdr:rowOff>
                  </from>
                  <to>
                    <xdr:col>16</xdr:col>
                    <xdr:colOff>381000</xdr:colOff>
                    <xdr:row>10</xdr:row>
                    <xdr:rowOff>60960</xdr:rowOff>
                  </to>
                </anchor>
              </controlPr>
            </control>
          </mc:Choice>
        </mc:AlternateContent>
        <mc:AlternateContent xmlns:mc="http://schemas.openxmlformats.org/markup-compatibility/2006">
          <mc:Choice Requires="x14">
            <control shapeId="10366" r:id="rId6" name="Option Button 126">
              <controlPr defaultSize="0" autoFill="0" autoLine="0" autoPict="0">
                <anchor moveWithCells="1">
                  <from>
                    <xdr:col>18</xdr:col>
                    <xdr:colOff>114300</xdr:colOff>
                    <xdr:row>14</xdr:row>
                    <xdr:rowOff>137160</xdr:rowOff>
                  </from>
                  <to>
                    <xdr:col>18</xdr:col>
                    <xdr:colOff>297180</xdr:colOff>
                    <xdr:row>15</xdr:row>
                    <xdr:rowOff>137160</xdr:rowOff>
                  </to>
                </anchor>
              </controlPr>
            </control>
          </mc:Choice>
        </mc:AlternateContent>
        <mc:AlternateContent xmlns:mc="http://schemas.openxmlformats.org/markup-compatibility/2006">
          <mc:Choice Requires="x14">
            <control shapeId="10367" r:id="rId7" name="Option Button 127">
              <controlPr defaultSize="0" autoFill="0" autoLine="0" autoPict="0">
                <anchor moveWithCells="1">
                  <from>
                    <xdr:col>21</xdr:col>
                    <xdr:colOff>373380</xdr:colOff>
                    <xdr:row>14</xdr:row>
                    <xdr:rowOff>129540</xdr:rowOff>
                  </from>
                  <to>
                    <xdr:col>21</xdr:col>
                    <xdr:colOff>556260</xdr:colOff>
                    <xdr:row>15</xdr:row>
                    <xdr:rowOff>129540</xdr:rowOff>
                  </to>
                </anchor>
              </controlPr>
            </control>
          </mc:Choice>
        </mc:AlternateContent>
        <mc:AlternateContent xmlns:mc="http://schemas.openxmlformats.org/markup-compatibility/2006">
          <mc:Choice Requires="x14">
            <control shapeId="10371" r:id="rId8" name="Group Box 131">
              <controlPr defaultSize="0" autoFill="0" autoPict="0">
                <anchor moveWithCells="1">
                  <from>
                    <xdr:col>17</xdr:col>
                    <xdr:colOff>53340</xdr:colOff>
                    <xdr:row>14</xdr:row>
                    <xdr:rowOff>76200</xdr:rowOff>
                  </from>
                  <to>
                    <xdr:col>22</xdr:col>
                    <xdr:colOff>350520</xdr:colOff>
                    <xdr:row>16</xdr:row>
                    <xdr:rowOff>68580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3D6CA-5AE6-4941-9A23-D5F7A0F4C45B}">
  <sheetPr codeName="Sheet8"/>
  <dimension ref="B2:CD106"/>
  <sheetViews>
    <sheetView topLeftCell="BO1" zoomScale="90" zoomScaleNormal="90" workbookViewId="0">
      <selection activeCell="BR6" sqref="BR6"/>
    </sheetView>
  </sheetViews>
  <sheetFormatPr defaultRowHeight="14.4" x14ac:dyDescent="0.3"/>
  <cols>
    <col min="2" max="2" width="17.88671875" bestFit="1" customWidth="1"/>
    <col min="3" max="3" width="12.5546875" bestFit="1" customWidth="1"/>
    <col min="4" max="4" width="11.21875" bestFit="1" customWidth="1"/>
    <col min="6" max="6" width="17.88671875" bestFit="1" customWidth="1"/>
    <col min="7" max="8" width="12.5546875" bestFit="1" customWidth="1"/>
    <col min="10" max="10" width="11.44140625" bestFit="1" customWidth="1"/>
    <col min="11" max="12" width="12.5546875" bestFit="1" customWidth="1"/>
    <col min="14" max="14" width="11.21875" bestFit="1" customWidth="1"/>
    <col min="15" max="15" width="12.5546875" bestFit="1" customWidth="1"/>
    <col min="16" max="16" width="11.21875" bestFit="1" customWidth="1"/>
    <col min="17" max="17" width="11.21875" customWidth="1"/>
    <col min="18" max="18" width="8.88671875" style="34"/>
    <col min="20" max="20" width="11.21875" bestFit="1" customWidth="1"/>
    <col min="21" max="21" width="10.21875" bestFit="1" customWidth="1"/>
    <col min="22" max="22" width="13.6640625" bestFit="1" customWidth="1"/>
    <col min="23" max="23" width="6.77734375" bestFit="1" customWidth="1"/>
    <col min="24" max="24" width="12.5546875" bestFit="1" customWidth="1"/>
    <col min="25" max="25" width="7.5546875" bestFit="1" customWidth="1"/>
    <col min="27" max="27" width="8.88671875" style="34"/>
    <col min="29" max="29" width="22.109375" bestFit="1" customWidth="1"/>
    <col min="30" max="30" width="12.5546875" bestFit="1" customWidth="1"/>
    <col min="31" max="31" width="20.21875" bestFit="1" customWidth="1"/>
    <col min="32" max="32" width="23.6640625" bestFit="1" customWidth="1"/>
    <col min="33" max="33" width="12.5546875" bestFit="1" customWidth="1"/>
    <col min="34" max="34" width="8.88671875" style="47"/>
    <col min="36" max="36" width="11.21875" bestFit="1" customWidth="1"/>
    <col min="37" max="37" width="12.5546875" bestFit="1" customWidth="1"/>
    <col min="40" max="40" width="8.88671875" style="47"/>
    <col min="42" max="42" width="11.21875" bestFit="1" customWidth="1"/>
    <col min="43" max="43" width="12.5546875" bestFit="1" customWidth="1"/>
    <col min="46" max="46" width="11.21875" bestFit="1" customWidth="1"/>
    <col min="47" max="47" width="12.5546875" bestFit="1" customWidth="1"/>
    <col min="49" max="49" width="7" bestFit="1" customWidth="1"/>
    <col min="50" max="51" width="12.5546875" bestFit="1" customWidth="1"/>
    <col min="53" max="53" width="8.88671875" style="47"/>
    <col min="56" max="56" width="11.6640625" bestFit="1" customWidth="1"/>
    <col min="57" max="57" width="12.5546875" bestFit="1" customWidth="1"/>
    <col min="60" max="60" width="8.88671875" style="47"/>
    <col min="62" max="62" width="10.21875" bestFit="1" customWidth="1"/>
    <col min="63" max="63" width="12.5546875" bestFit="1" customWidth="1"/>
    <col min="64" max="64" width="10.21875" bestFit="1" customWidth="1"/>
    <col min="65" max="65" width="11.21875" bestFit="1" customWidth="1"/>
    <col min="66" max="67" width="12" bestFit="1" customWidth="1"/>
    <col min="68" max="68" width="8.88671875" style="47"/>
    <col min="70" max="70" width="16" bestFit="1" customWidth="1"/>
    <col min="71" max="71" width="12.5546875" bestFit="1" customWidth="1"/>
    <col min="72" max="72" width="16" bestFit="1" customWidth="1"/>
    <col min="73" max="73" width="16" customWidth="1"/>
    <col min="75" max="75" width="20.44140625" bestFit="1" customWidth="1"/>
    <col min="76" max="76" width="12.5546875" bestFit="1" customWidth="1"/>
    <col min="77" max="77" width="9.109375" bestFit="1" customWidth="1"/>
    <col min="79" max="79" width="8.88671875" style="47"/>
    <col min="81" max="81" width="17.21875" bestFit="1" customWidth="1"/>
    <col min="82" max="82" width="12.5546875" bestFit="1" customWidth="1"/>
  </cols>
  <sheetData>
    <row r="2" spans="2:82" x14ac:dyDescent="0.3">
      <c r="C2" s="35" t="s">
        <v>60</v>
      </c>
      <c r="D2" s="44">
        <v>1</v>
      </c>
      <c r="F2" s="12" t="s">
        <v>62</v>
      </c>
    </row>
    <row r="3" spans="2:82" x14ac:dyDescent="0.3">
      <c r="C3" s="35" t="s">
        <v>61</v>
      </c>
      <c r="D3" s="44">
        <v>2</v>
      </c>
      <c r="F3" s="12" t="s">
        <v>63</v>
      </c>
      <c r="BS3" s="12" t="s">
        <v>60</v>
      </c>
      <c r="BT3" s="52">
        <v>1</v>
      </c>
      <c r="BW3" t="str">
        <f>_xlfn.TEXTJOIN("",,IF(BT3=1,"Top 5 Profitable Products","Products Contributing to Profit"))</f>
        <v>Top 5 Profitable Products</v>
      </c>
    </row>
    <row r="5" spans="2:82" x14ac:dyDescent="0.3">
      <c r="AC5" s="3" t="s">
        <v>78</v>
      </c>
      <c r="AD5" t="s">
        <v>2</v>
      </c>
      <c r="AF5" t="s">
        <v>84</v>
      </c>
      <c r="AJ5" s="3" t="s">
        <v>85</v>
      </c>
      <c r="AK5" t="s">
        <v>2</v>
      </c>
      <c r="AP5" s="3" t="s">
        <v>38</v>
      </c>
      <c r="AQ5" t="s">
        <v>2</v>
      </c>
      <c r="AT5" s="3" t="s">
        <v>38</v>
      </c>
      <c r="AU5" t="s">
        <v>2</v>
      </c>
      <c r="AW5" s="21" t="str">
        <f>AT5</f>
        <v>Month</v>
      </c>
      <c r="AX5" s="21" t="str">
        <f>AU5</f>
        <v>Profit Margin</v>
      </c>
      <c r="AY5" s="21" t="str">
        <f>AU5</f>
        <v>Profit Margin</v>
      </c>
      <c r="BD5" s="3" t="s">
        <v>39</v>
      </c>
      <c r="BE5" t="s">
        <v>2</v>
      </c>
      <c r="BJ5" t="s">
        <v>6</v>
      </c>
      <c r="BL5" t="s">
        <v>6</v>
      </c>
      <c r="BM5" t="s">
        <v>92</v>
      </c>
      <c r="BN5" t="s">
        <v>93</v>
      </c>
      <c r="BR5" s="3" t="s">
        <v>94</v>
      </c>
      <c r="BS5" t="s">
        <v>2</v>
      </c>
      <c r="BT5" s="51" t="s">
        <v>195</v>
      </c>
      <c r="BW5" s="3" t="s">
        <v>94</v>
      </c>
      <c r="BX5" t="s">
        <v>2</v>
      </c>
      <c r="BY5" t="s">
        <v>8</v>
      </c>
      <c r="CC5" s="3" t="s">
        <v>196</v>
      </c>
      <c r="CD5" t="s">
        <v>2</v>
      </c>
    </row>
    <row r="6" spans="2:82" x14ac:dyDescent="0.3">
      <c r="B6" s="12" t="s">
        <v>65</v>
      </c>
      <c r="F6" s="12" t="s">
        <v>66</v>
      </c>
      <c r="J6" s="12" t="s">
        <v>70</v>
      </c>
      <c r="N6" s="12" t="s">
        <v>71</v>
      </c>
      <c r="T6" t="s">
        <v>75</v>
      </c>
      <c r="U6" t="s">
        <v>76</v>
      </c>
      <c r="V6" t="s">
        <v>0</v>
      </c>
      <c r="W6" t="s">
        <v>1</v>
      </c>
      <c r="X6" t="s">
        <v>2</v>
      </c>
      <c r="Y6" t="s">
        <v>3</v>
      </c>
      <c r="AC6" t="s">
        <v>79</v>
      </c>
      <c r="AD6" s="11">
        <v>81110.129999999859</v>
      </c>
      <c r="AF6" s="45">
        <v>45.25</v>
      </c>
      <c r="AJ6" t="s">
        <v>86</v>
      </c>
      <c r="AK6" s="11">
        <v>1114928.7499999802</v>
      </c>
      <c r="AP6" t="s">
        <v>27</v>
      </c>
      <c r="AQ6" s="17"/>
      <c r="AT6" t="s">
        <v>27</v>
      </c>
      <c r="AU6" s="11">
        <v>177715.37999999989</v>
      </c>
      <c r="AW6" s="21" t="str">
        <f t="shared" ref="AW6:AW17" si="0">AT6</f>
        <v>Jan</v>
      </c>
      <c r="AX6" s="22">
        <f t="shared" ref="AX6:AX17" si="1">AU6</f>
        <v>177715.37999999989</v>
      </c>
      <c r="AY6" s="22">
        <f t="shared" ref="AY6:AY17" si="2">AU6</f>
        <v>177715.37999999989</v>
      </c>
      <c r="BD6" t="s">
        <v>50</v>
      </c>
      <c r="BE6" s="11">
        <v>313403.34999999951</v>
      </c>
      <c r="BJ6" s="11">
        <v>100</v>
      </c>
      <c r="BL6" s="11">
        <v>100</v>
      </c>
      <c r="BM6" s="17">
        <v>8.0280723519668459E-2</v>
      </c>
      <c r="BN6" s="17">
        <v>8.0468669303389667E-2</v>
      </c>
      <c r="BR6" t="s">
        <v>103</v>
      </c>
      <c r="BS6" s="11">
        <v>78081.849999999962</v>
      </c>
      <c r="BT6" cm="1">
        <f t="array" ref="BT6:BT10">_xlfn.XLOOKUP(BR6:BR10,$BW$6:$BW$105,BY6:$BY$105,,0)</f>
        <v>6545</v>
      </c>
      <c r="BW6" t="s">
        <v>95</v>
      </c>
      <c r="BX6" s="11">
        <v>32486.640000000032</v>
      </c>
      <c r="BY6" s="11">
        <v>5352</v>
      </c>
      <c r="CC6" t="s">
        <v>201</v>
      </c>
      <c r="CD6" s="11">
        <v>718216.26999999897</v>
      </c>
    </row>
    <row r="7" spans="2:82" x14ac:dyDescent="0.3">
      <c r="B7" s="3" t="s">
        <v>64</v>
      </c>
      <c r="C7" t="s">
        <v>2</v>
      </c>
      <c r="D7" t="s">
        <v>92</v>
      </c>
      <c r="F7" s="3" t="s">
        <v>64</v>
      </c>
      <c r="G7" t="s">
        <v>2</v>
      </c>
      <c r="J7" s="3" t="s">
        <v>63</v>
      </c>
      <c r="K7" t="s">
        <v>2</v>
      </c>
      <c r="N7" s="3" t="s">
        <v>63</v>
      </c>
      <c r="O7" t="s">
        <v>2</v>
      </c>
      <c r="T7" s="45">
        <v>600</v>
      </c>
      <c r="U7" s="45">
        <v>20</v>
      </c>
      <c r="V7" s="11">
        <v>5446809.4700000202</v>
      </c>
      <c r="W7" s="11">
        <v>3149297.4099999927</v>
      </c>
      <c r="X7" s="11">
        <v>2297512.0600000275</v>
      </c>
      <c r="Y7" s="2">
        <v>0.42180878047126164</v>
      </c>
      <c r="AC7" t="s">
        <v>80</v>
      </c>
      <c r="AD7" s="11">
        <v>401331.28999999946</v>
      </c>
      <c r="AJ7" t="s">
        <v>87</v>
      </c>
      <c r="AK7" s="11">
        <v>1182583.30999999</v>
      </c>
      <c r="AP7" t="s">
        <v>26</v>
      </c>
      <c r="AQ7" s="17">
        <v>2.3177510016167156E-4</v>
      </c>
      <c r="AT7" t="s">
        <v>26</v>
      </c>
      <c r="AU7" s="11">
        <v>177756.56999999966</v>
      </c>
      <c r="AW7" s="21" t="str">
        <f t="shared" si="0"/>
        <v>Feb</v>
      </c>
      <c r="AX7" s="22">
        <f t="shared" si="1"/>
        <v>177756.56999999966</v>
      </c>
      <c r="AY7" s="22">
        <f t="shared" si="2"/>
        <v>177756.56999999966</v>
      </c>
      <c r="BD7" t="s">
        <v>51</v>
      </c>
      <c r="BE7" s="11">
        <v>342889.85000000324</v>
      </c>
      <c r="BR7" t="s">
        <v>122</v>
      </c>
      <c r="BS7" s="11">
        <v>82987.239999999991</v>
      </c>
      <c r="BT7">
        <v>6671</v>
      </c>
      <c r="BW7" t="s">
        <v>96</v>
      </c>
      <c r="BX7" s="11">
        <v>45964.799999999974</v>
      </c>
      <c r="BY7" s="11">
        <v>6080</v>
      </c>
      <c r="CC7" t="s">
        <v>202</v>
      </c>
      <c r="CD7" s="11">
        <v>417457.83000000106</v>
      </c>
    </row>
    <row r="8" spans="2:82" x14ac:dyDescent="0.3">
      <c r="B8" t="s">
        <v>214</v>
      </c>
      <c r="C8" s="1">
        <v>8477.4799999999977</v>
      </c>
      <c r="D8" s="2">
        <v>8.2163501238645742E-2</v>
      </c>
      <c r="F8" t="s">
        <v>206</v>
      </c>
      <c r="G8" s="1">
        <v>130.20000000000073</v>
      </c>
      <c r="J8" t="s">
        <v>69</v>
      </c>
      <c r="K8" s="1">
        <v>134907.56</v>
      </c>
      <c r="N8" t="s">
        <v>211</v>
      </c>
      <c r="O8" s="1">
        <v>86589.619999999952</v>
      </c>
      <c r="AC8" t="s">
        <v>81</v>
      </c>
      <c r="AD8" s="11">
        <v>429027.98999999859</v>
      </c>
      <c r="AJ8" t="s">
        <v>21</v>
      </c>
      <c r="AK8" s="11">
        <v>2297512.0600000275</v>
      </c>
      <c r="AP8" t="s">
        <v>30</v>
      </c>
      <c r="AQ8" s="17">
        <v>0.15053902086431981</v>
      </c>
      <c r="AT8" t="s">
        <v>30</v>
      </c>
      <c r="AU8" s="11">
        <v>204515.86999999953</v>
      </c>
      <c r="AW8" s="21" t="str">
        <f t="shared" si="0"/>
        <v>Mar</v>
      </c>
      <c r="AX8" s="22">
        <f t="shared" si="1"/>
        <v>204515.86999999953</v>
      </c>
      <c r="AY8" s="22">
        <f t="shared" si="2"/>
        <v>204515.86999999953</v>
      </c>
      <c r="BD8" t="s">
        <v>52</v>
      </c>
      <c r="BE8" s="11">
        <v>324340.81999999884</v>
      </c>
      <c r="BL8" t="str">
        <f>BL5</f>
        <v># Products</v>
      </c>
      <c r="BM8" t="str">
        <f t="shared" ref="BM8:BN9" si="3">BM5</f>
        <v>ReturnRate</v>
      </c>
      <c r="BN8" t="str">
        <f t="shared" si="3"/>
        <v>Refund Rate</v>
      </c>
      <c r="BR8" t="s">
        <v>153</v>
      </c>
      <c r="BS8" s="11">
        <v>83284.599999999977</v>
      </c>
      <c r="BT8">
        <v>6262</v>
      </c>
      <c r="BW8" t="s">
        <v>97</v>
      </c>
      <c r="BX8" s="11">
        <v>48243.930000000008</v>
      </c>
      <c r="BY8" s="11">
        <v>6209</v>
      </c>
      <c r="CC8" t="s">
        <v>203</v>
      </c>
      <c r="CD8" s="11">
        <v>367414.25000000029</v>
      </c>
    </row>
    <row r="9" spans="2:82" x14ac:dyDescent="0.3">
      <c r="B9" t="s">
        <v>215</v>
      </c>
      <c r="C9" s="1">
        <v>7191.9699999999975</v>
      </c>
      <c r="D9" s="2">
        <v>8.4935897435897439E-2</v>
      </c>
      <c r="F9" t="s">
        <v>207</v>
      </c>
      <c r="G9" s="1">
        <v>912.82000000000062</v>
      </c>
      <c r="J9" t="s">
        <v>219</v>
      </c>
      <c r="K9" s="1">
        <v>132555.79000000024</v>
      </c>
      <c r="N9" t="s">
        <v>68</v>
      </c>
      <c r="O9" s="1">
        <v>91811.079999999856</v>
      </c>
      <c r="T9" t="str">
        <f>T6</f>
        <v>#customers</v>
      </c>
      <c r="U9" t="str">
        <f t="shared" ref="U9:Y10" si="4">U6</f>
        <v>#Locations</v>
      </c>
      <c r="V9" t="str">
        <f t="shared" si="4"/>
        <v>Total Revenue</v>
      </c>
      <c r="W9" t="str">
        <f t="shared" si="4"/>
        <v>COGS</v>
      </c>
      <c r="X9" t="str">
        <f t="shared" si="4"/>
        <v>Profit Margin</v>
      </c>
      <c r="Y9" t="str">
        <f t="shared" si="4"/>
        <v>%Profit</v>
      </c>
      <c r="AC9" t="s">
        <v>82</v>
      </c>
      <c r="AD9" s="11">
        <v>486342.10000000207</v>
      </c>
      <c r="AP9" t="s">
        <v>23</v>
      </c>
      <c r="AQ9" s="17">
        <v>-5.6420218147372019E-2</v>
      </c>
      <c r="AT9" t="s">
        <v>23</v>
      </c>
      <c r="AU9" s="11">
        <v>192977.03999999998</v>
      </c>
      <c r="AW9" s="21" t="str">
        <f t="shared" si="0"/>
        <v>Apr</v>
      </c>
      <c r="AX9" s="22">
        <f t="shared" si="1"/>
        <v>192977.03999999998</v>
      </c>
      <c r="AY9" s="22">
        <f t="shared" si="2"/>
        <v>192977.03999999998</v>
      </c>
      <c r="BD9" t="s">
        <v>53</v>
      </c>
      <c r="BE9" s="11">
        <v>324189.0599999979</v>
      </c>
      <c r="BL9">
        <f>BL6</f>
        <v>100</v>
      </c>
      <c r="BM9" s="15">
        <f t="shared" si="3"/>
        <v>8.0280723519668459E-2</v>
      </c>
      <c r="BN9" s="15">
        <f t="shared" si="3"/>
        <v>8.0468669303389667E-2</v>
      </c>
      <c r="BR9" t="s">
        <v>113</v>
      </c>
      <c r="BS9" s="11">
        <v>84506.489999999932</v>
      </c>
      <c r="BT9">
        <v>6137</v>
      </c>
      <c r="BW9" t="s">
        <v>98</v>
      </c>
      <c r="BX9" s="11">
        <v>51917.31</v>
      </c>
      <c r="BY9" s="11">
        <v>5529</v>
      </c>
      <c r="CC9" t="s">
        <v>204</v>
      </c>
      <c r="CD9" s="11">
        <v>339210.49000000255</v>
      </c>
    </row>
    <row r="10" spans="2:82" x14ac:dyDescent="0.3">
      <c r="B10" t="s">
        <v>216</v>
      </c>
      <c r="C10" s="1">
        <v>6966.5800000000008</v>
      </c>
      <c r="D10" s="2">
        <v>8.8652482269503549E-2</v>
      </c>
      <c r="F10" t="s">
        <v>208</v>
      </c>
      <c r="G10" s="1">
        <v>992.27999999999975</v>
      </c>
      <c r="J10" t="s">
        <v>220</v>
      </c>
      <c r="K10" s="1">
        <v>132061.01999999973</v>
      </c>
      <c r="N10" t="s">
        <v>212</v>
      </c>
      <c r="O10" s="1">
        <v>96221.15</v>
      </c>
      <c r="T10">
        <f>T7</f>
        <v>600</v>
      </c>
      <c r="U10">
        <f t="shared" si="4"/>
        <v>20</v>
      </c>
      <c r="V10" s="11">
        <f t="shared" si="4"/>
        <v>5446809.4700000202</v>
      </c>
      <c r="W10" s="11">
        <f t="shared" si="4"/>
        <v>3149297.4099999927</v>
      </c>
      <c r="X10" s="11">
        <f t="shared" si="4"/>
        <v>2297512.0600000275</v>
      </c>
      <c r="Y10" s="46">
        <f t="shared" si="4"/>
        <v>0.42180878047126164</v>
      </c>
      <c r="AC10" t="s">
        <v>83</v>
      </c>
      <c r="AD10" s="11">
        <v>899700.54999999912</v>
      </c>
      <c r="AP10" t="s">
        <v>31</v>
      </c>
      <c r="AQ10" s="17">
        <v>6.5633766586950054E-2</v>
      </c>
      <c r="AT10" t="s">
        <v>31</v>
      </c>
      <c r="AU10" s="11">
        <v>205642.8500000005</v>
      </c>
      <c r="AW10" s="21" t="str">
        <f t="shared" si="0"/>
        <v>May</v>
      </c>
      <c r="AX10" s="22">
        <f t="shared" si="1"/>
        <v>205642.8500000005</v>
      </c>
      <c r="AY10" s="22">
        <f t="shared" si="2"/>
        <v>205642.8500000005</v>
      </c>
      <c r="BD10" t="s">
        <v>54</v>
      </c>
      <c r="BE10" s="11">
        <v>340665.27999999869</v>
      </c>
      <c r="BR10" t="s">
        <v>106</v>
      </c>
      <c r="BS10" s="11">
        <v>95024.850000000035</v>
      </c>
      <c r="BT10">
        <v>6861</v>
      </c>
      <c r="BW10" t="s">
        <v>99</v>
      </c>
      <c r="BX10" s="11">
        <v>4089.289999999979</v>
      </c>
      <c r="BY10" s="11">
        <v>6931</v>
      </c>
      <c r="CC10" t="s">
        <v>199</v>
      </c>
      <c r="CD10" s="11">
        <v>174072.76000000047</v>
      </c>
    </row>
    <row r="11" spans="2:82" x14ac:dyDescent="0.3">
      <c r="B11" t="s">
        <v>217</v>
      </c>
      <c r="C11" s="1">
        <v>7236.9200000000019</v>
      </c>
      <c r="D11" s="2">
        <v>7.9407806191117092E-2</v>
      </c>
      <c r="F11" t="s">
        <v>209</v>
      </c>
      <c r="G11" s="1">
        <v>1362.7800000000007</v>
      </c>
      <c r="J11" t="s">
        <v>221</v>
      </c>
      <c r="K11" s="1">
        <v>131335.97000000015</v>
      </c>
      <c r="N11" t="s">
        <v>213</v>
      </c>
      <c r="O11" s="1">
        <v>101212.63000000015</v>
      </c>
      <c r="AC11" t="s">
        <v>21</v>
      </c>
      <c r="AD11" s="11">
        <v>2297512.0600000275</v>
      </c>
      <c r="AJ11" s="21" t="str">
        <f>AJ5</f>
        <v>Gender</v>
      </c>
      <c r="AK11" s="21" t="str">
        <f>AK5</f>
        <v>Profit Margin</v>
      </c>
      <c r="AL11" s="21" t="s">
        <v>88</v>
      </c>
      <c r="AP11" t="s">
        <v>29</v>
      </c>
      <c r="AQ11" s="17">
        <v>-4.9371519603040488E-2</v>
      </c>
      <c r="AT11" t="s">
        <v>29</v>
      </c>
      <c r="AU11" s="11">
        <v>195489.95000000036</v>
      </c>
      <c r="AW11" s="21" t="str">
        <f t="shared" si="0"/>
        <v>Jun</v>
      </c>
      <c r="AX11" s="22">
        <f t="shared" si="1"/>
        <v>195489.95000000036</v>
      </c>
      <c r="AY11" s="22">
        <f t="shared" si="2"/>
        <v>195489.95000000036</v>
      </c>
      <c r="BD11" t="s">
        <v>55</v>
      </c>
      <c r="BE11" s="11">
        <v>319564.96000000124</v>
      </c>
      <c r="BR11" t="s">
        <v>21</v>
      </c>
      <c r="BS11" s="11">
        <v>423885.0299999995</v>
      </c>
      <c r="BW11" t="s">
        <v>100</v>
      </c>
      <c r="BX11" s="11">
        <v>18856.529999999948</v>
      </c>
      <c r="BY11" s="11">
        <v>6349</v>
      </c>
      <c r="CC11" t="s">
        <v>198</v>
      </c>
      <c r="CD11" s="11">
        <v>142236.05999999959</v>
      </c>
    </row>
    <row r="12" spans="2:82" x14ac:dyDescent="0.3">
      <c r="B12" t="s">
        <v>218</v>
      </c>
      <c r="C12" s="1">
        <v>7569.0199999999959</v>
      </c>
      <c r="D12" s="2">
        <v>7.3919107391910738E-2</v>
      </c>
      <c r="F12" t="s">
        <v>210</v>
      </c>
      <c r="G12" s="1">
        <v>1387.2399999999998</v>
      </c>
      <c r="J12" t="s">
        <v>205</v>
      </c>
      <c r="K12" s="1">
        <v>128176.22000000032</v>
      </c>
      <c r="N12" t="s">
        <v>67</v>
      </c>
      <c r="O12" s="1">
        <v>104453.84999999986</v>
      </c>
      <c r="AJ12" s="21" t="str">
        <f t="shared" ref="AJ12:AK12" si="5">AJ6</f>
        <v>Female</v>
      </c>
      <c r="AK12" s="22">
        <f t="shared" si="5"/>
        <v>1114928.7499999802</v>
      </c>
      <c r="AL12" s="28">
        <f>AK12/$AK$14</f>
        <v>0.48527656041988071</v>
      </c>
      <c r="AP12" t="s">
        <v>28</v>
      </c>
      <c r="AQ12" s="17">
        <v>-6.5234862457122192E-2</v>
      </c>
      <c r="AT12" t="s">
        <v>28</v>
      </c>
      <c r="AU12" s="11">
        <v>182737.19000000064</v>
      </c>
      <c r="AW12" s="21" t="str">
        <f t="shared" si="0"/>
        <v>Jul</v>
      </c>
      <c r="AX12" s="22">
        <f t="shared" si="1"/>
        <v>182737.19000000064</v>
      </c>
      <c r="AY12" s="22">
        <f t="shared" si="2"/>
        <v>182737.19000000064</v>
      </c>
      <c r="BD12" t="s">
        <v>56</v>
      </c>
      <c r="BE12" s="11">
        <v>332458.74000000069</v>
      </c>
      <c r="BW12" t="s">
        <v>101</v>
      </c>
      <c r="BX12" s="11">
        <v>53319.199999999997</v>
      </c>
      <c r="BY12" s="11">
        <v>5840</v>
      </c>
      <c r="CC12" t="s">
        <v>197</v>
      </c>
      <c r="CD12" s="11">
        <v>86449.160000000265</v>
      </c>
    </row>
    <row r="13" spans="2:82" x14ac:dyDescent="0.3">
      <c r="B13" t="s">
        <v>21</v>
      </c>
      <c r="C13" s="1">
        <v>37441.970000000023</v>
      </c>
      <c r="D13" s="2">
        <v>8.1750000000000003E-2</v>
      </c>
      <c r="F13" t="s">
        <v>21</v>
      </c>
      <c r="G13" s="1">
        <v>4785.3200000000033</v>
      </c>
      <c r="J13" t="s">
        <v>21</v>
      </c>
      <c r="K13" s="1">
        <v>659036.56000000262</v>
      </c>
      <c r="N13" t="s">
        <v>21</v>
      </c>
      <c r="O13" s="1">
        <v>480288.32999999996</v>
      </c>
      <c r="AJ13" s="21" t="str">
        <f t="shared" ref="AJ13:AK13" si="6">AJ7</f>
        <v>Male</v>
      </c>
      <c r="AK13" s="22">
        <f t="shared" si="6"/>
        <v>1182583.30999999</v>
      </c>
      <c r="AL13" s="28">
        <f>AK13/$AK$14</f>
        <v>0.51472343958011924</v>
      </c>
      <c r="AP13" t="s">
        <v>24</v>
      </c>
      <c r="AQ13" s="17">
        <v>0.14152658251995384</v>
      </c>
      <c r="AT13" t="s">
        <v>24</v>
      </c>
      <c r="AU13" s="11">
        <v>208599.36000000022</v>
      </c>
      <c r="AW13" s="21" t="str">
        <f t="shared" si="0"/>
        <v>Aug</v>
      </c>
      <c r="AX13" s="22">
        <f t="shared" si="1"/>
        <v>208599.36000000022</v>
      </c>
      <c r="AY13" s="22">
        <f t="shared" si="2"/>
        <v>208599.36000000022</v>
      </c>
      <c r="BD13" t="s">
        <v>21</v>
      </c>
      <c r="BE13" s="11">
        <v>2297512.0600000275</v>
      </c>
      <c r="BW13" t="s">
        <v>102</v>
      </c>
      <c r="BX13" s="11">
        <v>11872.29999999993</v>
      </c>
      <c r="BY13" s="11">
        <v>5522</v>
      </c>
      <c r="CC13" t="s">
        <v>200</v>
      </c>
      <c r="CD13" s="11">
        <v>52455.239999999583</v>
      </c>
    </row>
    <row r="14" spans="2:82" x14ac:dyDescent="0.3">
      <c r="AJ14" s="21"/>
      <c r="AK14" s="22">
        <f>SUM(AK12:AK13)</f>
        <v>2297512.0599999703</v>
      </c>
      <c r="AL14" s="28">
        <f>AK14/$AK$14</f>
        <v>1</v>
      </c>
      <c r="AP14" t="s">
        <v>34</v>
      </c>
      <c r="AQ14" s="17">
        <v>-8.8756456395647707E-2</v>
      </c>
      <c r="AT14" t="s">
        <v>34</v>
      </c>
      <c r="AU14" s="11">
        <v>190084.82000000018</v>
      </c>
      <c r="AW14" s="21" t="str">
        <f t="shared" si="0"/>
        <v>Sep</v>
      </c>
      <c r="AX14" s="22">
        <f t="shared" si="1"/>
        <v>190084.82000000018</v>
      </c>
      <c r="AY14" s="22">
        <f t="shared" si="2"/>
        <v>190084.82000000018</v>
      </c>
      <c r="BR14" t="str">
        <f>BR5</f>
        <v>Product Name</v>
      </c>
      <c r="BS14" t="str">
        <f>IF($BT$3=1,BS5,BT5)</f>
        <v>Profit Margin</v>
      </c>
      <c r="BW14" t="s">
        <v>103</v>
      </c>
      <c r="BX14" s="11">
        <v>78081.849999999962</v>
      </c>
      <c r="BY14" s="11">
        <v>6545</v>
      </c>
      <c r="CC14" t="s">
        <v>21</v>
      </c>
      <c r="CD14" s="11">
        <v>2297512.0600000275</v>
      </c>
    </row>
    <row r="15" spans="2:82" x14ac:dyDescent="0.3">
      <c r="AP15" t="s">
        <v>33</v>
      </c>
      <c r="AQ15" s="17">
        <v>1.5750863219886457E-3</v>
      </c>
      <c r="AT15" t="s">
        <v>33</v>
      </c>
      <c r="AU15" s="11">
        <v>190384.21999999986</v>
      </c>
      <c r="AW15" s="21" t="str">
        <f t="shared" si="0"/>
        <v>Oct</v>
      </c>
      <c r="AX15" s="22">
        <f t="shared" si="1"/>
        <v>190384.21999999986</v>
      </c>
      <c r="AY15" s="22">
        <f t="shared" si="2"/>
        <v>190384.21999999986</v>
      </c>
      <c r="BR15" t="str">
        <f t="shared" ref="BR15:BR19" si="7">BR6</f>
        <v>Attorney Mist</v>
      </c>
      <c r="BS15" s="13">
        <f t="shared" ref="BS15:BS19" si="8">IF($BT$3=1,BS6,BT6)</f>
        <v>78081.849999999962</v>
      </c>
      <c r="BW15" t="s">
        <v>104</v>
      </c>
      <c r="BX15" s="11">
        <v>2366.7600000000239</v>
      </c>
      <c r="BY15" s="11">
        <v>5379</v>
      </c>
    </row>
    <row r="16" spans="2:82" x14ac:dyDescent="0.3">
      <c r="AP16" t="s">
        <v>32</v>
      </c>
      <c r="AQ16" s="17">
        <v>9.8171476606599209E-3</v>
      </c>
      <c r="AT16" t="s">
        <v>32</v>
      </c>
      <c r="AU16" s="11">
        <v>192253.24999999942</v>
      </c>
      <c r="AW16" s="21" t="str">
        <f t="shared" si="0"/>
        <v>Nov</v>
      </c>
      <c r="AX16" s="22">
        <f t="shared" si="1"/>
        <v>192253.24999999942</v>
      </c>
      <c r="AY16" s="22">
        <f t="shared" si="2"/>
        <v>192253.24999999942</v>
      </c>
      <c r="BR16" t="str">
        <f t="shared" si="7"/>
        <v>Eight Brew</v>
      </c>
      <c r="BS16" s="13">
        <f t="shared" si="8"/>
        <v>82987.239999999991</v>
      </c>
      <c r="BW16" t="s">
        <v>105</v>
      </c>
      <c r="BX16" s="11">
        <v>-10037.319999999978</v>
      </c>
      <c r="BY16" s="11">
        <v>5339</v>
      </c>
    </row>
    <row r="17" spans="3:77" x14ac:dyDescent="0.3">
      <c r="C17" s="12" t="s">
        <v>72</v>
      </c>
      <c r="G17" s="12" t="s">
        <v>73</v>
      </c>
      <c r="K17" s="12" t="s">
        <v>74</v>
      </c>
      <c r="N17" s="12" t="s">
        <v>77</v>
      </c>
      <c r="AP17" t="s">
        <v>25</v>
      </c>
      <c r="AQ17" s="17">
        <v>-6.7086980324127549E-2</v>
      </c>
      <c r="AT17" t="s">
        <v>25</v>
      </c>
      <c r="AU17" s="11">
        <v>179355.55999999988</v>
      </c>
      <c r="AW17" s="21" t="str">
        <f t="shared" si="0"/>
        <v>Dec</v>
      </c>
      <c r="AX17" s="22">
        <f t="shared" si="1"/>
        <v>179355.55999999988</v>
      </c>
      <c r="AY17" s="22">
        <f t="shared" si="2"/>
        <v>179355.55999999988</v>
      </c>
      <c r="BR17" t="str">
        <f t="shared" si="7"/>
        <v>Onto Dew</v>
      </c>
      <c r="BS17" s="13">
        <f t="shared" si="8"/>
        <v>83284.599999999977</v>
      </c>
      <c r="BW17" t="s">
        <v>106</v>
      </c>
      <c r="BX17" s="11">
        <v>95024.850000000035</v>
      </c>
      <c r="BY17" s="11">
        <v>6861</v>
      </c>
    </row>
    <row r="18" spans="3:77" x14ac:dyDescent="0.3">
      <c r="N18" t="str">
        <f>_xlfn.TEXTJOIN("",,IF(D2=1," Top 5 Profitable","Least 5 Profitable"),IF(D3=1," Customers"," Locations"))</f>
        <v xml:space="preserve"> Top 5 Profitable Locations</v>
      </c>
      <c r="AP18" t="s">
        <v>21</v>
      </c>
      <c r="AQ18" s="15"/>
      <c r="AT18" t="s">
        <v>21</v>
      </c>
      <c r="AU18" s="11">
        <v>2297512.0600000275</v>
      </c>
      <c r="BR18" t="str">
        <f t="shared" si="7"/>
        <v>Common Splash</v>
      </c>
      <c r="BS18" s="13">
        <f t="shared" si="8"/>
        <v>84506.489999999932</v>
      </c>
      <c r="BW18" t="s">
        <v>107</v>
      </c>
      <c r="BX18" s="11">
        <v>38203.169999999984</v>
      </c>
      <c r="BY18" s="11">
        <v>6621</v>
      </c>
    </row>
    <row r="19" spans="3:77" x14ac:dyDescent="0.3">
      <c r="C19" t="str">
        <f>IF($D$2=1,B7,F7)</f>
        <v>Customer Name</v>
      </c>
      <c r="D19" t="str">
        <f>IF($D$2=1,C7,G7)</f>
        <v>Profit Margin</v>
      </c>
      <c r="G19" t="str">
        <f t="shared" ref="G19:H24" si="9">IF($D$2=1,J7,N7)</f>
        <v>Location</v>
      </c>
      <c r="H19" t="str">
        <f t="shared" si="9"/>
        <v>Profit Margin</v>
      </c>
      <c r="K19" t="str">
        <f>IF($D$3=1,C19,G19)</f>
        <v>Location</v>
      </c>
      <c r="L19" t="str">
        <f>IF($D$3=1,D19,H19)</f>
        <v>Profit Margin</v>
      </c>
      <c r="N19">
        <f>IF(D3=1,GETPIVOTDATA("[Measures].[#customers]",$T$6),GETPIVOTDATA("[Measures].[#Locations]",$T$6))</f>
        <v>20</v>
      </c>
      <c r="BR19" t="str">
        <f t="shared" si="7"/>
        <v>Begin Brew</v>
      </c>
      <c r="BS19" s="13">
        <f t="shared" si="8"/>
        <v>95024.850000000035</v>
      </c>
      <c r="BW19" t="s">
        <v>108</v>
      </c>
      <c r="BX19" s="11">
        <v>53613.000000000022</v>
      </c>
      <c r="BY19" s="11">
        <v>6475</v>
      </c>
    </row>
    <row r="20" spans="3:77" x14ac:dyDescent="0.3">
      <c r="C20" t="str">
        <f t="shared" ref="C20:D24" si="10">IF($D$2=1,B8,F8)</f>
        <v>John Brown</v>
      </c>
      <c r="D20" s="1">
        <f t="shared" si="10"/>
        <v>8477.4799999999977</v>
      </c>
      <c r="G20" t="str">
        <f t="shared" si="9"/>
        <v>Washington</v>
      </c>
      <c r="H20" s="1">
        <f t="shared" si="9"/>
        <v>134907.56</v>
      </c>
      <c r="K20" t="str">
        <f t="shared" ref="K20:L24" si="11">IF($D$3=1,C20,G20)</f>
        <v>Washington</v>
      </c>
      <c r="L20" s="1">
        <f t="shared" si="11"/>
        <v>134907.56</v>
      </c>
      <c r="N20" t="str">
        <f>_xlfn.TEXTJOIN("",,IF(D3=1,"Total Customers","Total Locations"))</f>
        <v>Total Locations</v>
      </c>
      <c r="BW20" t="s">
        <v>109</v>
      </c>
      <c r="BX20" s="11">
        <v>-29069.040000000001</v>
      </c>
      <c r="BY20" s="11">
        <v>6776</v>
      </c>
    </row>
    <row r="21" spans="3:77" x14ac:dyDescent="0.3">
      <c r="C21" t="str">
        <f t="shared" si="10"/>
        <v>Judith Simmons</v>
      </c>
      <c r="D21" s="1">
        <f t="shared" si="10"/>
        <v>7191.9699999999975</v>
      </c>
      <c r="G21" t="str">
        <f t="shared" si="9"/>
        <v>California</v>
      </c>
      <c r="H21" s="1">
        <f t="shared" si="9"/>
        <v>132555.79000000024</v>
      </c>
      <c r="K21" t="str">
        <f t="shared" si="11"/>
        <v>California</v>
      </c>
      <c r="L21" s="1">
        <f t="shared" si="11"/>
        <v>132555.79000000024</v>
      </c>
      <c r="BW21" t="s">
        <v>110</v>
      </c>
      <c r="BX21" s="11">
        <v>44743.859999999971</v>
      </c>
      <c r="BY21" s="11">
        <v>5586</v>
      </c>
    </row>
    <row r="22" spans="3:77" x14ac:dyDescent="0.3">
      <c r="C22" t="str">
        <f t="shared" si="10"/>
        <v>Kristine Barrett</v>
      </c>
      <c r="D22" s="1">
        <f t="shared" si="10"/>
        <v>6966.5800000000008</v>
      </c>
      <c r="G22" t="str">
        <f t="shared" si="9"/>
        <v>Michigan</v>
      </c>
      <c r="H22" s="1">
        <f t="shared" si="9"/>
        <v>132061.01999999973</v>
      </c>
      <c r="K22" t="str">
        <f t="shared" si="11"/>
        <v>Michigan</v>
      </c>
      <c r="L22" s="1">
        <f t="shared" si="11"/>
        <v>132061.01999999973</v>
      </c>
      <c r="BW22" t="s">
        <v>111</v>
      </c>
      <c r="BX22" s="11">
        <v>-9326.5600000000122</v>
      </c>
      <c r="BY22" s="11">
        <v>6568</v>
      </c>
    </row>
    <row r="23" spans="3:77" x14ac:dyDescent="0.3">
      <c r="C23" t="str">
        <f t="shared" si="10"/>
        <v>Laura Gross</v>
      </c>
      <c r="D23" s="1">
        <f t="shared" si="10"/>
        <v>7236.9200000000019</v>
      </c>
      <c r="G23" t="str">
        <f t="shared" si="9"/>
        <v>Virginia</v>
      </c>
      <c r="H23" s="1">
        <f t="shared" si="9"/>
        <v>131335.97000000015</v>
      </c>
      <c r="K23" t="str">
        <f t="shared" si="11"/>
        <v>Virginia</v>
      </c>
      <c r="L23" s="1">
        <f t="shared" si="11"/>
        <v>131335.97000000015</v>
      </c>
      <c r="BW23" t="s">
        <v>112</v>
      </c>
      <c r="BX23" s="11">
        <v>-2557.7999999999956</v>
      </c>
      <c r="BY23" s="11">
        <v>5220</v>
      </c>
    </row>
    <row r="24" spans="3:77" x14ac:dyDescent="0.3">
      <c r="C24" t="str">
        <f t="shared" si="10"/>
        <v>Paul Noble</v>
      </c>
      <c r="D24" s="1">
        <f t="shared" si="10"/>
        <v>7569.0199999999959</v>
      </c>
      <c r="G24" t="str">
        <f t="shared" si="9"/>
        <v>Missouri</v>
      </c>
      <c r="H24" s="1">
        <f t="shared" si="9"/>
        <v>128176.22000000032</v>
      </c>
      <c r="K24" t="str">
        <f t="shared" si="11"/>
        <v>Missouri</v>
      </c>
      <c r="L24" s="1">
        <f t="shared" si="11"/>
        <v>128176.22000000032</v>
      </c>
      <c r="BW24" t="s">
        <v>113</v>
      </c>
      <c r="BX24" s="11">
        <v>84506.489999999932</v>
      </c>
      <c r="BY24" s="11">
        <v>6137</v>
      </c>
    </row>
    <row r="25" spans="3:77" x14ac:dyDescent="0.3">
      <c r="BW25" t="s">
        <v>114</v>
      </c>
      <c r="BX25" s="11">
        <v>5787.580000000009</v>
      </c>
      <c r="BY25" s="11">
        <v>6157</v>
      </c>
    </row>
    <row r="26" spans="3:77" x14ac:dyDescent="0.3">
      <c r="BW26" t="s">
        <v>115</v>
      </c>
      <c r="BX26" s="11">
        <v>-14038.900000000009</v>
      </c>
      <c r="BY26" s="11">
        <v>6815</v>
      </c>
    </row>
    <row r="27" spans="3:77" x14ac:dyDescent="0.3">
      <c r="BW27" t="s">
        <v>116</v>
      </c>
      <c r="BX27" s="11">
        <v>18729.619999999988</v>
      </c>
      <c r="BY27" s="11">
        <v>6526</v>
      </c>
    </row>
    <row r="28" spans="3:77" x14ac:dyDescent="0.3">
      <c r="BW28" t="s">
        <v>117</v>
      </c>
      <c r="BX28" s="11">
        <v>31367.100000000009</v>
      </c>
      <c r="BY28" s="11">
        <v>5503</v>
      </c>
    </row>
    <row r="29" spans="3:77" x14ac:dyDescent="0.3">
      <c r="BW29" t="s">
        <v>118</v>
      </c>
      <c r="BX29" s="11">
        <v>13233.920000000009</v>
      </c>
      <c r="BY29" s="11">
        <v>5908</v>
      </c>
    </row>
    <row r="30" spans="3:77" x14ac:dyDescent="0.3">
      <c r="BW30" t="s">
        <v>119</v>
      </c>
      <c r="BX30" s="11">
        <v>34303.500000000022</v>
      </c>
      <c r="BY30" s="11">
        <v>5775</v>
      </c>
    </row>
    <row r="31" spans="3:77" x14ac:dyDescent="0.3">
      <c r="BW31" t="s">
        <v>120</v>
      </c>
      <c r="BX31" s="11">
        <v>31380.58</v>
      </c>
      <c r="BY31" s="11">
        <v>5822</v>
      </c>
    </row>
    <row r="32" spans="3:77" x14ac:dyDescent="0.3">
      <c r="BW32" t="s">
        <v>121</v>
      </c>
      <c r="BX32" s="11">
        <v>-1947.5200000000059</v>
      </c>
      <c r="BY32" s="11">
        <v>5728</v>
      </c>
    </row>
    <row r="33" spans="75:77" x14ac:dyDescent="0.3">
      <c r="BW33" t="s">
        <v>122</v>
      </c>
      <c r="BX33" s="11">
        <v>82987.239999999991</v>
      </c>
      <c r="BY33" s="11">
        <v>6671</v>
      </c>
    </row>
    <row r="34" spans="75:77" x14ac:dyDescent="0.3">
      <c r="BW34" t="s">
        <v>123</v>
      </c>
      <c r="BX34" s="11">
        <v>39498.199999999997</v>
      </c>
      <c r="BY34" s="11">
        <v>6230</v>
      </c>
    </row>
    <row r="35" spans="75:77" x14ac:dyDescent="0.3">
      <c r="BW35" t="s">
        <v>124</v>
      </c>
      <c r="BX35" s="11">
        <v>50200.709999999963</v>
      </c>
      <c r="BY35" s="11">
        <v>5817</v>
      </c>
    </row>
    <row r="36" spans="75:77" x14ac:dyDescent="0.3">
      <c r="BW36" t="s">
        <v>125</v>
      </c>
      <c r="BX36" s="11">
        <v>43165.919999999984</v>
      </c>
      <c r="BY36" s="11">
        <v>6202</v>
      </c>
    </row>
    <row r="37" spans="75:77" x14ac:dyDescent="0.3">
      <c r="BW37" t="s">
        <v>126</v>
      </c>
      <c r="BX37" s="11">
        <v>13602.679999999986</v>
      </c>
      <c r="BY37" s="11">
        <v>5252</v>
      </c>
    </row>
    <row r="38" spans="75:77" x14ac:dyDescent="0.3">
      <c r="BW38" t="s">
        <v>127</v>
      </c>
      <c r="BX38" s="11">
        <v>2004.299999999952</v>
      </c>
      <c r="BY38" s="11">
        <v>6681</v>
      </c>
    </row>
    <row r="39" spans="75:77" x14ac:dyDescent="0.3">
      <c r="BW39" t="s">
        <v>128</v>
      </c>
      <c r="BX39" s="11">
        <v>13022.850000000009</v>
      </c>
      <c r="BY39" s="11">
        <v>5107</v>
      </c>
    </row>
    <row r="40" spans="75:77" x14ac:dyDescent="0.3">
      <c r="BW40" t="s">
        <v>129</v>
      </c>
      <c r="BX40" s="11">
        <v>16381.75</v>
      </c>
      <c r="BY40" s="11">
        <v>6325</v>
      </c>
    </row>
    <row r="41" spans="75:77" x14ac:dyDescent="0.3">
      <c r="BW41" t="s">
        <v>130</v>
      </c>
      <c r="BX41" s="11">
        <v>43903.63</v>
      </c>
      <c r="BY41" s="11">
        <v>6263</v>
      </c>
    </row>
    <row r="42" spans="75:77" x14ac:dyDescent="0.3">
      <c r="BW42" t="s">
        <v>131</v>
      </c>
      <c r="BX42" s="11">
        <v>10907.520000000008</v>
      </c>
      <c r="BY42" s="11">
        <v>6992</v>
      </c>
    </row>
    <row r="43" spans="75:77" x14ac:dyDescent="0.3">
      <c r="BW43" t="s">
        <v>132</v>
      </c>
      <c r="BX43" s="11">
        <v>28777.41</v>
      </c>
      <c r="BY43" s="11">
        <v>6033</v>
      </c>
    </row>
    <row r="44" spans="75:77" x14ac:dyDescent="0.3">
      <c r="BW44" t="s">
        <v>133</v>
      </c>
      <c r="BX44" s="11">
        <v>-1571.1300000000556</v>
      </c>
      <c r="BY44" s="11">
        <v>5819</v>
      </c>
    </row>
    <row r="45" spans="75:77" x14ac:dyDescent="0.3">
      <c r="BW45" t="s">
        <v>134</v>
      </c>
      <c r="BX45" s="11">
        <v>-21740.939999999981</v>
      </c>
      <c r="BY45" s="11">
        <v>6194</v>
      </c>
    </row>
    <row r="46" spans="75:77" x14ac:dyDescent="0.3">
      <c r="BW46" t="s">
        <v>135</v>
      </c>
      <c r="BX46" s="11">
        <v>6318.1299999999919</v>
      </c>
      <c r="BY46" s="11">
        <v>6943</v>
      </c>
    </row>
    <row r="47" spans="75:77" x14ac:dyDescent="0.3">
      <c r="BW47" t="s">
        <v>136</v>
      </c>
      <c r="BX47" s="11">
        <v>-13781.949999999986</v>
      </c>
      <c r="BY47" s="11">
        <v>5915</v>
      </c>
    </row>
    <row r="48" spans="75:77" x14ac:dyDescent="0.3">
      <c r="BW48" t="s">
        <v>137</v>
      </c>
      <c r="BX48" s="11">
        <v>-8467.2000000000335</v>
      </c>
      <c r="BY48" s="11">
        <v>5760</v>
      </c>
    </row>
    <row r="49" spans="75:77" x14ac:dyDescent="0.3">
      <c r="BW49" t="s">
        <v>138</v>
      </c>
      <c r="BX49" s="11">
        <v>24069.160000000011</v>
      </c>
      <c r="BY49" s="11">
        <v>6761</v>
      </c>
    </row>
    <row r="50" spans="75:77" x14ac:dyDescent="0.3">
      <c r="BW50" t="s">
        <v>139</v>
      </c>
      <c r="BX50" s="11">
        <v>15387.719999999994</v>
      </c>
      <c r="BY50" s="11">
        <v>6749</v>
      </c>
    </row>
    <row r="51" spans="75:77" x14ac:dyDescent="0.3">
      <c r="BW51" t="s">
        <v>140</v>
      </c>
      <c r="BX51" s="11">
        <v>11575.520000000019</v>
      </c>
      <c r="BY51" s="11">
        <v>6577</v>
      </c>
    </row>
    <row r="52" spans="75:77" x14ac:dyDescent="0.3">
      <c r="BW52" t="s">
        <v>141</v>
      </c>
      <c r="BX52" s="11">
        <v>12376.54</v>
      </c>
      <c r="BY52" s="11">
        <v>6127</v>
      </c>
    </row>
    <row r="53" spans="75:77" x14ac:dyDescent="0.3">
      <c r="BW53" t="s">
        <v>142</v>
      </c>
      <c r="BX53" s="11">
        <v>2761.2499999999782</v>
      </c>
      <c r="BY53" s="11">
        <v>5875</v>
      </c>
    </row>
    <row r="54" spans="75:77" x14ac:dyDescent="0.3">
      <c r="BW54" t="s">
        <v>143</v>
      </c>
      <c r="BX54" s="11">
        <v>63904.020000000055</v>
      </c>
      <c r="BY54" s="11">
        <v>6063</v>
      </c>
    </row>
    <row r="55" spans="75:77" x14ac:dyDescent="0.3">
      <c r="BW55" t="s">
        <v>144</v>
      </c>
      <c r="BX55" s="11">
        <v>43574.720000000016</v>
      </c>
      <c r="BY55" s="11">
        <v>5558</v>
      </c>
    </row>
    <row r="56" spans="75:77" x14ac:dyDescent="0.3">
      <c r="BW56" t="s">
        <v>145</v>
      </c>
      <c r="BX56" s="11">
        <v>31736.320000000058</v>
      </c>
      <c r="BY56" s="11">
        <v>5888</v>
      </c>
    </row>
    <row r="57" spans="75:77" x14ac:dyDescent="0.3">
      <c r="BW57" t="s">
        <v>146</v>
      </c>
      <c r="BX57" s="11">
        <v>-1112.8299999999945</v>
      </c>
      <c r="BY57" s="11">
        <v>5857</v>
      </c>
    </row>
    <row r="58" spans="75:77" x14ac:dyDescent="0.3">
      <c r="BW58" t="s">
        <v>147</v>
      </c>
      <c r="BX58" s="11">
        <v>36733.600000000057</v>
      </c>
      <c r="BY58" s="11">
        <v>6290</v>
      </c>
    </row>
    <row r="59" spans="75:77" x14ac:dyDescent="0.3">
      <c r="BW59" t="s">
        <v>148</v>
      </c>
      <c r="BX59" s="11">
        <v>-18969.600000000046</v>
      </c>
      <c r="BY59" s="11">
        <v>5928</v>
      </c>
    </row>
    <row r="60" spans="75:77" x14ac:dyDescent="0.3">
      <c r="BW60" t="s">
        <v>149</v>
      </c>
      <c r="BX60" s="11">
        <v>42187.60000000002</v>
      </c>
      <c r="BY60" s="11">
        <v>5795</v>
      </c>
    </row>
    <row r="61" spans="75:77" x14ac:dyDescent="0.3">
      <c r="BW61" t="s">
        <v>150</v>
      </c>
      <c r="BX61" s="11">
        <v>11787.310000000005</v>
      </c>
      <c r="BY61" s="11">
        <v>4891</v>
      </c>
    </row>
    <row r="62" spans="75:77" x14ac:dyDescent="0.3">
      <c r="BW62" t="s">
        <v>151</v>
      </c>
      <c r="BX62" s="11">
        <v>26067.999999999978</v>
      </c>
      <c r="BY62" s="11">
        <v>6860</v>
      </c>
    </row>
    <row r="63" spans="75:77" x14ac:dyDescent="0.3">
      <c r="BW63" t="s">
        <v>152</v>
      </c>
      <c r="BX63" s="11">
        <v>8106.2399999999907</v>
      </c>
      <c r="BY63" s="11">
        <v>6333</v>
      </c>
    </row>
    <row r="64" spans="75:77" x14ac:dyDescent="0.3">
      <c r="BW64" t="s">
        <v>153</v>
      </c>
      <c r="BX64" s="11">
        <v>83284.599999999977</v>
      </c>
      <c r="BY64" s="11">
        <v>6262</v>
      </c>
    </row>
    <row r="65" spans="75:77" x14ac:dyDescent="0.3">
      <c r="BW65" t="s">
        <v>154</v>
      </c>
      <c r="BX65" s="11">
        <v>51479.960000000043</v>
      </c>
      <c r="BY65" s="11">
        <v>6938</v>
      </c>
    </row>
    <row r="66" spans="75:77" x14ac:dyDescent="0.3">
      <c r="BW66" t="s">
        <v>155</v>
      </c>
      <c r="BX66" s="11">
        <v>10467.999999999993</v>
      </c>
      <c r="BY66" s="11">
        <v>5234</v>
      </c>
    </row>
    <row r="67" spans="75:77" x14ac:dyDescent="0.3">
      <c r="BW67" t="s">
        <v>156</v>
      </c>
      <c r="BX67" s="11">
        <v>25255.650000000016</v>
      </c>
      <c r="BY67" s="11">
        <v>5385</v>
      </c>
    </row>
    <row r="68" spans="75:77" x14ac:dyDescent="0.3">
      <c r="BW68" t="s">
        <v>157</v>
      </c>
      <c r="BX68" s="11">
        <v>9939.5999999999913</v>
      </c>
      <c r="BY68" s="11">
        <v>6024</v>
      </c>
    </row>
    <row r="69" spans="75:77" x14ac:dyDescent="0.3">
      <c r="BW69" t="s">
        <v>158</v>
      </c>
      <c r="BX69" s="11">
        <v>38978.390000000021</v>
      </c>
      <c r="BY69" s="11">
        <v>5809</v>
      </c>
    </row>
    <row r="70" spans="75:77" x14ac:dyDescent="0.3">
      <c r="BW70" t="s">
        <v>159</v>
      </c>
      <c r="BX70" s="11">
        <v>-7303.8000000000393</v>
      </c>
      <c r="BY70" s="11">
        <v>5180</v>
      </c>
    </row>
    <row r="71" spans="75:77" x14ac:dyDescent="0.3">
      <c r="BW71" t="s">
        <v>160</v>
      </c>
      <c r="BX71" s="11">
        <v>26923.569999999989</v>
      </c>
      <c r="BY71" s="11">
        <v>6161</v>
      </c>
    </row>
    <row r="72" spans="75:77" x14ac:dyDescent="0.3">
      <c r="BW72" t="s">
        <v>161</v>
      </c>
      <c r="BX72" s="11">
        <v>28375.229999999974</v>
      </c>
      <c r="BY72" s="11">
        <v>7041</v>
      </c>
    </row>
    <row r="73" spans="75:77" x14ac:dyDescent="0.3">
      <c r="BW73" t="s">
        <v>162</v>
      </c>
      <c r="BX73" s="11">
        <v>24412.700000000026</v>
      </c>
      <c r="BY73" s="11">
        <v>5486</v>
      </c>
    </row>
    <row r="74" spans="75:77" x14ac:dyDescent="0.3">
      <c r="BW74" t="s">
        <v>163</v>
      </c>
      <c r="BX74" s="11">
        <v>4272.7199999999975</v>
      </c>
      <c r="BY74" s="11">
        <v>5622</v>
      </c>
    </row>
    <row r="75" spans="75:77" x14ac:dyDescent="0.3">
      <c r="BW75" t="s">
        <v>164</v>
      </c>
      <c r="BX75" s="11">
        <v>-16258.440000000002</v>
      </c>
      <c r="BY75" s="11">
        <v>7458</v>
      </c>
    </row>
    <row r="76" spans="75:77" x14ac:dyDescent="0.3">
      <c r="BW76" t="s">
        <v>165</v>
      </c>
      <c r="BX76" s="11">
        <v>8442.900000000016</v>
      </c>
      <c r="BY76" s="11">
        <v>5310</v>
      </c>
    </row>
    <row r="77" spans="75:77" x14ac:dyDescent="0.3">
      <c r="BW77" t="s">
        <v>166</v>
      </c>
      <c r="BX77" s="11">
        <v>23774.260000000002</v>
      </c>
      <c r="BY77" s="11">
        <v>6478</v>
      </c>
    </row>
    <row r="78" spans="75:77" x14ac:dyDescent="0.3">
      <c r="BW78" t="s">
        <v>167</v>
      </c>
      <c r="BX78" s="11">
        <v>58611.329999999973</v>
      </c>
      <c r="BY78" s="11">
        <v>5867</v>
      </c>
    </row>
    <row r="79" spans="75:77" x14ac:dyDescent="0.3">
      <c r="BW79" t="s">
        <v>168</v>
      </c>
      <c r="BX79" s="11">
        <v>-1094.7799999999843</v>
      </c>
      <c r="BY79" s="11">
        <v>5762</v>
      </c>
    </row>
    <row r="80" spans="75:77" x14ac:dyDescent="0.3">
      <c r="BW80" t="s">
        <v>169</v>
      </c>
      <c r="BX80" s="11">
        <v>18444.999999999993</v>
      </c>
      <c r="BY80" s="11">
        <v>5950</v>
      </c>
    </row>
    <row r="81" spans="75:77" x14ac:dyDescent="0.3">
      <c r="BW81" t="s">
        <v>170</v>
      </c>
      <c r="BX81" s="11">
        <v>63091.859999999986</v>
      </c>
      <c r="BY81" s="11">
        <v>5163</v>
      </c>
    </row>
    <row r="82" spans="75:77" x14ac:dyDescent="0.3">
      <c r="BW82" t="s">
        <v>171</v>
      </c>
      <c r="BX82" s="11">
        <v>29725.620000000014</v>
      </c>
      <c r="BY82" s="11">
        <v>5969</v>
      </c>
    </row>
    <row r="83" spans="75:77" x14ac:dyDescent="0.3">
      <c r="BW83" t="s">
        <v>172</v>
      </c>
      <c r="BX83" s="11">
        <v>47952.000000000015</v>
      </c>
      <c r="BY83" s="11">
        <v>5400</v>
      </c>
    </row>
    <row r="84" spans="75:77" x14ac:dyDescent="0.3">
      <c r="BW84" t="s">
        <v>173</v>
      </c>
      <c r="BX84" s="11">
        <v>56300.05</v>
      </c>
      <c r="BY84" s="11">
        <v>6221</v>
      </c>
    </row>
    <row r="85" spans="75:77" x14ac:dyDescent="0.3">
      <c r="BW85" t="s">
        <v>174</v>
      </c>
      <c r="BX85" s="11">
        <v>22807.919999999976</v>
      </c>
      <c r="BY85" s="11">
        <v>6554</v>
      </c>
    </row>
    <row r="86" spans="75:77" x14ac:dyDescent="0.3">
      <c r="BW86" t="s">
        <v>175</v>
      </c>
      <c r="BX86" s="11">
        <v>56525.640000000014</v>
      </c>
      <c r="BY86" s="11">
        <v>6438</v>
      </c>
    </row>
    <row r="87" spans="75:77" x14ac:dyDescent="0.3">
      <c r="BW87" t="s">
        <v>176</v>
      </c>
      <c r="BX87" s="11">
        <v>32065.139999999952</v>
      </c>
      <c r="BY87" s="11">
        <v>5862</v>
      </c>
    </row>
    <row r="88" spans="75:77" x14ac:dyDescent="0.3">
      <c r="BW88" t="s">
        <v>177</v>
      </c>
      <c r="BX88" s="11">
        <v>685.07999999998719</v>
      </c>
      <c r="BY88" s="11">
        <v>5709</v>
      </c>
    </row>
    <row r="89" spans="75:77" x14ac:dyDescent="0.3">
      <c r="BW89" t="s">
        <v>178</v>
      </c>
      <c r="BX89" s="11">
        <v>-50135.640000000021</v>
      </c>
      <c r="BY89" s="11">
        <v>7666</v>
      </c>
    </row>
    <row r="90" spans="75:77" x14ac:dyDescent="0.3">
      <c r="BW90" t="s">
        <v>179</v>
      </c>
      <c r="BX90" s="11">
        <v>-25109.370000000024</v>
      </c>
      <c r="BY90" s="11">
        <v>5853</v>
      </c>
    </row>
    <row r="91" spans="75:77" x14ac:dyDescent="0.3">
      <c r="BW91" t="s">
        <v>180</v>
      </c>
      <c r="BX91" s="11">
        <v>2791.3200000000033</v>
      </c>
      <c r="BY91" s="11">
        <v>6646</v>
      </c>
    </row>
    <row r="92" spans="75:77" x14ac:dyDescent="0.3">
      <c r="BW92" t="s">
        <v>181</v>
      </c>
      <c r="BX92" s="11">
        <v>-39515.370000000003</v>
      </c>
      <c r="BY92" s="11">
        <v>5637</v>
      </c>
    </row>
    <row r="93" spans="75:77" x14ac:dyDescent="0.3">
      <c r="BW93" t="s">
        <v>182</v>
      </c>
      <c r="BX93" s="11">
        <v>27251.010000000009</v>
      </c>
      <c r="BY93" s="11">
        <v>5713</v>
      </c>
    </row>
    <row r="94" spans="75:77" x14ac:dyDescent="0.3">
      <c r="BW94" t="s">
        <v>183</v>
      </c>
      <c r="BX94" s="11">
        <v>21262.580000000013</v>
      </c>
      <c r="BY94" s="11">
        <v>5438</v>
      </c>
    </row>
    <row r="95" spans="75:77" x14ac:dyDescent="0.3">
      <c r="BW95" t="s">
        <v>184</v>
      </c>
      <c r="BX95" s="11">
        <v>16798.080000000002</v>
      </c>
      <c r="BY95" s="11">
        <v>5384</v>
      </c>
    </row>
    <row r="96" spans="75:77" x14ac:dyDescent="0.3">
      <c r="BW96" t="s">
        <v>185</v>
      </c>
      <c r="BX96" s="11">
        <v>74447.250000000029</v>
      </c>
      <c r="BY96" s="11">
        <v>5839</v>
      </c>
    </row>
    <row r="97" spans="75:77" x14ac:dyDescent="0.3">
      <c r="BW97" t="s">
        <v>186</v>
      </c>
      <c r="BX97" s="11">
        <v>74371.949999999953</v>
      </c>
      <c r="BY97" s="11">
        <v>6255</v>
      </c>
    </row>
    <row r="98" spans="75:77" x14ac:dyDescent="0.3">
      <c r="BW98" t="s">
        <v>187</v>
      </c>
      <c r="BX98" s="11">
        <v>-60.990000000012515</v>
      </c>
      <c r="BY98" s="11">
        <v>6099</v>
      </c>
    </row>
    <row r="99" spans="75:77" x14ac:dyDescent="0.3">
      <c r="BW99" t="s">
        <v>188</v>
      </c>
      <c r="BX99" s="11">
        <v>26684.99999999996</v>
      </c>
      <c r="BY99" s="11">
        <v>5930</v>
      </c>
    </row>
    <row r="100" spans="75:77" x14ac:dyDescent="0.3">
      <c r="BW100" t="s">
        <v>189</v>
      </c>
      <c r="BX100" s="11">
        <v>46112.94</v>
      </c>
      <c r="BY100" s="11">
        <v>6378</v>
      </c>
    </row>
    <row r="101" spans="75:77" x14ac:dyDescent="0.3">
      <c r="BW101" t="s">
        <v>190</v>
      </c>
      <c r="BX101" s="11">
        <v>-1748.7000000000335</v>
      </c>
      <c r="BY101" s="11">
        <v>6030</v>
      </c>
    </row>
    <row r="102" spans="75:77" x14ac:dyDescent="0.3">
      <c r="BW102" t="s">
        <v>191</v>
      </c>
      <c r="BX102" s="11">
        <v>-4890.8900000000067</v>
      </c>
      <c r="BY102" s="11">
        <v>6191</v>
      </c>
    </row>
    <row r="103" spans="75:77" x14ac:dyDescent="0.3">
      <c r="BW103" t="s">
        <v>192</v>
      </c>
      <c r="BX103" s="11">
        <v>54830.159999999974</v>
      </c>
      <c r="BY103" s="11">
        <v>5934</v>
      </c>
    </row>
    <row r="104" spans="75:77" x14ac:dyDescent="0.3">
      <c r="BW104" t="s">
        <v>193</v>
      </c>
      <c r="BX104" s="11">
        <v>21655.43999999993</v>
      </c>
      <c r="BY104" s="11">
        <v>6332</v>
      </c>
    </row>
    <row r="105" spans="75:77" x14ac:dyDescent="0.3">
      <c r="BW105" t="s">
        <v>194</v>
      </c>
      <c r="BX105" s="11">
        <v>9097.2600000000093</v>
      </c>
      <c r="BY105" s="11">
        <v>6231</v>
      </c>
    </row>
    <row r="106" spans="75:77" x14ac:dyDescent="0.3">
      <c r="BW106" t="s">
        <v>21</v>
      </c>
      <c r="BX106" s="11">
        <v>2297512.0600000275</v>
      </c>
      <c r="BY106" s="11">
        <v>606148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9CBED-7B8D-42EC-BF5B-0C2E7A5A7B02}">
  <sheetPr codeName="Sheet9"/>
  <dimension ref="B3:P20"/>
  <sheetViews>
    <sheetView workbookViewId="0">
      <selection activeCell="D5" sqref="D5"/>
    </sheetView>
  </sheetViews>
  <sheetFormatPr defaultRowHeight="14.4" x14ac:dyDescent="0.3"/>
  <cols>
    <col min="3" max="3" width="11.6640625" bestFit="1" customWidth="1"/>
    <col min="7" max="16" width="2.109375" customWidth="1"/>
  </cols>
  <sheetData>
    <row r="3" spans="2:16" x14ac:dyDescent="0.3">
      <c r="B3" s="21" t="str">
        <f>'Profit AnalysisDash3'!AJ11</f>
        <v>Gender</v>
      </c>
      <c r="C3" s="21" t="str">
        <f>'Profit AnalysisDash3'!AK11</f>
        <v>Profit Margin</v>
      </c>
      <c r="D3" s="21" t="str">
        <f>'Profit AnalysisDash3'!AL11</f>
        <v>% Profit</v>
      </c>
    </row>
    <row r="4" spans="2:16" x14ac:dyDescent="0.3">
      <c r="B4" s="21" t="str">
        <f>'Profit AnalysisDash3'!AJ12</f>
        <v>Female</v>
      </c>
      <c r="C4" s="22">
        <f>'Profit AnalysisDash3'!AK12</f>
        <v>1114928.7499999802</v>
      </c>
      <c r="D4" s="49">
        <f>'Profit AnalysisDash3'!AL12</f>
        <v>0.48527656041988071</v>
      </c>
    </row>
    <row r="5" spans="2:16" x14ac:dyDescent="0.3">
      <c r="B5" s="21" t="str">
        <f>'Profit AnalysisDash3'!AJ13</f>
        <v>Male</v>
      </c>
      <c r="C5" s="22">
        <f>'Profit AnalysisDash3'!AK13</f>
        <v>1182583.30999999</v>
      </c>
      <c r="D5" s="50">
        <f>'Profit AnalysisDash3'!AL13</f>
        <v>0.51472343958011924</v>
      </c>
    </row>
    <row r="6" spans="2:16" x14ac:dyDescent="0.3">
      <c r="B6" s="21">
        <f>'Profit AnalysisDash3'!AJ14</f>
        <v>0</v>
      </c>
      <c r="C6" s="22">
        <f>'Profit AnalysisDash3'!AK14</f>
        <v>2297512.0599999703</v>
      </c>
      <c r="D6" s="28">
        <f>'Profit AnalysisDash3'!AL14</f>
        <v>1</v>
      </c>
    </row>
    <row r="8" spans="2:16" x14ac:dyDescent="0.3">
      <c r="B8" s="12" t="s">
        <v>89</v>
      </c>
    </row>
    <row r="9" spans="2:16" x14ac:dyDescent="0.3">
      <c r="B9" s="12" t="s">
        <v>87</v>
      </c>
      <c r="C9" t="s">
        <v>90</v>
      </c>
    </row>
    <row r="10" spans="2:16" x14ac:dyDescent="0.3">
      <c r="B10" s="12" t="s">
        <v>86</v>
      </c>
      <c r="C10" t="s">
        <v>91</v>
      </c>
    </row>
    <row r="11" spans="2:16" ht="10.050000000000001" customHeight="1" x14ac:dyDescent="0.3">
      <c r="G11" s="48" t="str" cm="1">
        <f t="array" ref="G11:P20">IF(_xlfn._xlws.SORT(_xlfn.SEQUENCE(10,10,1,1),,-1)/100&lt;D5,C9,C10)</f>
        <v>•</v>
      </c>
      <c r="H11" s="48" t="str">
        <v>•</v>
      </c>
      <c r="I11" s="48" t="str">
        <v>•</v>
      </c>
      <c r="J11" s="48" t="str">
        <v>•</v>
      </c>
      <c r="K11" s="48" t="str">
        <v>•</v>
      </c>
      <c r="L11" s="48" t="str">
        <v>•</v>
      </c>
      <c r="M11" s="48" t="str">
        <v>•</v>
      </c>
      <c r="N11" s="48" t="str">
        <v>•</v>
      </c>
      <c r="O11" s="48" t="str">
        <v>•</v>
      </c>
      <c r="P11" s="48" t="str">
        <v>•</v>
      </c>
    </row>
    <row r="12" spans="2:16" ht="10.050000000000001" customHeight="1" x14ac:dyDescent="0.3">
      <c r="G12" s="48" t="str">
        <v>•</v>
      </c>
      <c r="H12" s="48" t="str">
        <v>•</v>
      </c>
      <c r="I12" s="48" t="str">
        <v>•</v>
      </c>
      <c r="J12" s="48" t="str">
        <v>•</v>
      </c>
      <c r="K12" s="48" t="str">
        <v>•</v>
      </c>
      <c r="L12" s="48" t="str">
        <v>•</v>
      </c>
      <c r="M12" s="48" t="str">
        <v>•</v>
      </c>
      <c r="N12" s="48" t="str">
        <v>•</v>
      </c>
      <c r="O12" s="48" t="str">
        <v>•</v>
      </c>
      <c r="P12" s="48" t="str">
        <v>•</v>
      </c>
    </row>
    <row r="13" spans="2:16" ht="10.050000000000001" customHeight="1" x14ac:dyDescent="0.3">
      <c r="G13" s="48" t="str">
        <v>•</v>
      </c>
      <c r="H13" s="48" t="str">
        <v>•</v>
      </c>
      <c r="I13" s="48" t="str">
        <v>•</v>
      </c>
      <c r="J13" s="48" t="str">
        <v>•</v>
      </c>
      <c r="K13" s="48" t="str">
        <v>•</v>
      </c>
      <c r="L13" s="48" t="str">
        <v>•</v>
      </c>
      <c r="M13" s="48" t="str">
        <v>•</v>
      </c>
      <c r="N13" s="48" t="str">
        <v>•</v>
      </c>
      <c r="O13" s="48" t="str">
        <v>•</v>
      </c>
      <c r="P13" s="48" t="str">
        <v>•</v>
      </c>
    </row>
    <row r="14" spans="2:16" ht="10.050000000000001" customHeight="1" x14ac:dyDescent="0.3">
      <c r="G14" s="48" t="str">
        <v>•</v>
      </c>
      <c r="H14" s="48" t="str">
        <v>•</v>
      </c>
      <c r="I14" s="48" t="str">
        <v>•</v>
      </c>
      <c r="J14" s="48" t="str">
        <v>•</v>
      </c>
      <c r="K14" s="48" t="str">
        <v>•</v>
      </c>
      <c r="L14" s="48" t="str">
        <v>•</v>
      </c>
      <c r="M14" s="48" t="str">
        <v>•</v>
      </c>
      <c r="N14" s="48" t="str">
        <v>•</v>
      </c>
      <c r="O14" s="48" t="str">
        <v>•</v>
      </c>
      <c r="P14" s="48" t="str">
        <v>•</v>
      </c>
    </row>
    <row r="15" spans="2:16" ht="10.050000000000001" customHeight="1" x14ac:dyDescent="0.3">
      <c r="G15" s="48" t="str">
        <v>■</v>
      </c>
      <c r="H15" s="48" t="str">
        <v>•</v>
      </c>
      <c r="I15" s="48" t="str">
        <v>•</v>
      </c>
      <c r="J15" s="48" t="str">
        <v>•</v>
      </c>
      <c r="K15" s="48" t="str">
        <v>•</v>
      </c>
      <c r="L15" s="48" t="str">
        <v>•</v>
      </c>
      <c r="M15" s="48" t="str">
        <v>•</v>
      </c>
      <c r="N15" s="48" t="str">
        <v>•</v>
      </c>
      <c r="O15" s="48" t="str">
        <v>•</v>
      </c>
      <c r="P15" s="48" t="str">
        <v>•</v>
      </c>
    </row>
    <row r="16" spans="2:16" ht="10.050000000000001" customHeight="1" x14ac:dyDescent="0.3">
      <c r="G16" s="48" t="str">
        <v>■</v>
      </c>
      <c r="H16" s="48" t="str">
        <v>■</v>
      </c>
      <c r="I16" s="48" t="str">
        <v>■</v>
      </c>
      <c r="J16" s="48" t="str">
        <v>■</v>
      </c>
      <c r="K16" s="48" t="str">
        <v>■</v>
      </c>
      <c r="L16" s="48" t="str">
        <v>■</v>
      </c>
      <c r="M16" s="48" t="str">
        <v>■</v>
      </c>
      <c r="N16" s="48" t="str">
        <v>■</v>
      </c>
      <c r="O16" s="48" t="str">
        <v>■</v>
      </c>
      <c r="P16" s="48" t="str">
        <v>■</v>
      </c>
    </row>
    <row r="17" spans="7:16" ht="10.050000000000001" customHeight="1" x14ac:dyDescent="0.3">
      <c r="G17" s="48" t="str">
        <v>■</v>
      </c>
      <c r="H17" s="48" t="str">
        <v>■</v>
      </c>
      <c r="I17" s="48" t="str">
        <v>■</v>
      </c>
      <c r="J17" s="48" t="str">
        <v>■</v>
      </c>
      <c r="K17" s="48" t="str">
        <v>■</v>
      </c>
      <c r="L17" s="48" t="str">
        <v>■</v>
      </c>
      <c r="M17" s="48" t="str">
        <v>■</v>
      </c>
      <c r="N17" s="48" t="str">
        <v>■</v>
      </c>
      <c r="O17" s="48" t="str">
        <v>■</v>
      </c>
      <c r="P17" s="48" t="str">
        <v>■</v>
      </c>
    </row>
    <row r="18" spans="7:16" ht="10.050000000000001" customHeight="1" x14ac:dyDescent="0.3">
      <c r="G18" s="48" t="str">
        <v>■</v>
      </c>
      <c r="H18" s="48" t="str">
        <v>■</v>
      </c>
      <c r="I18" s="48" t="str">
        <v>■</v>
      </c>
      <c r="J18" s="48" t="str">
        <v>■</v>
      </c>
      <c r="K18" s="48" t="str">
        <v>■</v>
      </c>
      <c r="L18" s="48" t="str">
        <v>■</v>
      </c>
      <c r="M18" s="48" t="str">
        <v>■</v>
      </c>
      <c r="N18" s="48" t="str">
        <v>■</v>
      </c>
      <c r="O18" s="48" t="str">
        <v>■</v>
      </c>
      <c r="P18" s="48" t="str">
        <v>■</v>
      </c>
    </row>
    <row r="19" spans="7:16" ht="10.050000000000001" customHeight="1" x14ac:dyDescent="0.3">
      <c r="G19" s="48" t="str">
        <v>■</v>
      </c>
      <c r="H19" s="48" t="str">
        <v>■</v>
      </c>
      <c r="I19" s="48" t="str">
        <v>■</v>
      </c>
      <c r="J19" s="48" t="str">
        <v>■</v>
      </c>
      <c r="K19" s="48" t="str">
        <v>■</v>
      </c>
      <c r="L19" s="48" t="str">
        <v>■</v>
      </c>
      <c r="M19" s="48" t="str">
        <v>■</v>
      </c>
      <c r="N19" s="48" t="str">
        <v>■</v>
      </c>
      <c r="O19" s="48" t="str">
        <v>■</v>
      </c>
      <c r="P19" s="48" t="str">
        <v>■</v>
      </c>
    </row>
    <row r="20" spans="7:16" ht="10.050000000000001" customHeight="1" x14ac:dyDescent="0.3">
      <c r="G20" s="48" t="str">
        <v>■</v>
      </c>
      <c r="H20" s="48" t="str">
        <v>■</v>
      </c>
      <c r="I20" s="48" t="str">
        <v>■</v>
      </c>
      <c r="J20" s="48" t="str">
        <v>■</v>
      </c>
      <c r="K20" s="48" t="str">
        <v>■</v>
      </c>
      <c r="L20" s="48" t="str">
        <v>■</v>
      </c>
      <c r="M20" s="48" t="str">
        <v>■</v>
      </c>
      <c r="N20" s="48" t="str">
        <v>■</v>
      </c>
      <c r="O20" s="48" t="str">
        <v>■</v>
      </c>
      <c r="P20" s="48" t="str">
        <v>■</v>
      </c>
    </row>
  </sheetData>
  <conditionalFormatting sqref="G11:P20">
    <cfRule type="expression" dxfId="1" priority="1">
      <formula>G11=$C$10</formula>
    </cfRule>
    <cfRule type="expression" dxfId="0" priority="2">
      <formula>G11=$C$9</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Props1.xml><?xml version="1.0" encoding="utf-8"?>
<ds:datastoreItem xmlns:ds="http://schemas.openxmlformats.org/officeDocument/2006/customXml" ds:itemID="{1657EA48-4205-42A9-B21E-404C80285AE5}">
  <ds:schemaRefs/>
</ds:datastoreItem>
</file>

<file path=customXml/itemProps2.xml><?xml version="1.0" encoding="utf-8"?>
<ds:datastoreItem xmlns:ds="http://schemas.openxmlformats.org/officeDocument/2006/customXml" ds:itemID="{384E0A46-A863-4B66-96DB-002306349EFB}">
  <ds:schemaRefs/>
</ds:datastoreItem>
</file>

<file path=customXml/itemProps3.xml><?xml version="1.0" encoding="utf-8"?>
<ds:datastoreItem xmlns:ds="http://schemas.openxmlformats.org/officeDocument/2006/customXml" ds:itemID="{775EFD6F-D01E-46B8-B3D1-BDABD0A1689D}">
  <ds:schemaRefs/>
</ds:datastoreItem>
</file>

<file path=customXml/itemProps4.xml><?xml version="1.0" encoding="utf-8"?>
<ds:datastoreItem xmlns:ds="http://schemas.openxmlformats.org/officeDocument/2006/customXml" ds:itemID="{0A376CA5-BD71-4F9D-82BE-5AF17E92AAB2}">
  <ds:schemaRefs/>
</ds:datastoreItem>
</file>

<file path=customXml/itemProps5.xml><?xml version="1.0" encoding="utf-8"?>
<ds:datastoreItem xmlns:ds="http://schemas.openxmlformats.org/officeDocument/2006/customXml" ds:itemID="{4D26341E-AFB0-4F9C-B161-6E96BFA4E170}">
  <ds:schemaRefs/>
</ds:datastoreItem>
</file>

<file path=customXml/itemProps6.xml><?xml version="1.0" encoding="utf-8"?>
<ds:datastoreItem xmlns:ds="http://schemas.openxmlformats.org/officeDocument/2006/customXml" ds:itemID="{8F21BCEA-DC42-4257-B43B-F4F71BA5DE93}">
  <ds:schemaRefs/>
</ds:datastoreItem>
</file>

<file path=customXml/itemProps7.xml><?xml version="1.0" encoding="utf-8"?>
<ds:datastoreItem xmlns:ds="http://schemas.openxmlformats.org/officeDocument/2006/customXml" ds:itemID="{5198AC41-0C1C-4C41-AE5D-EE76E89F67C4}">
  <ds:schemaRefs/>
</ds:datastoreItem>
</file>

<file path=customXml/itemProps8.xml><?xml version="1.0" encoding="utf-8"?>
<ds:datastoreItem xmlns:ds="http://schemas.openxmlformats.org/officeDocument/2006/customXml" ds:itemID="{E3E6AEDF-C310-4BF0-A9D4-519138C96DAB}">
  <ds:schemaRefs/>
</ds:datastoreItem>
</file>

<file path=customXml/itemProps9.xml><?xml version="1.0" encoding="utf-8"?>
<ds:datastoreItem xmlns:ds="http://schemas.openxmlformats.org/officeDocument/2006/customXml" ds:itemID="{D357B383-04E3-4117-A859-0A4B58084922}">
  <ds:schemaRefs/>
</ds:datastoreItem>
</file>

<file path=customXml/itemProps10.xml><?xml version="1.0" encoding="utf-8"?>
<ds:datastoreItem xmlns:ds="http://schemas.openxmlformats.org/officeDocument/2006/customXml" ds:itemID="{B492E086-DFB3-4B14-B8C8-1C37411153BB}">
  <ds:schemaRefs/>
</ds:datastoreItem>
</file>

<file path=customXml/itemProps11.xml><?xml version="1.0" encoding="utf-8"?>
<ds:datastoreItem xmlns:ds="http://schemas.openxmlformats.org/officeDocument/2006/customXml" ds:itemID="{44021884-F8F8-4FD5-99F1-D3F9E7E06E68}">
  <ds:schemaRefs/>
</ds:datastoreItem>
</file>

<file path=customXml/itemProps12.xml><?xml version="1.0" encoding="utf-8"?>
<ds:datastoreItem xmlns:ds="http://schemas.openxmlformats.org/officeDocument/2006/customXml" ds:itemID="{2C876DC3-C057-4138-9C4E-50C47B619EE5}">
  <ds:schemaRefs/>
</ds:datastoreItem>
</file>

<file path=customXml/itemProps13.xml><?xml version="1.0" encoding="utf-8"?>
<ds:datastoreItem xmlns:ds="http://schemas.openxmlformats.org/officeDocument/2006/customXml" ds:itemID="{A1F6A48D-F567-491F-BFE7-92C9C93375DE}">
  <ds:schemaRefs/>
</ds:datastoreItem>
</file>

<file path=customXml/itemProps14.xml><?xml version="1.0" encoding="utf-8"?>
<ds:datastoreItem xmlns:ds="http://schemas.openxmlformats.org/officeDocument/2006/customXml" ds:itemID="{FEAC4494-D881-48F5-8736-1DD0A8C53AD4}">
  <ds:schemaRefs/>
</ds:datastoreItem>
</file>

<file path=customXml/itemProps15.xml><?xml version="1.0" encoding="utf-8"?>
<ds:datastoreItem xmlns:ds="http://schemas.openxmlformats.org/officeDocument/2006/customXml" ds:itemID="{0F0238D7-40F9-4F1A-AF71-00B7C969844A}">
  <ds:schemaRefs/>
</ds:datastoreItem>
</file>

<file path=customXml/itemProps16.xml><?xml version="1.0" encoding="utf-8"?>
<ds:datastoreItem xmlns:ds="http://schemas.openxmlformats.org/officeDocument/2006/customXml" ds:itemID="{0032E59D-81BF-4BCB-9223-0B54EE4B50D8}">
  <ds:schemaRefs/>
</ds:datastoreItem>
</file>

<file path=customXml/itemProps17.xml><?xml version="1.0" encoding="utf-8"?>
<ds:datastoreItem xmlns:ds="http://schemas.openxmlformats.org/officeDocument/2006/customXml" ds:itemID="{25C52FC5-401F-4384-BCB1-6F903A60C9C8}">
  <ds:schemaRefs/>
</ds:datastoreItem>
</file>

<file path=customXml/itemProps18.xml><?xml version="1.0" encoding="utf-8"?>
<ds:datastoreItem xmlns:ds="http://schemas.openxmlformats.org/officeDocument/2006/customXml" ds:itemID="{9F7592A3-5522-42B4-96AA-6487E7020B4E}">
  <ds:schemaRefs/>
</ds:datastoreItem>
</file>

<file path=customXml/itemProps19.xml><?xml version="1.0" encoding="utf-8"?>
<ds:datastoreItem xmlns:ds="http://schemas.openxmlformats.org/officeDocument/2006/customXml" ds:itemID="{6810D341-C0D9-407F-A5F7-BC10C4DB62BE}">
  <ds:schemaRefs/>
</ds:datastoreItem>
</file>

<file path=customXml/itemProps20.xml><?xml version="1.0" encoding="utf-8"?>
<ds:datastoreItem xmlns:ds="http://schemas.openxmlformats.org/officeDocument/2006/customXml" ds:itemID="{42ED1FEE-D433-4942-B257-8EBE96402680}">
  <ds:schemaRefs/>
</ds:datastoreItem>
</file>

<file path=customXml/itemProps21.xml><?xml version="1.0" encoding="utf-8"?>
<ds:datastoreItem xmlns:ds="http://schemas.openxmlformats.org/officeDocument/2006/customXml" ds:itemID="{F695792D-4F0D-40C3-9C9B-F2CC3FC20A08}">
  <ds:schemaRefs/>
</ds:datastoreItem>
</file>

<file path=customXml/itemProps22.xml><?xml version="1.0" encoding="utf-8"?>
<ds:datastoreItem xmlns:ds="http://schemas.openxmlformats.org/officeDocument/2006/customXml" ds:itemID="{8E68A249-8BD8-4D33-8C93-89D51EF7AC4D}">
  <ds:schemaRefs/>
</ds:datastoreItem>
</file>

<file path=customXml/itemProps23.xml><?xml version="1.0" encoding="utf-8"?>
<ds:datastoreItem xmlns:ds="http://schemas.openxmlformats.org/officeDocument/2006/customXml" ds:itemID="{91E3CDD3-7C6B-4259-B64E-CA158A60425C}">
  <ds:schemaRefs/>
</ds:datastoreItem>
</file>

<file path=customXml/itemProps24.xml><?xml version="1.0" encoding="utf-8"?>
<ds:datastoreItem xmlns:ds="http://schemas.openxmlformats.org/officeDocument/2006/customXml" ds:itemID="{0653AF74-7E4F-4153-9374-DD93A78F64DE}">
  <ds:schemaRefs/>
</ds:datastoreItem>
</file>

<file path=customXml/itemProps25.xml><?xml version="1.0" encoding="utf-8"?>
<ds:datastoreItem xmlns:ds="http://schemas.openxmlformats.org/officeDocument/2006/customXml" ds:itemID="{CC6A626A-3334-4E8E-BDA2-7BD7D7C2DFEA}">
  <ds:schemaRefs/>
</ds:datastoreItem>
</file>

<file path=customXml/itemProps26.xml><?xml version="1.0" encoding="utf-8"?>
<ds:datastoreItem xmlns:ds="http://schemas.openxmlformats.org/officeDocument/2006/customXml" ds:itemID="{E3AE1499-8660-4DA5-A212-51D7A78D509D}">
  <ds:schemaRefs/>
</ds:datastoreItem>
</file>

<file path=customXml/itemProps27.xml><?xml version="1.0" encoding="utf-8"?>
<ds:datastoreItem xmlns:ds="http://schemas.openxmlformats.org/officeDocument/2006/customXml" ds:itemID="{DCB716E7-0286-42B2-A451-60CBD32C99DF}">
  <ds:schemaRefs>
    <ds:schemaRef ds:uri="http://schemas.microsoft.com/DataMashup"/>
  </ds:schemaRefs>
</ds:datastoreItem>
</file>

<file path=customXml/itemProps28.xml><?xml version="1.0" encoding="utf-8"?>
<ds:datastoreItem xmlns:ds="http://schemas.openxmlformats.org/officeDocument/2006/customXml" ds:itemID="{DDE4C102-573B-40BB-BF3A-F7E79E6B0EB0}">
  <ds:schemaRefs/>
</ds:datastoreItem>
</file>

<file path=customXml/itemProps29.xml><?xml version="1.0" encoding="utf-8"?>
<ds:datastoreItem xmlns:ds="http://schemas.openxmlformats.org/officeDocument/2006/customXml" ds:itemID="{0A1D6BFE-82FF-4D47-BCF1-1D3D68447BB8}">
  <ds:schemaRefs/>
</ds:datastoreItem>
</file>

<file path=customXml/itemProps30.xml><?xml version="1.0" encoding="utf-8"?>
<ds:datastoreItem xmlns:ds="http://schemas.openxmlformats.org/officeDocument/2006/customXml" ds:itemID="{B28B9E95-BF46-4D09-9224-3DFDB4E118D2}">
  <ds:schemaRefs/>
</ds:datastoreItem>
</file>

<file path=customXml/itemProps31.xml><?xml version="1.0" encoding="utf-8"?>
<ds:datastoreItem xmlns:ds="http://schemas.openxmlformats.org/officeDocument/2006/customXml" ds:itemID="{C855A2BB-563A-4F4E-B56D-F9D7EF162A2D}">
  <ds:schemaRefs/>
</ds:datastoreItem>
</file>

<file path=customXml/itemProps32.xml><?xml version="1.0" encoding="utf-8"?>
<ds:datastoreItem xmlns:ds="http://schemas.openxmlformats.org/officeDocument/2006/customXml" ds:itemID="{0C894B7A-1376-47DA-813C-90E4737469AA}">
  <ds:schemaRefs/>
</ds:datastoreItem>
</file>

<file path=customXml/itemProps33.xml><?xml version="1.0" encoding="utf-8"?>
<ds:datastoreItem xmlns:ds="http://schemas.openxmlformats.org/officeDocument/2006/customXml" ds:itemID="{2B0F7C42-F8D7-4C5C-B896-570213C0E70D}">
  <ds:schemaRefs/>
</ds:datastoreItem>
</file>

<file path=customXml/itemProps34.xml><?xml version="1.0" encoding="utf-8"?>
<ds:datastoreItem xmlns:ds="http://schemas.openxmlformats.org/officeDocument/2006/customXml" ds:itemID="{A69CCB14-B1B8-405F-9FC9-B5086428259F}">
  <ds:schemaRefs/>
</ds:datastoreItem>
</file>

<file path=customXml/itemProps35.xml><?xml version="1.0" encoding="utf-8"?>
<ds:datastoreItem xmlns:ds="http://schemas.openxmlformats.org/officeDocument/2006/customXml" ds:itemID="{54DDA5F9-7416-4311-B1AD-04A6CA234472}">
  <ds:schemaRefs/>
</ds:datastoreItem>
</file>

<file path=customXml/itemProps36.xml><?xml version="1.0" encoding="utf-8"?>
<ds:datastoreItem xmlns:ds="http://schemas.openxmlformats.org/officeDocument/2006/customXml" ds:itemID="{F0826667-2233-43A2-85A1-B80CF9E2CCAB}">
  <ds:schemaRefs/>
</ds:datastoreItem>
</file>

<file path=customXml/itemProps37.xml><?xml version="1.0" encoding="utf-8"?>
<ds:datastoreItem xmlns:ds="http://schemas.openxmlformats.org/officeDocument/2006/customXml" ds:itemID="{8F7415A8-3020-4672-ACC8-A1884304438D}">
  <ds:schemaRefs/>
</ds:datastoreItem>
</file>

<file path=customXml/itemProps38.xml><?xml version="1.0" encoding="utf-8"?>
<ds:datastoreItem xmlns:ds="http://schemas.openxmlformats.org/officeDocument/2006/customXml" ds:itemID="{521EC1F1-06CC-4E09-AA97-CA50219AF93B}">
  <ds:schemaRefs/>
</ds:datastoreItem>
</file>

<file path=customXml/itemProps39.xml><?xml version="1.0" encoding="utf-8"?>
<ds:datastoreItem xmlns:ds="http://schemas.openxmlformats.org/officeDocument/2006/customXml" ds:itemID="{D1A8CE2C-1008-4F1C-94CF-9D25E6B7A08A}">
  <ds:schemaRefs/>
</ds:datastoreItem>
</file>

<file path=customXml/itemProps40.xml><?xml version="1.0" encoding="utf-8"?>
<ds:datastoreItem xmlns:ds="http://schemas.openxmlformats.org/officeDocument/2006/customXml" ds:itemID="{1583CD05-1F91-40A6-A928-2E3EFD12FCDF}">
  <ds:schemaRefs/>
</ds:datastoreItem>
</file>

<file path=customXml/itemProps41.xml><?xml version="1.0" encoding="utf-8"?>
<ds:datastoreItem xmlns:ds="http://schemas.openxmlformats.org/officeDocument/2006/customXml" ds:itemID="{93E87678-6AD2-4FDD-B526-2E2EED0B5C87}">
  <ds:schemaRefs/>
</ds:datastoreItem>
</file>

<file path=customXml/itemProps42.xml><?xml version="1.0" encoding="utf-8"?>
<ds:datastoreItem xmlns:ds="http://schemas.openxmlformats.org/officeDocument/2006/customXml" ds:itemID="{4CE3C738-3947-46DD-BFB6-29F2211FFAF7}">
  <ds:schemaRefs/>
</ds:datastoreItem>
</file>

<file path=customXml/itemProps43.xml><?xml version="1.0" encoding="utf-8"?>
<ds:datastoreItem xmlns:ds="http://schemas.openxmlformats.org/officeDocument/2006/customXml" ds:itemID="{EBDFC993-D528-4D63-8BCF-676457F09D86}">
  <ds:schemaRefs/>
</ds:datastoreItem>
</file>

<file path=customXml/itemProps44.xml><?xml version="1.0" encoding="utf-8"?>
<ds:datastoreItem xmlns:ds="http://schemas.openxmlformats.org/officeDocument/2006/customXml" ds:itemID="{2F80C63B-6B2F-40AD-97AD-CC06996CBE52}">
  <ds:schemaRefs/>
</ds:datastoreItem>
</file>

<file path=customXml/itemProps45.xml><?xml version="1.0" encoding="utf-8"?>
<ds:datastoreItem xmlns:ds="http://schemas.openxmlformats.org/officeDocument/2006/customXml" ds:itemID="{4C376120-242F-4B83-8F24-8410A21CC71F}">
  <ds:schemaRefs/>
</ds:datastoreItem>
</file>

<file path=customXml/itemProps46.xml><?xml version="1.0" encoding="utf-8"?>
<ds:datastoreItem xmlns:ds="http://schemas.openxmlformats.org/officeDocument/2006/customXml" ds:itemID="{39776D6C-1A27-4BBA-A3EA-75513CDD64FB}">
  <ds:schemaRefs/>
</ds:datastoreItem>
</file>

<file path=customXml/itemProps47.xml><?xml version="1.0" encoding="utf-8"?>
<ds:datastoreItem xmlns:ds="http://schemas.openxmlformats.org/officeDocument/2006/customXml" ds:itemID="{A6FB8C3C-12BA-4FF8-A509-521081E6BA9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Store Dashboard1</vt:lpstr>
      <vt:lpstr>Store AnalysisDash1</vt:lpstr>
      <vt:lpstr>Monthly RevenueDash1</vt:lpstr>
      <vt:lpstr>Monthly Dashboard2</vt:lpstr>
      <vt:lpstr>Monthly AnalysisDash2</vt:lpstr>
      <vt:lpstr>Waffle ChartDash2</vt:lpstr>
      <vt:lpstr>Profit Dashboard3</vt:lpstr>
      <vt:lpstr>Profit AnalysisDash3</vt:lpstr>
      <vt:lpstr>Gender Waffle Chart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phyllian kipchirchir</dc:creator>
  <cp:lastModifiedBy>phyllian kipchirchir</cp:lastModifiedBy>
  <dcterms:created xsi:type="dcterms:W3CDTF">2024-05-08T07:43:25Z</dcterms:created>
  <dcterms:modified xsi:type="dcterms:W3CDTF">2024-05-16T11:47:24Z</dcterms:modified>
</cp:coreProperties>
</file>