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Documents\_Breadboarding\VideoController\V02_design\"/>
    </mc:Choice>
  </mc:AlternateContent>
  <xr:revisionPtr revIDLastSave="0" documentId="13_ncr:1_{9C162FA5-EEC1-407E-818C-9DD87A1508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C2" i="1"/>
  <c r="D3" i="1" s="1"/>
  <c r="C3" i="1"/>
  <c r="C4" i="1"/>
  <c r="C10" i="1"/>
  <c r="I14" i="1" s="1"/>
  <c r="C11" i="1"/>
  <c r="G14" i="1" s="1"/>
  <c r="D11" i="1"/>
  <c r="C12" i="1"/>
  <c r="F14" i="1" s="1"/>
  <c r="F11" i="1" s="1"/>
  <c r="F12" i="1" s="1"/>
  <c r="C13" i="1"/>
  <c r="H15" i="1" s="1"/>
  <c r="L14" i="1"/>
  <c r="F15" i="1"/>
  <c r="F16" i="1" s="1"/>
  <c r="G15" i="1"/>
  <c r="G11" i="1" s="1"/>
  <c r="G12" i="1" s="1"/>
  <c r="L15" i="1"/>
  <c r="L11" i="1" s="1"/>
  <c r="L16" i="1"/>
  <c r="G4" i="1" l="1"/>
  <c r="I15" i="1"/>
  <c r="F4" i="1"/>
  <c r="K14" i="1"/>
  <c r="J14" i="1"/>
  <c r="G16" i="1"/>
  <c r="H14" i="1"/>
  <c r="H16" i="1" s="1"/>
  <c r="K15" i="1"/>
  <c r="H4" i="1"/>
  <c r="J15" i="1"/>
  <c r="H11" i="1" l="1"/>
  <c r="H12" i="1" s="1"/>
  <c r="J11" i="1"/>
  <c r="J12" i="1" s="1"/>
  <c r="J16" i="1"/>
  <c r="K11" i="1"/>
  <c r="K16" i="1"/>
  <c r="I16" i="1"/>
  <c r="I11" i="1"/>
  <c r="I12" i="1" l="1"/>
  <c r="K12" i="1"/>
  <c r="L12" i="1"/>
</calcChain>
</file>

<file path=xl/sharedStrings.xml><?xml version="1.0" encoding="utf-8"?>
<sst xmlns="http://schemas.openxmlformats.org/spreadsheetml/2006/main" count="37" uniqueCount="29">
  <si>
    <t>Resistor Value</t>
  </si>
  <si>
    <t>Net Resistance</t>
  </si>
  <si>
    <t>%00</t>
  </si>
  <si>
    <t>%01</t>
  </si>
  <si>
    <t>%10</t>
  </si>
  <si>
    <t>%11</t>
  </si>
  <si>
    <t>Outputs with 75-ohm Load (Volts)</t>
  </si>
  <si>
    <t>R(Internal)</t>
  </si>
  <si>
    <t>Impedance</t>
  </si>
  <si>
    <t>Steps:</t>
  </si>
  <si>
    <t>R(from MSB)</t>
  </si>
  <si>
    <t>R(from LSB)</t>
  </si>
  <si>
    <t>R(to GND)</t>
  </si>
  <si>
    <t>TV (Composite Video)</t>
  </si>
  <si>
    <t>R(from middle)</t>
  </si>
  <si>
    <t>VGA</t>
  </si>
  <si>
    <t>%000</t>
  </si>
  <si>
    <t>%001</t>
  </si>
  <si>
    <t>%010</t>
  </si>
  <si>
    <t>%011</t>
  </si>
  <si>
    <t>%100</t>
  </si>
  <si>
    <t>%101</t>
  </si>
  <si>
    <t>%110</t>
  </si>
  <si>
    <t>%111</t>
  </si>
  <si>
    <t>R(to GND) // 75ohm</t>
  </si>
  <si>
    <t>Ra</t>
  </si>
  <si>
    <t>Rb</t>
  </si>
  <si>
    <t>%</t>
  </si>
  <si>
    <t>Backpack 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</si>
</sst>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2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165" fontId="0" fillId="0" borderId="0" xfId="0" applyNumberFormat="1"/>
    <xf numFmtId="166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30" zoomScaleNormal="130" workbookViewId="0"/>
  </sheetViews>
  <sheetFormatPr defaultRowHeight="12.75" x14ac:dyDescent="0.2"/>
  <cols>
    <col min="1" max="1" width="20.5703125" style="3" bestFit="1" customWidth="1"/>
    <col min="2" max="3" width="13.7109375" customWidth="1"/>
    <col min="4" max="4" width="11.7109375" customWidth="1"/>
  </cols>
  <sheetData>
    <row r="1" spans="1:12" s="1" customFormat="1" x14ac:dyDescent="0.2">
      <c r="A1" s="8" t="s">
        <v>15</v>
      </c>
      <c r="B1" s="1" t="s">
        <v>0</v>
      </c>
      <c r="C1" s="1" t="s">
        <v>1</v>
      </c>
      <c r="D1" s="2" t="s">
        <v>8</v>
      </c>
      <c r="E1" s="13" t="s">
        <v>6</v>
      </c>
      <c r="F1" s="13"/>
      <c r="G1" s="13"/>
      <c r="H1" s="13"/>
    </row>
    <row r="2" spans="1:12" x14ac:dyDescent="0.2">
      <c r="A2" s="1" t="s">
        <v>10</v>
      </c>
      <c r="B2">
        <v>240</v>
      </c>
      <c r="C2" s="4">
        <f>B2 + $B$5</f>
        <v>267</v>
      </c>
      <c r="D2" s="5"/>
      <c r="E2" s="2" t="s">
        <v>2</v>
      </c>
      <c r="F2" s="2" t="s">
        <v>3</v>
      </c>
      <c r="G2" s="2" t="s">
        <v>4</v>
      </c>
      <c r="H2" s="2" t="s">
        <v>5</v>
      </c>
    </row>
    <row r="3" spans="1:12" x14ac:dyDescent="0.2">
      <c r="A3" s="1" t="s">
        <v>11</v>
      </c>
      <c r="B3">
        <v>510</v>
      </c>
      <c r="C3" s="4">
        <f>B3 + $B$5</f>
        <v>537</v>
      </c>
      <c r="D3" s="4">
        <f>1/(1/C2 + 1/C3 + 1/B4)</f>
        <v>75.188968087809954</v>
      </c>
      <c r="E3" s="6">
        <v>0</v>
      </c>
      <c r="F3" s="6">
        <f>3.4 * C4 * C2 / (C4 + C2) / (C4 * C2 / (C4 + C2) + C3)</f>
        <v>0.23772890275342015</v>
      </c>
      <c r="G3" s="6">
        <f>3.4 * C4 * C3 / (C4 + C3) / (C4 * C3 / (C4 + C3) + C2)</f>
        <v>0.4781289167737327</v>
      </c>
      <c r="H3" s="6">
        <f>3.4 * C4 / (C4 + C2 * C3 / (C2 + C3))</f>
        <v>0.71585781952715288</v>
      </c>
    </row>
    <row r="4" spans="1:12" x14ac:dyDescent="0.2">
      <c r="A4" s="1" t="s">
        <v>12</v>
      </c>
      <c r="B4">
        <v>130</v>
      </c>
      <c r="C4" s="4">
        <f>B4 * 75 / (B4 + 75)</f>
        <v>47.560975609756099</v>
      </c>
      <c r="D4" s="5"/>
      <c r="E4" s="7" t="s">
        <v>9</v>
      </c>
      <c r="F4" s="6">
        <f>F3-E3</f>
        <v>0.23772890275342015</v>
      </c>
      <c r="G4" s="6">
        <f>G3-F3</f>
        <v>0.24040001402031255</v>
      </c>
      <c r="H4" s="6">
        <f>H3-G3</f>
        <v>0.23772890275342018</v>
      </c>
    </row>
    <row r="5" spans="1:12" x14ac:dyDescent="0.2">
      <c r="A5" s="1" t="s">
        <v>7</v>
      </c>
      <c r="B5">
        <v>27</v>
      </c>
    </row>
    <row r="8" spans="1:12" x14ac:dyDescent="0.2">
      <c r="B8" s="2"/>
    </row>
    <row r="9" spans="1:12" x14ac:dyDescent="0.2">
      <c r="A9" s="8" t="s">
        <v>13</v>
      </c>
      <c r="B9" s="1" t="s">
        <v>0</v>
      </c>
      <c r="C9" s="1" t="s">
        <v>1</v>
      </c>
      <c r="D9" s="2" t="s">
        <v>8</v>
      </c>
      <c r="E9" s="13" t="s">
        <v>6</v>
      </c>
      <c r="F9" s="13"/>
      <c r="G9" s="13"/>
      <c r="H9" s="13"/>
    </row>
    <row r="10" spans="1:12" x14ac:dyDescent="0.2">
      <c r="A10" s="1" t="s">
        <v>10</v>
      </c>
      <c r="B10" s="11">
        <v>215</v>
      </c>
      <c r="C10" s="4">
        <f>B10 + $B$14</f>
        <v>215</v>
      </c>
      <c r="E10" s="2" t="s">
        <v>16</v>
      </c>
      <c r="F10" s="2" t="s">
        <v>17</v>
      </c>
      <c r="G10" s="2" t="s">
        <v>18</v>
      </c>
      <c r="H10" s="2" t="s">
        <v>19</v>
      </c>
      <c r="I10" s="2" t="s">
        <v>20</v>
      </c>
      <c r="J10" s="2" t="s">
        <v>21</v>
      </c>
      <c r="K10" s="2" t="s">
        <v>22</v>
      </c>
      <c r="L10" s="2" t="s">
        <v>23</v>
      </c>
    </row>
    <row r="11" spans="1:12" x14ac:dyDescent="0.2">
      <c r="A11" s="1" t="s">
        <v>14</v>
      </c>
      <c r="B11" s="11">
        <v>430</v>
      </c>
      <c r="C11" s="4">
        <f>B11 + $B$14</f>
        <v>430</v>
      </c>
      <c r="D11" s="4">
        <f>1/(1/C10 + 1/C11 + 1/C12+ 1/B13)</f>
        <v>78.181818181818187</v>
      </c>
      <c r="E11" s="6">
        <v>0</v>
      </c>
      <c r="F11" s="6">
        <f>3.3*F15/(F14+F15)</f>
        <v>0.14688427299703266</v>
      </c>
      <c r="G11" s="6">
        <f t="shared" ref="G11:L11" si="0">3.3*G15/(G14+G15)</f>
        <v>0.29376854599406527</v>
      </c>
      <c r="H11" s="6">
        <f t="shared" si="0"/>
        <v>0.44065281899109782</v>
      </c>
      <c r="I11" s="6">
        <f t="shared" si="0"/>
        <v>0.58753709198813064</v>
      </c>
      <c r="J11" s="6">
        <f t="shared" si="0"/>
        <v>0.73442136498516331</v>
      </c>
      <c r="K11" s="6">
        <f t="shared" si="0"/>
        <v>0.88130563798219574</v>
      </c>
      <c r="L11" s="6">
        <f t="shared" si="0"/>
        <v>1.0281899109792285</v>
      </c>
    </row>
    <row r="12" spans="1:12" x14ac:dyDescent="0.2">
      <c r="A12" s="1" t="s">
        <v>11</v>
      </c>
      <c r="B12" s="11">
        <v>860</v>
      </c>
      <c r="C12" s="4">
        <f>B12 + $B$14</f>
        <v>860</v>
      </c>
      <c r="E12" s="7" t="s">
        <v>9</v>
      </c>
      <c r="F12" s="6">
        <f>F11-E11</f>
        <v>0.14688427299703266</v>
      </c>
      <c r="G12" s="6">
        <f t="shared" ref="G12:L12" si="1">G11-F11</f>
        <v>0.14688427299703261</v>
      </c>
      <c r="H12" s="6">
        <f t="shared" si="1"/>
        <v>0.14688427299703255</v>
      </c>
      <c r="I12" s="6">
        <f t="shared" si="1"/>
        <v>0.14688427299703283</v>
      </c>
      <c r="J12" s="6">
        <f t="shared" si="1"/>
        <v>0.14688427299703266</v>
      </c>
      <c r="K12" s="6">
        <f t="shared" si="1"/>
        <v>0.14688427299703244</v>
      </c>
      <c r="L12" s="6">
        <f t="shared" si="1"/>
        <v>0.14688427299703277</v>
      </c>
    </row>
    <row r="13" spans="1:12" x14ac:dyDescent="0.2">
      <c r="A13" s="1" t="s">
        <v>24</v>
      </c>
      <c r="B13" s="11">
        <v>215</v>
      </c>
      <c r="C13" s="4">
        <f>B13 * 75 / (B13 + 75)</f>
        <v>55.603448275862071</v>
      </c>
    </row>
    <row r="14" spans="1:12" x14ac:dyDescent="0.2">
      <c r="A14" s="1" t="s">
        <v>7</v>
      </c>
      <c r="B14" s="11">
        <v>0</v>
      </c>
      <c r="E14" s="7" t="s">
        <v>25</v>
      </c>
      <c r="F14" s="9">
        <f>C12</f>
        <v>860</v>
      </c>
      <c r="G14" s="9">
        <f>C11</f>
        <v>430</v>
      </c>
      <c r="H14" s="9">
        <f>1/(1/C11+1/C12)</f>
        <v>286.66666666666669</v>
      </c>
      <c r="I14" s="9">
        <f>C10</f>
        <v>215</v>
      </c>
      <c r="J14" s="9">
        <f>1/(1/C12+1/C10)</f>
        <v>172</v>
      </c>
      <c r="K14" s="9">
        <f>1/(1/C11+1/C10)</f>
        <v>143.33333333333334</v>
      </c>
      <c r="L14" s="9">
        <f>1/(1/C12+1/C11+1/C10)</f>
        <v>122.85714285714286</v>
      </c>
    </row>
    <row r="15" spans="1:12" x14ac:dyDescent="0.2">
      <c r="B15" s="12" t="s">
        <v>28</v>
      </c>
      <c r="E15" s="7" t="s">
        <v>26</v>
      </c>
      <c r="F15" s="9">
        <f>1/(1/C10+1/C11+1/C13)</f>
        <v>40.062111801242239</v>
      </c>
      <c r="G15" s="9">
        <f>1/(1/C13+1/C12+1/C10)</f>
        <v>42.019543973941367</v>
      </c>
      <c r="H15" s="9">
        <f>1/(1/C13+1/C10)</f>
        <v>44.178082191780824</v>
      </c>
      <c r="I15" s="9">
        <f>1/(1/C13+1/C12+1/C11)</f>
        <v>46.570397111913358</v>
      </c>
      <c r="J15" s="9">
        <f>1/(1/C13+1/C11)</f>
        <v>49.23664122137405</v>
      </c>
      <c r="K15" s="9">
        <f>1/(1/C13+1/C12)</f>
        <v>52.226720647773284</v>
      </c>
      <c r="L15" s="9">
        <f>1/(1/C13)</f>
        <v>55.603448275862071</v>
      </c>
    </row>
    <row r="16" spans="1:12" x14ac:dyDescent="0.2">
      <c r="E16" s="7" t="s">
        <v>27</v>
      </c>
      <c r="F16" s="10">
        <f>F15/(F15+F14)</f>
        <v>4.4510385756676561E-2</v>
      </c>
      <c r="G16" s="10">
        <f t="shared" ref="G16:L16" si="2">G15/(G15+G14)</f>
        <v>8.9020771513353109E-2</v>
      </c>
      <c r="H16" s="10">
        <f t="shared" si="2"/>
        <v>0.13353115727002965</v>
      </c>
      <c r="I16" s="10">
        <f t="shared" si="2"/>
        <v>0.17804154302670624</v>
      </c>
      <c r="J16" s="10">
        <f t="shared" si="2"/>
        <v>0.22255192878338281</v>
      </c>
      <c r="K16" s="10">
        <f t="shared" si="2"/>
        <v>0.26706231454005935</v>
      </c>
      <c r="L16" s="10">
        <f t="shared" si="2"/>
        <v>0.31157270029673589</v>
      </c>
    </row>
  </sheetData>
  <mergeCells count="2">
    <mergeCell ref="E1:H1"/>
    <mergeCell ref="E9:H9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Dave</cp:lastModifiedBy>
  <dcterms:created xsi:type="dcterms:W3CDTF">2011-10-25T21:04:01Z</dcterms:created>
  <dcterms:modified xsi:type="dcterms:W3CDTF">2022-11-26T19:58:35Z</dcterms:modified>
</cp:coreProperties>
</file>