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it\Desktop\Uni Documents\Modules year 3\Physics in Society\Project\"/>
    </mc:Choice>
  </mc:AlternateContent>
  <xr:revisionPtr revIDLastSave="0" documentId="13_ncr:1_{D055C1BA-5D36-4E4B-AA34-38DF22B66A8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Data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I16" i="1"/>
  <c r="B20" i="1"/>
  <c r="D21" i="1"/>
  <c r="B21" i="1"/>
  <c r="H21" i="1" s="1"/>
  <c r="I17" i="1"/>
  <c r="I18" i="1"/>
  <c r="I19" i="1"/>
  <c r="I15" i="1"/>
  <c r="I10" i="1"/>
  <c r="I9" i="1"/>
  <c r="I8" i="1"/>
  <c r="D3" i="1"/>
  <c r="D4" i="1"/>
  <c r="D5" i="1"/>
  <c r="D6" i="1"/>
  <c r="D7" i="1"/>
  <c r="D20" i="1" l="1"/>
  <c r="H20" i="1"/>
  <c r="H4" i="1"/>
  <c r="H5" i="1"/>
  <c r="H6" i="1"/>
  <c r="H7" i="1"/>
  <c r="H3" i="1"/>
  <c r="D19" i="1"/>
  <c r="B19" i="1"/>
  <c r="H19" i="1" s="1"/>
  <c r="D18" i="1"/>
  <c r="B18" i="1"/>
  <c r="H18" i="1" s="1"/>
  <c r="D17" i="1"/>
  <c r="B17" i="1"/>
  <c r="H17" i="1" s="1"/>
  <c r="B16" i="1"/>
  <c r="D16" i="1"/>
  <c r="D15" i="1"/>
  <c r="B15" i="1"/>
  <c r="H15" i="1" s="1"/>
  <c r="D14" i="1"/>
  <c r="B14" i="1" l="1"/>
  <c r="H14" i="1" s="1"/>
  <c r="B13" i="1"/>
  <c r="H13" i="1" s="1"/>
  <c r="B12" i="1"/>
  <c r="B11" i="1"/>
  <c r="H11" i="1" s="1"/>
  <c r="B10" i="1"/>
  <c r="H10" i="1" s="1"/>
  <c r="D10" i="1"/>
  <c r="B9" i="1"/>
  <c r="H9" i="1" s="1"/>
  <c r="D9" i="1"/>
  <c r="D8" i="1"/>
  <c r="B8" i="1"/>
  <c r="H8" i="1" s="1"/>
  <c r="C2" i="1"/>
</calcChain>
</file>

<file path=xl/sharedStrings.xml><?xml version="1.0" encoding="utf-8"?>
<sst xmlns="http://schemas.openxmlformats.org/spreadsheetml/2006/main" count="68" uniqueCount="47">
  <si>
    <t>Title</t>
  </si>
  <si>
    <t>Size (in terms of bytes)</t>
  </si>
  <si>
    <t>Domain</t>
  </si>
  <si>
    <t>1 bit</t>
  </si>
  <si>
    <t>Units</t>
  </si>
  <si>
    <t>1 kibibyt</t>
  </si>
  <si>
    <t>2^10</t>
  </si>
  <si>
    <t>1 mebibyt</t>
  </si>
  <si>
    <t>2^20</t>
  </si>
  <si>
    <t>1 gibibyt</t>
  </si>
  <si>
    <t>2^30</t>
  </si>
  <si>
    <t>2^40</t>
  </si>
  <si>
    <t>2^50</t>
  </si>
  <si>
    <t>1 exbibyt</t>
  </si>
  <si>
    <t>2^60</t>
  </si>
  <si>
    <t>Binary Scale</t>
  </si>
  <si>
    <t>SI Scale</t>
  </si>
  <si>
    <t>X pos</t>
  </si>
  <si>
    <t>Y pos</t>
  </si>
  <si>
    <t>CERN</t>
  </si>
  <si>
    <t>n/a</t>
  </si>
  <si>
    <t>Size (for scaling)</t>
  </si>
  <si>
    <t>1 tebibyte</t>
  </si>
  <si>
    <t>2^47</t>
  </si>
  <si>
    <t>2^57</t>
  </si>
  <si>
    <t>1 pepibyte</t>
  </si>
  <si>
    <t>Astronomy</t>
  </si>
  <si>
    <t>2^23</t>
  </si>
  <si>
    <t>Comparaison with Real World</t>
  </si>
  <si>
    <t>2^29</t>
  </si>
  <si>
    <t>2^32</t>
  </si>
  <si>
    <t>2^69</t>
  </si>
  <si>
    <t>2^77</t>
  </si>
  <si>
    <t>SI Scale correct</t>
  </si>
  <si>
    <t>Amount of Data Cern has stored on disks (1.5PB)</t>
  </si>
  <si>
    <t>Amount of Data Cern created in 2018 (1.2PB)</t>
  </si>
  <si>
    <t>Amount of data needed to observe a black hole (5.6PB)</t>
  </si>
  <si>
    <t>Amount of processed data produced in a year in astrophysics (1.0TB)</t>
  </si>
  <si>
    <t>Capacity of IBM 350, the first commercial harddisk in 1956 (3.75MB)</t>
  </si>
  <si>
    <t>Amount of data contained on a large foldout map (150MB)</t>
  </si>
  <si>
    <t>Amount of data that can be stored within a CD (650MB)</t>
  </si>
  <si>
    <t>Amount of information stored in 1 gram of DNA (0.35ZB)</t>
  </si>
  <si>
    <t>Information content of 1 mol of liquid water at 25 degrees (7.3YB)</t>
  </si>
  <si>
    <t>Amount of processed data stored by the Sloan Digital Sky Survey (818GB)</t>
  </si>
  <si>
    <t>Amount of raw data collected annualy by the Cherenkov Telescope Array project (2PB)</t>
  </si>
  <si>
    <t>1 yottabit</t>
  </si>
  <si>
    <t>Amount of Data Cern has stored on magnetic tapes (4.2PB)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</si>
</sst>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2" sqref="G2"/>
    </sheetView>
  </sheetViews>
  <sheetFormatPr defaultRowHeight="14.5" x14ac:dyDescent="0.35"/>
  <cols>
    <col min="1" max="1" width="21.54296875" customWidth="1"/>
    <col min="2" max="2" width="11.81640625" bestFit="1" customWidth="1"/>
    <col min="3" max="3" width="9.81640625" bestFit="1" customWidth="1"/>
    <col min="4" max="4" width="20" bestFit="1" customWidth="1"/>
    <col min="8" max="8" width="14.26953125" customWidth="1"/>
    <col min="9" max="9" width="20" bestFit="1" customWidth="1"/>
  </cols>
  <sheetData>
    <row r="1" spans="1:9" x14ac:dyDescent="0.35">
      <c r="A1" t="s">
        <v>0</v>
      </c>
      <c r="B1" t="s">
        <v>1</v>
      </c>
      <c r="C1" t="s">
        <v>15</v>
      </c>
      <c r="D1" t="s">
        <v>33</v>
      </c>
      <c r="E1" t="s">
        <v>2</v>
      </c>
      <c r="F1" t="s">
        <v>17</v>
      </c>
      <c r="G1" t="s">
        <v>18</v>
      </c>
      <c r="H1" t="s">
        <v>21</v>
      </c>
      <c r="I1" t="s">
        <v>16</v>
      </c>
    </row>
    <row r="2" spans="1:9" x14ac:dyDescent="0.35">
      <c r="A2" t="s">
        <v>3</v>
      </c>
      <c r="B2">
        <v>1</v>
      </c>
      <c r="C2">
        <f>POWER(2,1)</f>
        <v>2</v>
      </c>
      <c r="D2" s="2">
        <v>1</v>
      </c>
      <c r="E2" t="s">
        <v>4</v>
      </c>
      <c r="F2">
        <v>1500</v>
      </c>
      <c r="G2">
        <v>1700</v>
      </c>
      <c r="H2">
        <v>1</v>
      </c>
      <c r="I2" s="2">
        <v>1</v>
      </c>
    </row>
    <row r="3" spans="1:9" x14ac:dyDescent="0.35">
      <c r="A3" t="s">
        <v>5</v>
      </c>
      <c r="B3">
        <v>1024</v>
      </c>
      <c r="C3" t="s">
        <v>6</v>
      </c>
      <c r="D3" s="2">
        <f>POWER(10,3)</f>
        <v>1000</v>
      </c>
      <c r="E3" t="s">
        <v>4</v>
      </c>
      <c r="F3">
        <v>2600</v>
      </c>
      <c r="G3">
        <v>1200</v>
      </c>
      <c r="H3">
        <f>LOG(B3,10)</f>
        <v>3.0102999566398116</v>
      </c>
      <c r="I3" s="2">
        <v>1</v>
      </c>
    </row>
    <row r="4" spans="1:9" x14ac:dyDescent="0.35">
      <c r="A4" t="s">
        <v>7</v>
      </c>
      <c r="B4">
        <v>1048576</v>
      </c>
      <c r="C4" t="s">
        <v>8</v>
      </c>
      <c r="D4" s="2">
        <f>POWER(10,6)</f>
        <v>1000000</v>
      </c>
      <c r="E4" t="s">
        <v>4</v>
      </c>
      <c r="F4">
        <v>1705</v>
      </c>
      <c r="G4">
        <v>2738</v>
      </c>
      <c r="H4">
        <f>LOG(B4,2)</f>
        <v>20</v>
      </c>
      <c r="I4" s="2">
        <v>1</v>
      </c>
    </row>
    <row r="5" spans="1:9" x14ac:dyDescent="0.35">
      <c r="A5" t="s">
        <v>9</v>
      </c>
      <c r="B5">
        <v>1073741824</v>
      </c>
      <c r="C5" t="s">
        <v>10</v>
      </c>
      <c r="D5" s="2">
        <f>POWER(10,9)</f>
        <v>1000000000</v>
      </c>
      <c r="E5" t="s">
        <v>4</v>
      </c>
      <c r="F5">
        <v>700</v>
      </c>
      <c r="G5">
        <v>350</v>
      </c>
      <c r="H5">
        <f>LOG(B5,2)</f>
        <v>30</v>
      </c>
      <c r="I5" s="2">
        <v>1</v>
      </c>
    </row>
    <row r="6" spans="1:9" x14ac:dyDescent="0.35">
      <c r="A6" t="s">
        <v>45</v>
      </c>
      <c r="B6" s="1">
        <f>POWER(2,77)</f>
        <v>1.5111572745182865E+23</v>
      </c>
      <c r="C6" t="s">
        <v>32</v>
      </c>
      <c r="D6" s="2">
        <f>POWER(10,15)</f>
        <v>1000000000000000</v>
      </c>
      <c r="E6" t="s">
        <v>4</v>
      </c>
      <c r="F6">
        <v>2400</v>
      </c>
      <c r="G6">
        <v>2300</v>
      </c>
      <c r="H6">
        <f>LOG(B6,2)</f>
        <v>77</v>
      </c>
      <c r="I6" s="2">
        <v>1</v>
      </c>
    </row>
    <row r="7" spans="1:9" x14ac:dyDescent="0.35">
      <c r="A7" t="s">
        <v>13</v>
      </c>
      <c r="B7" s="1">
        <v>1.15E+18</v>
      </c>
      <c r="C7" t="s">
        <v>14</v>
      </c>
      <c r="D7" s="2">
        <f>POWER(10,18)</f>
        <v>1E+18</v>
      </c>
      <c r="E7" t="s">
        <v>4</v>
      </c>
      <c r="F7">
        <v>800</v>
      </c>
      <c r="G7">
        <v>2700</v>
      </c>
      <c r="H7">
        <f>LOG(B7,2)</f>
        <v>59.996339569142172</v>
      </c>
      <c r="I7" s="2">
        <v>1</v>
      </c>
    </row>
    <row r="8" spans="1:9" x14ac:dyDescent="0.35">
      <c r="A8" t="s">
        <v>46</v>
      </c>
      <c r="B8">
        <f>380*1125900000000000</f>
        <v>4.27842E+17</v>
      </c>
      <c r="C8" t="s">
        <v>20</v>
      </c>
      <c r="D8" s="2">
        <f>POWER(10,17)</f>
        <v>1E+17</v>
      </c>
      <c r="E8" t="s">
        <v>19</v>
      </c>
      <c r="F8">
        <v>427</v>
      </c>
      <c r="G8">
        <v>3333</v>
      </c>
      <c r="H8">
        <f>LOG(B8,2)</f>
        <v>58.569855727700066</v>
      </c>
      <c r="I8" s="2">
        <f>POWER(10,17)</f>
        <v>1E+17</v>
      </c>
    </row>
    <row r="9" spans="1:9" x14ac:dyDescent="0.35">
      <c r="A9" t="s">
        <v>34</v>
      </c>
      <c r="B9">
        <f>135*1125900000000000</f>
        <v>1.519965E+17</v>
      </c>
      <c r="C9" t="s">
        <v>20</v>
      </c>
      <c r="D9" s="2">
        <f>POWER(10,17)</f>
        <v>1E+17</v>
      </c>
      <c r="E9" t="s">
        <v>19</v>
      </c>
      <c r="F9">
        <v>1900</v>
      </c>
      <c r="G9">
        <v>1500</v>
      </c>
      <c r="H9">
        <f>LOG(B9,2)</f>
        <v>57.076815716419951</v>
      </c>
      <c r="I9" s="2">
        <f>POWER(10,17)</f>
        <v>1E+17</v>
      </c>
    </row>
    <row r="10" spans="1:9" x14ac:dyDescent="0.35">
      <c r="A10" t="s">
        <v>35</v>
      </c>
      <c r="B10">
        <f>115*1125900000000000</f>
        <v>1.294785E+17</v>
      </c>
      <c r="C10" t="s">
        <v>20</v>
      </c>
      <c r="D10" s="2">
        <f>POWER(10,17)</f>
        <v>1E+17</v>
      </c>
      <c r="E10" t="s">
        <v>19</v>
      </c>
      <c r="F10">
        <v>200</v>
      </c>
      <c r="G10">
        <v>900</v>
      </c>
      <c r="H10">
        <f>LOG(B10,2)</f>
        <v>56.845490170313496</v>
      </c>
      <c r="I10" s="2">
        <f>POWER(10,17)</f>
        <v>1E+17</v>
      </c>
    </row>
    <row r="11" spans="1:9" x14ac:dyDescent="0.35">
      <c r="A11" t="s">
        <v>22</v>
      </c>
      <c r="B11">
        <f>POWER(2,47)</f>
        <v>140737488355328</v>
      </c>
      <c r="C11" t="s">
        <v>23</v>
      </c>
      <c r="D11" s="2">
        <v>100000000000000</v>
      </c>
      <c r="E11" t="s">
        <v>4</v>
      </c>
      <c r="F11">
        <v>1500</v>
      </c>
      <c r="G11">
        <v>500</v>
      </c>
      <c r="H11">
        <f>LOG(B11,2)</f>
        <v>47.000000000000007</v>
      </c>
      <c r="I11" s="2">
        <v>1</v>
      </c>
    </row>
    <row r="12" spans="1:9" x14ac:dyDescent="0.35">
      <c r="A12" t="s">
        <v>25</v>
      </c>
      <c r="B12">
        <f>POWER(2,57)</f>
        <v>1.4411518807585587E+17</v>
      </c>
      <c r="C12" t="s">
        <v>24</v>
      </c>
      <c r="D12" s="2">
        <v>1E+17</v>
      </c>
      <c r="E12" t="s">
        <v>4</v>
      </c>
      <c r="F12">
        <v>1200</v>
      </c>
      <c r="G12">
        <v>3493</v>
      </c>
      <c r="H12">
        <v>57</v>
      </c>
      <c r="I12" s="2">
        <v>1</v>
      </c>
    </row>
    <row r="13" spans="1:9" x14ac:dyDescent="0.35">
      <c r="A13" t="s">
        <v>36</v>
      </c>
      <c r="B13">
        <f>5*POWER(2,50)</f>
        <v>5629499534213120</v>
      </c>
      <c r="C13" t="s">
        <v>12</v>
      </c>
      <c r="D13" s="2">
        <v>1000000000000000</v>
      </c>
      <c r="E13" t="s">
        <v>26</v>
      </c>
      <c r="F13">
        <v>1900</v>
      </c>
      <c r="G13">
        <v>3500</v>
      </c>
      <c r="H13">
        <f>LOG(B13,2)</f>
        <v>52.321928094887362</v>
      </c>
      <c r="I13" s="2">
        <v>3000000000000000</v>
      </c>
    </row>
    <row r="14" spans="1:9" x14ac:dyDescent="0.35">
      <c r="A14" t="s">
        <v>37</v>
      </c>
      <c r="B14">
        <f>1000*POWER(2,40)</f>
        <v>1099511627776000</v>
      </c>
      <c r="C14" t="s">
        <v>11</v>
      </c>
      <c r="D14" s="2">
        <f>POWER(3,15)</f>
        <v>14348907</v>
      </c>
      <c r="E14" t="s">
        <v>26</v>
      </c>
      <c r="F14">
        <v>1000</v>
      </c>
      <c r="G14">
        <v>400</v>
      </c>
      <c r="H14">
        <f>LOG(B14,2)</f>
        <v>49.965784284662092</v>
      </c>
      <c r="I14" s="2">
        <v>3000000000000000</v>
      </c>
    </row>
    <row r="15" spans="1:9" x14ac:dyDescent="0.35">
      <c r="A15" t="s">
        <v>38</v>
      </c>
      <c r="B15">
        <f>3.7*POWER(2,23)</f>
        <v>31037849.600000001</v>
      </c>
      <c r="C15" t="s">
        <v>27</v>
      </c>
      <c r="D15">
        <f>POWER(10,7)</f>
        <v>10000000</v>
      </c>
      <c r="E15" t="s">
        <v>28</v>
      </c>
      <c r="F15">
        <v>2500</v>
      </c>
      <c r="G15">
        <v>1600</v>
      </c>
      <c r="H15">
        <f>LOG(B15,2)</f>
        <v>24.887525270741587</v>
      </c>
      <c r="I15">
        <f>POWER(10,7)</f>
        <v>10000000</v>
      </c>
    </row>
    <row r="16" spans="1:9" x14ac:dyDescent="0.35">
      <c r="A16" t="s">
        <v>39</v>
      </c>
      <c r="B16" s="1">
        <f>POWER(2,29)*150</f>
        <v>80530636800</v>
      </c>
      <c r="C16" t="s">
        <v>29</v>
      </c>
      <c r="D16">
        <f>POWER(10,10)</f>
        <v>10000000000</v>
      </c>
      <c r="E16" t="s">
        <v>28</v>
      </c>
      <c r="F16">
        <v>2300</v>
      </c>
      <c r="G16">
        <v>3400</v>
      </c>
      <c r="H16">
        <v>36</v>
      </c>
      <c r="I16">
        <f>POWER(10,7)</f>
        <v>10000000</v>
      </c>
    </row>
    <row r="17" spans="1:9" x14ac:dyDescent="0.35">
      <c r="A17" t="s">
        <v>40</v>
      </c>
      <c r="B17">
        <f>6.5*POWER(2,32)</f>
        <v>27917287424</v>
      </c>
      <c r="C17" t="s">
        <v>30</v>
      </c>
      <c r="D17">
        <f>POWER(10,10)</f>
        <v>10000000000</v>
      </c>
      <c r="E17" t="s">
        <v>28</v>
      </c>
      <c r="F17">
        <v>2100</v>
      </c>
      <c r="G17">
        <v>400</v>
      </c>
      <c r="H17">
        <f>LOG(B17,2)</f>
        <v>34.700439718141091</v>
      </c>
      <c r="I17">
        <f t="shared" ref="I17:I19" si="0">POWER(10,7)</f>
        <v>10000000</v>
      </c>
    </row>
    <row r="18" spans="1:9" x14ac:dyDescent="0.35">
      <c r="A18" t="s">
        <v>41</v>
      </c>
      <c r="B18">
        <f>3.5*POWER(2,69)</f>
        <v>2.0660353362554698E+21</v>
      </c>
      <c r="C18" t="s">
        <v>31</v>
      </c>
      <c r="D18">
        <f>POWER(10,21)</f>
        <v>1E+21</v>
      </c>
      <c r="E18" t="s">
        <v>28</v>
      </c>
      <c r="F18">
        <v>800</v>
      </c>
      <c r="G18">
        <v>1200</v>
      </c>
      <c r="H18">
        <f>LOG(B18,2)</f>
        <v>70.807354922057613</v>
      </c>
      <c r="I18">
        <f t="shared" si="0"/>
        <v>10000000</v>
      </c>
    </row>
    <row r="19" spans="1:9" x14ac:dyDescent="0.35">
      <c r="A19" t="s">
        <v>42</v>
      </c>
      <c r="B19">
        <f>7.3*POWER(2,77)</f>
        <v>1.1031448103983491E+24</v>
      </c>
      <c r="C19" t="s">
        <v>32</v>
      </c>
      <c r="D19">
        <f>POWER(10,24)</f>
        <v>9.9999999999999998E+23</v>
      </c>
      <c r="E19" t="s">
        <v>28</v>
      </c>
      <c r="F19">
        <v>1300</v>
      </c>
      <c r="G19">
        <v>2700</v>
      </c>
      <c r="H19">
        <f>LOG(B19,2)</f>
        <v>79.867896463992651</v>
      </c>
      <c r="I19">
        <f t="shared" si="0"/>
        <v>10000000</v>
      </c>
    </row>
    <row r="20" spans="1:9" x14ac:dyDescent="0.35">
      <c r="A20" t="s">
        <v>43</v>
      </c>
      <c r="B20">
        <f>818*POWER(2,30)</f>
        <v>878320812032</v>
      </c>
      <c r="C20" t="s">
        <v>30</v>
      </c>
      <c r="D20">
        <f>POWER(10,11)</f>
        <v>100000000000</v>
      </c>
      <c r="E20" t="s">
        <v>26</v>
      </c>
      <c r="F20">
        <v>400</v>
      </c>
      <c r="G20">
        <v>2000</v>
      </c>
      <c r="H20">
        <f>LOG(B20,2)</f>
        <v>39.675957032941746</v>
      </c>
      <c r="I20" s="2">
        <v>3000000000000000</v>
      </c>
    </row>
    <row r="21" spans="1:9" x14ac:dyDescent="0.35">
      <c r="A21" t="s">
        <v>44</v>
      </c>
      <c r="B21">
        <f>2*POWER(2,57)</f>
        <v>2.8823037615171174E+17</v>
      </c>
      <c r="C21" t="s">
        <v>24</v>
      </c>
      <c r="D21">
        <f>POWER(10,17)</f>
        <v>1E+17</v>
      </c>
      <c r="E21" t="s">
        <v>26</v>
      </c>
      <c r="F21">
        <v>2600</v>
      </c>
      <c r="G21">
        <v>700</v>
      </c>
      <c r="H21">
        <f>LOG(B21,2)</f>
        <v>58.000000000000007</v>
      </c>
      <c r="I21" s="2">
        <v>3000000000000000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F8995D6232394CB4A1B8BC5ED90EA6" ma:contentTypeVersion="14" ma:contentTypeDescription="Create a new document." ma:contentTypeScope="" ma:versionID="b58a3ae2f63ce85da1cb5229fd96fac8">
  <xsd:schema xmlns:xsd="http://www.w3.org/2001/XMLSchema" xmlns:xs="http://www.w3.org/2001/XMLSchema" xmlns:p="http://schemas.microsoft.com/office/2006/metadata/properties" xmlns:ns3="5ec6b039-a32a-482e-ae58-cf409effe79d" xmlns:ns4="4c8ece88-7bee-4a53-994e-ae22bac50e2a" targetNamespace="http://schemas.microsoft.com/office/2006/metadata/properties" ma:root="true" ma:fieldsID="44533ea66b7b75883f1d6cd075fa57c5" ns3:_="" ns4:_="">
    <xsd:import namespace="5ec6b039-a32a-482e-ae58-cf409effe79d"/>
    <xsd:import namespace="4c8ece88-7bee-4a53-994e-ae22bac50e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b039-a32a-482e-ae58-cf409effe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ce88-7bee-4a53-994e-ae22bac50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c6b039-a32a-482e-ae58-cf409effe79d" xsi:nil="true"/>
  </documentManagement>
</p:properties>
</file>

<file path=customXml/itemProps1.xml><?xml version="1.0" encoding="utf-8"?>
<ds:datastoreItem xmlns:ds="http://schemas.openxmlformats.org/officeDocument/2006/customXml" ds:itemID="{37806A8D-7BFF-4DF2-B97E-4DAA76E0B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c6b039-a32a-482e-ae58-cf409effe79d"/>
    <ds:schemaRef ds:uri="4c8ece88-7bee-4a53-994e-ae22bac50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A6DB4-E284-4FBC-8AD3-94BB5EA25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881653-5816-4A3B-9AAD-172CD496326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c8ece88-7bee-4a53-994e-ae22bac50e2a"/>
    <ds:schemaRef ds:uri="5ec6b039-a32a-482e-ae58-cf409effe79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fabienne druitt</dc:creator>
  <cp:lastModifiedBy>fabienne druitt</cp:lastModifiedBy>
  <dcterms:created xsi:type="dcterms:W3CDTF">2023-02-06T15:26:58Z</dcterms:created>
  <dcterms:modified xsi:type="dcterms:W3CDTF">2023-02-23T11:10:56Z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0x010100CCF8995D6232394CB4A1B8BC5ED90EA6</vt:lpwstr>
  </property>
</Properties>
</file>