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1"/>
  <workbookPr/>
  <mc:AlternateContent xmlns:mc="http://schemas.openxmlformats.org/markup-compatibility/2006">
    <mc:Choice Requires="x15">
      <x15ac:absPath xmlns:x15ac="http://schemas.microsoft.com/office/spreadsheetml/2010/11/ac" url="C:\Users\wesley.souza\Downloads\"/>
    </mc:Choice>
  </mc:AlternateContent>
  <xr:revisionPtr revIDLastSave="11" documentId="8_{74048B46-8C72-4748-B6A3-AC1E8536FEDD}" xr6:coauthVersionLast="47" xr6:coauthVersionMax="47" xr10:uidLastSave="{8D8D85C5-E592-48C0-B8DD-833EFAC4FA0F}"/>
  <bookViews>
    <workbookView xWindow="-108" yWindow="-108" windowWidth="23256" windowHeight="12456" xr2:uid="{A7B2C129-0DC2-486F-98D2-A2B5534F11BE}"/>
  </bookViews>
  <sheets>
    <sheet name="Backlog_AGGRAN" sheetId="5" r:id="rId1"/>
    <sheet name="Lista - validações" sheetId="4" r:id="rId2"/>
  </sheets>
  <definedNames>
    <definedName name="DadosExternos_3" localSheetId="1" hidden="1">'Lista - validações'!$A$8:$C$14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5" l="1"/>
  <c r="C10" i="4"/>
  <c r="C21" i="4"/>
  <c r="B23" i="4"/>
  <c r="M6" i="5"/>
  <c r="C14" i="4" s="1"/>
  <c r="C23" i="4" s="1"/>
  <c r="M5" i="5"/>
  <c r="C12" i="4" s="1"/>
  <c r="C22" i="4" s="1"/>
  <c r="K3" i="5"/>
  <c r="K6" i="5"/>
  <c r="K5" i="5"/>
  <c r="K4" i="5"/>
  <c r="L5" i="5"/>
  <c r="L6" i="5"/>
  <c r="L4" i="5"/>
  <c r="C11" i="4" l="1"/>
  <c r="B22" i="4" s="1"/>
  <c r="N4" i="5"/>
  <c r="C9" i="4"/>
  <c r="B21" i="4" s="1"/>
  <c r="N6" i="5"/>
  <c r="N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110812-14FA-4A9E-924D-1B4E10C959F8}" keepAlive="1" name="Consulta - Tabela" description="Conexão com a consulta 'Tabela' na pasta de trabalho." type="5" refreshedVersion="0" background="1">
    <dbPr connection="Provider=Microsoft.Mashup.OleDb.1;Data Source=$Workbook$;Location=Tabela;Extended Properties=&quot;&quot;" command="SELECT * FROM [Tabela]"/>
  </connection>
  <connection id="2" xr16:uid="{F9D0C35C-43FB-41E3-B368-FBACDB463B1A}" keepAlive="1" name="Consulta - Tabela (2)" description="Conexão com a consulta 'Tabela (2)' na pasta de trabalho." type="5" refreshedVersion="8" background="1" saveData="1">
    <dbPr connection="Provider=Microsoft.Mashup.OleDb.1;Data Source=$Workbook$;Location=&quot;Tabela (2)&quot;;Extended Properties=&quot;&quot;" command="SELECT * FROM [Tabela (2)]"/>
  </connection>
  <connection id="3" xr16:uid="{A7E560AE-8C9D-4557-B8D1-88DA7C548221}" keepAlive="1" name="Consulta - Tabela1" description="Conexão com a consulta 'Tabela1' na pasta de trabalho." type="5" refreshedVersion="8" background="1" saveData="1">
    <dbPr connection="Provider=Microsoft.Mashup.OleDb.1;Data Source=$Workbook$;Location=Tabela1;Extended Properties=&quot;&quot;" command="SELECT * FROM [Tabela1]"/>
  </connection>
</connections>
</file>

<file path=xl/sharedStrings.xml><?xml version="1.0" encoding="utf-8"?>
<sst xmlns="http://schemas.openxmlformats.org/spreadsheetml/2006/main" count="236" uniqueCount="92">
  <si>
    <t>Aggran</t>
  </si>
  <si>
    <t>REQUISITOS</t>
  </si>
  <si>
    <t>DESCRIÇÃO</t>
  </si>
  <si>
    <t>CLASSIFICAÇÃO</t>
  </si>
  <si>
    <t>TAMANHO</t>
  </si>
  <si>
    <t>TAM(#)</t>
  </si>
  <si>
    <t>PRIORIDADE</t>
  </si>
  <si>
    <t>SPRINT</t>
  </si>
  <si>
    <t>STATUS</t>
  </si>
  <si>
    <t>Coluna1</t>
  </si>
  <si>
    <t>PONTOS FIBONACCI</t>
  </si>
  <si>
    <t>PLANEJADO</t>
  </si>
  <si>
    <t>ENTREGUE</t>
  </si>
  <si>
    <t>PENDENTE</t>
  </si>
  <si>
    <t>Documentação</t>
  </si>
  <si>
    <t>Criar documentação inicial do projeto</t>
  </si>
  <si>
    <t>Desejável</t>
  </si>
  <si>
    <t>M</t>
  </si>
  <si>
    <t>SP1</t>
  </si>
  <si>
    <t>TOTAL</t>
  </si>
  <si>
    <t>Código do arduino</t>
  </si>
  <si>
    <t>Conterá o código para captar o registro de umidade do solo</t>
  </si>
  <si>
    <t>Essencial</t>
  </si>
  <si>
    <t>P</t>
  </si>
  <si>
    <t>Prótotipo do site institucional - Figma</t>
  </si>
  <si>
    <t>Desenvolver o protótipo do site institucional no figma - No qual, contém página de login, cadastro, sobre a empresa, página Tecnologia e Dashboard.</t>
  </si>
  <si>
    <t>SP2</t>
  </si>
  <si>
    <t>Calculadora financeira</t>
  </si>
  <si>
    <t>Criar a calculadora financeira para simular os prejuízos inerentes as queimadas em propriedades rurais</t>
  </si>
  <si>
    <t>Importante</t>
  </si>
  <si>
    <t>SP3</t>
  </si>
  <si>
    <t>Ferramenta de Gestão</t>
  </si>
  <si>
    <t>Criar o ambiente de gestão no Trello para organização da equipe</t>
  </si>
  <si>
    <t>MÉDIA</t>
  </si>
  <si>
    <t>Ambiente de Virtualização</t>
  </si>
  <si>
    <t>Criar ambiente de virtualização no VirtualBox com Lubuntu para hospedar a aplicação</t>
  </si>
  <si>
    <t>GG</t>
  </si>
  <si>
    <t>Sistema de Gerenciamento de Banco de Dados</t>
  </si>
  <si>
    <t>Criar as tabelas no Banco de Dados MySQL</t>
  </si>
  <si>
    <t>G</t>
  </si>
  <si>
    <t>Projeto criado e configurado no GitHub</t>
  </si>
  <si>
    <t>Criar repositório no GitHub para colocar todas versões do projeto</t>
  </si>
  <si>
    <t>PP</t>
  </si>
  <si>
    <t>Diagrama de Visão de Negócio</t>
  </si>
  <si>
    <t>Desenvolver Diagrama de visão de negócio</t>
  </si>
  <si>
    <t>Atualizar a documentação</t>
  </si>
  <si>
    <t>Homepage do site institucional</t>
  </si>
  <si>
    <t>Conterá a solução, a calculadora financeira e comentário dos nossos clientes, sendo criado em Javascript, HTML e CSS</t>
  </si>
  <si>
    <t>Modelagem Lógica</t>
  </si>
  <si>
    <t>Criar a modelagem lógica do banco de dados</t>
  </si>
  <si>
    <t>Página do Dashboard</t>
  </si>
  <si>
    <t>Desenvolver detalhes do painel de dados, incluindo quais métricas e indicadores (KPIs) serão exibidos</t>
  </si>
  <si>
    <t>Diagrama de Solução</t>
  </si>
  <si>
    <t xml:space="preserve">Desenvolver Diagrama de solução </t>
  </si>
  <si>
    <t>MySQL no servidor de dados</t>
  </si>
  <si>
    <t>Realizar a instalação do MySQL no ambiente de virtualização</t>
  </si>
  <si>
    <t>API de endereço</t>
  </si>
  <si>
    <t>Interligar o CEP do cadastro a API de Endereço (ViaCEP)</t>
  </si>
  <si>
    <t>API de registro</t>
  </si>
  <si>
    <t>Interligar ao banco de dados a API que irá inserir os dados informados pelos clientes no registro</t>
  </si>
  <si>
    <t>Tela de login</t>
  </si>
  <si>
    <t xml:space="preserve">Criar a tela de login do site institucional </t>
  </si>
  <si>
    <t>Tela de Cadastro</t>
  </si>
  <si>
    <t xml:space="preserve">Criar a tela de cadastro do site institucional </t>
  </si>
  <si>
    <t>Simular integração do sistema</t>
  </si>
  <si>
    <t>Teste com Sensor do Projeto + Gráficos</t>
  </si>
  <si>
    <t>Atualização do sistema</t>
  </si>
  <si>
    <t>Deverá atualizar o sistema a cada 10 minutos</t>
  </si>
  <si>
    <t>Desempenho</t>
  </si>
  <si>
    <t>Deverá conseguir suportar requisições de mais de um cliente</t>
  </si>
  <si>
    <t>Segurança</t>
  </si>
  <si>
    <t>Deverá conter sistema de criptografia para proteção dos dados em conformidade com o LGPD</t>
  </si>
  <si>
    <t>Usabilidade</t>
  </si>
  <si>
    <t>Deverá ser de fácil usuabilidade</t>
  </si>
  <si>
    <t>Confiabilidade</t>
  </si>
  <si>
    <t>Deverá ter capacidade de manter o sistema funcionando</t>
  </si>
  <si>
    <t>Escalabilidade</t>
  </si>
  <si>
    <t>Deverá suportar aumento de clientes utilizando o sistema</t>
  </si>
  <si>
    <t>Compatibilidade</t>
  </si>
  <si>
    <t>Deverá ser compatível a navegadores como chrome e edge</t>
  </si>
  <si>
    <t>API integrado ao site</t>
  </si>
  <si>
    <t>Será integrado a API que realizará selects que serão utilizados para a criação dos gráficos e mostrados no site</t>
  </si>
  <si>
    <t>Página sobre a empresa</t>
  </si>
  <si>
    <t>Conterá as informações inerentes a empresa e seus objetivos</t>
  </si>
  <si>
    <t>Página Fale conosco</t>
  </si>
  <si>
    <t>Conterá nome, e-mail e mensagem para que a pessoa interessada possa entrar em contato</t>
  </si>
  <si>
    <t>Página Tecnologia</t>
  </si>
  <si>
    <t>Conterá informações sobre a solução oferecida referente ao sensor e dashboard</t>
  </si>
  <si>
    <t>PESO</t>
  </si>
  <si>
    <t>Atributo</t>
  </si>
  <si>
    <t>Valor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</si>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</sst>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theme="1"/>
      <name val="Liberation Sans"/>
      <charset val="1"/>
    </font>
    <font>
      <sz val="48"/>
      <color rgb="FF339933"/>
      <name val="Anton"/>
    </font>
  </fonts>
  <fills count="10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theme="9"/>
      </patternFill>
    </fill>
    <fill>
      <patternFill patternType="solid">
        <fgColor rgb="FF339933"/>
        <bgColor indexed="64"/>
      </patternFill>
    </fill>
    <fill>
      <patternFill patternType="solid">
        <fgColor rgb="FF339933"/>
        <bgColor theme="9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indexed="64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0" fillId="3" borderId="1" xfId="0" applyFill="1" applyBorder="1"/>
    <xf numFmtId="0" fontId="0" fillId="3" borderId="5" xfId="0" applyFill="1" applyBorder="1"/>
    <xf numFmtId="0" fontId="0" fillId="0" borderId="4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6" xfId="0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3" borderId="0" xfId="0" applyFill="1"/>
    <xf numFmtId="0" fontId="1" fillId="5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2" fontId="1" fillId="6" borderId="2" xfId="0" applyNumberFormat="1" applyFont="1" applyFill="1" applyBorder="1" applyAlignment="1">
      <alignment horizontal="center"/>
    </xf>
    <xf numFmtId="0" fontId="0" fillId="4" borderId="7" xfId="0" quotePrefix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19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bottom style="thin">
          <color theme="9" tint="0.39997558519241921"/>
        </bottom>
      </border>
    </dxf>
    <dxf>
      <fill>
        <patternFill>
          <fgColor indexed="64"/>
          <bgColor rgb="FF33993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</dxfs>
  <tableStyles count="0" defaultTableStyle="TableStyleMedium2" defaultPivotStyle="PivotStyleLight16"/>
  <colors>
    <mruColors>
      <color rgb="FF339933"/>
      <color rgb="FF0099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pt-BR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Planejado</a:t>
            </a:r>
            <a:r>
              <a:rPr lang="pt-BR" sz="1100" b="1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x entregue</a:t>
            </a:r>
            <a:endParaRPr lang="pt-BR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'Lista - validações'!$B$20</c:f>
              <c:strCache>
                <c:ptCount val="1"/>
                <c:pt idx="0">
                  <c:v>PLANEJADO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dLbl>
              <c:idx val="1"/>
              <c:tx>
                <c:rich>
                  <a:bodyPr/>
                  <a:lstStyle/>
                  <a:p>
                    <a:fld id="{27918290-74AB-4A62-8AFD-CB376FE92AE1}" type="VALUE">
                      <a:rPr lang="en-US">
                        <a:solidFill>
                          <a:schemeClr val="tx1"/>
                        </a:solidFill>
                      </a:rPr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913-43CE-9209-425428CD930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591C4C1-E39A-4CB8-96EE-E6E4BB16E2A6}" type="VALUE">
                      <a:rPr lang="en-US">
                        <a:solidFill>
                          <a:schemeClr val="tx1"/>
                        </a:solidFill>
                      </a:rPr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913-43CE-9209-425428CD93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shade val="76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'Lista - validações'!$A$21:$A$23</c:f>
              <c:strCache>
                <c:ptCount val="3"/>
                <c:pt idx="0">
                  <c:v>SP1</c:v>
                </c:pt>
                <c:pt idx="1">
                  <c:v>SP2</c:v>
                </c:pt>
                <c:pt idx="2">
                  <c:v>SP3</c:v>
                </c:pt>
              </c:strCache>
            </c:strRef>
          </c:cat>
          <c:val>
            <c:numRef>
              <c:f>'Lista - validações'!$B$21:$B$23</c:f>
              <c:numCache>
                <c:formatCode>General</c:formatCode>
                <c:ptCount val="3"/>
                <c:pt idx="0">
                  <c:v>79</c:v>
                </c:pt>
                <c:pt idx="1">
                  <c:v>79</c:v>
                </c:pt>
                <c:pt idx="2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0-4900-ABB4-55F10BD8A8A6}"/>
            </c:ext>
          </c:extLst>
        </c:ser>
        <c:ser>
          <c:idx val="1"/>
          <c:order val="1"/>
          <c:tx>
            <c:strRef>
              <c:f>'Lista - validações'!$C$20</c:f>
              <c:strCache>
                <c:ptCount val="1"/>
                <c:pt idx="0">
                  <c:v>ENTREGUE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7EB46D1-B24D-4120-8451-143462DB0212}" type="VALUE">
                      <a:rPr lang="en-US">
                        <a:solidFill>
                          <a:schemeClr val="tx1"/>
                        </a:solidFill>
                      </a:rPr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913-43CE-9209-425428CD930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67E3641-4BD3-48CB-937C-7221B3703BF4}" type="VALUE">
                      <a:rPr lang="en-US">
                        <a:solidFill>
                          <a:schemeClr val="tx1"/>
                        </a:solidFill>
                      </a:rPr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E913-43CE-9209-425428CD930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D587090-5177-4C22-AD98-77EDB8E09377}" type="VALUE">
                      <a:rPr lang="en-US">
                        <a:solidFill>
                          <a:schemeClr val="tx1"/>
                        </a:solidFill>
                      </a:rPr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E913-43CE-9209-425428CD93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tint val="77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'Lista - validações'!$A$21:$A$23</c:f>
              <c:strCache>
                <c:ptCount val="3"/>
                <c:pt idx="0">
                  <c:v>SP1</c:v>
                </c:pt>
                <c:pt idx="1">
                  <c:v>SP2</c:v>
                </c:pt>
                <c:pt idx="2">
                  <c:v>SP3</c:v>
                </c:pt>
              </c:strCache>
            </c:strRef>
          </c:cat>
          <c:val>
            <c:numRef>
              <c:f>'Lista - validações'!$C$21:$C$23</c:f>
              <c:numCache>
                <c:formatCode>General</c:formatCode>
                <c:ptCount val="3"/>
                <c:pt idx="0">
                  <c:v>79</c:v>
                </c:pt>
                <c:pt idx="1">
                  <c:v>58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0-4900-ABB4-55F10BD8A8A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0038111"/>
        <c:axId val="2110039071"/>
      </c:lineChart>
      <c:catAx>
        <c:axId val="21100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0039071"/>
        <c:crosses val="autoZero"/>
        <c:auto val="1"/>
        <c:lblAlgn val="ctr"/>
        <c:lblOffset val="100"/>
        <c:noMultiLvlLbl val="0"/>
      </c:catAx>
      <c:valAx>
        <c:axId val="21100390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003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859154</xdr:colOff>
      <xdr:row>0</xdr:row>
      <xdr:rowOff>57150</xdr:rowOff>
    </xdr:from>
    <xdr:to>
      <xdr:col>1</xdr:col>
      <xdr:colOff>4490085</xdr:colOff>
      <xdr:row>0</xdr:row>
      <xdr:rowOff>295275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3A44F56-883B-2524-9CA5-81CAD82B16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9937" b="53648"/>
        <a:stretch>
          <a:fillRect/>
        </a:stretch>
      </xdr:blipFill>
      <xdr:spPr>
        <a:xfrm>
          <a:off x="3535679" y="57150"/>
          <a:ext cx="3630931" cy="238125"/>
        </a:xfrm>
        <a:prstGeom prst="rect">
          <a:avLst/>
        </a:prstGeom>
      </xdr:spPr>
    </xdr:pic>
    <xdr:clientData/>
  </xdr:twoCellAnchor>
  <xdr:twoCellAnchor>
    <xdr:from>
      <xdr:col>8</xdr:col>
      <xdr:colOff>594360</xdr:colOff>
      <xdr:row>8</xdr:row>
      <xdr:rowOff>106680</xdr:rowOff>
    </xdr:from>
    <xdr:to>
      <xdr:col>14</xdr:col>
      <xdr:colOff>0</xdr:colOff>
      <xdr:row>22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8D3148-8B91-438A-A999-DFA77CA7D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2" xr16:uid="{D6DEF4D0-A6A7-48C3-BE43-B7D08994E50A}" autoFormatId="16" applyNumberFormats="0" applyBorderFormats="0" applyFontFormats="0" applyPatternFormats="0" applyAlignmentFormats="0" applyWidthHeightFormats="0">
  <queryTableRefresh nextId="4">
    <queryTableFields count="3">
      <queryTableField id="1" name="Coluna1" tableColumnId="1"/>
      <queryTableField id="2" name="Atributo" tableColumnId="2"/>
      <queryTableField id="3" name="Valor" tableColumnId="3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EA6928-F3E9-41BC-B8A2-9403BBB8FB3D}" name="Tabela2" displayName="Tabela2" ref="A2:H33" totalsRowShown="0" headerRowDxfId="18" headerRowBorderDxfId="17">
  <autoFilter ref="A2" xr:uid="{9FEA6928-F3E9-41BC-B8A2-9403BBB8FB3D}">
    <filterColumn colId="0" hiddenButton="1"/>
  </autoFilter>
  <tableColumns count="8">
    <tableColumn id="1" xr3:uid="{0DE55F2E-7BDE-405D-AB99-082B00C7800E}" name="REQUISITOS"/>
    <tableColumn id="2" xr3:uid="{FFD63478-5104-45C9-9386-12AB16A25B6F}" name="DESCRIÇÃO"/>
    <tableColumn id="3" xr3:uid="{08125C3E-EA5F-4155-ACAE-770B80CEED0E}" name="CLASSIFICAÇÃO" dataDxfId="16"/>
    <tableColumn id="4" xr3:uid="{3AF8E3A5-CBEB-44D0-AE62-DDC3EBBAAF48}" name="TAMANHO" dataDxfId="15"/>
    <tableColumn id="5" xr3:uid="{3DD8C727-E3CA-4892-939E-77922EDCF95B}" name="TAM(#)" dataDxfId="14"/>
    <tableColumn id="6" xr3:uid="{AA3286A9-3E52-4467-962C-21FC417479A4}" name="PRIORIDADE" dataDxfId="13"/>
    <tableColumn id="7" xr3:uid="{9D43AAEA-C548-4E16-BFAB-745FA685B2B8}" name="SPRINT" dataDxfId="12"/>
    <tableColumn id="8" xr3:uid="{9804B4FA-5D2B-4952-B850-FBE498C270E1}" name="STATUS" dataDxfId="11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A0150F-69CC-43C9-AFD9-0922C0ED3836}" name="Tabela" displayName="Tabela" ref="J2:N7" totalsRowShown="0" dataDxfId="10">
  <autoFilter ref="J2:N7" xr:uid="{B1A0150F-69CC-43C9-AFD9-0922C0ED3836}"/>
  <tableColumns count="5">
    <tableColumn id="1" xr3:uid="{310A472D-F5C0-4DF3-B173-CF5F58DC9751}" name="Coluna1" dataDxfId="9"/>
    <tableColumn id="2" xr3:uid="{F03E034F-D783-4073-A14B-AA3A899C3509}" name="PONTOS FIBONACCI" dataDxfId="8"/>
    <tableColumn id="3" xr3:uid="{39F8FE69-0D2F-46BC-9C40-46637A140C97}" name="PLANEJADO" dataDxfId="7"/>
    <tableColumn id="4" xr3:uid="{249FE57A-83AB-4990-9297-0CE1927E8A14}" name="ENTREGUE" dataDxfId="6"/>
    <tableColumn id="5" xr3:uid="{D136D6CB-B445-4F8C-AD8C-11AD44E04E76}" name="PENDENTE" dataDxfId="5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F67404-895B-4702-A4D9-806BC3A85891}" name="Tabela_16" displayName="Tabela_16" ref="A8:C14" tableType="queryTable" totalsRowShown="0" headerRowDxfId="4" dataDxfId="3">
  <autoFilter ref="A8:C14" xr:uid="{B1F67404-895B-4702-A4D9-806BC3A85891}"/>
  <tableColumns count="3">
    <tableColumn id="1" xr3:uid="{0A907306-B608-4BF9-9118-8A0E2E995CDC}" uniqueName="1" name="Coluna1" queryTableFieldId="1" dataDxfId="2"/>
    <tableColumn id="2" xr3:uid="{0738075E-1FCA-4A6E-972C-10C344B0150C}" uniqueName="2" name="Atributo" queryTableFieldId="2" dataDxfId="1"/>
    <tableColumn id="3" xr3:uid="{2B1F54B9-D40D-41D1-AD3F-7312E6FF4D60}" uniqueName="3" name="Valor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4B03-923B-4AFE-8D99-0AB4AE36770F}">
  <dimension ref="A1:N33"/>
  <sheetViews>
    <sheetView showGridLines="0" tabSelected="1" zoomScale="90" zoomScaleNormal="90" workbookViewId="0">
      <selection activeCell="P16" sqref="P16"/>
    </sheetView>
  </sheetViews>
  <sheetFormatPr defaultRowHeight="14.45"/>
  <cols>
    <col min="1" max="1" width="39" bestFit="1" customWidth="1"/>
    <col min="2" max="2" width="82" customWidth="1"/>
    <col min="3" max="3" width="19.140625" bestFit="1" customWidth="1"/>
    <col min="4" max="4" width="14" bestFit="1" customWidth="1"/>
    <col min="5" max="5" width="11.28515625" bestFit="1" customWidth="1"/>
    <col min="6" max="6" width="15.7109375" bestFit="1" customWidth="1"/>
    <col min="7" max="7" width="12.28515625" customWidth="1"/>
    <col min="8" max="8" width="13.7109375" customWidth="1"/>
    <col min="10" max="10" width="10.5703125" customWidth="1"/>
    <col min="11" max="11" width="21.28515625" customWidth="1"/>
    <col min="12" max="12" width="13.7109375" style="1" customWidth="1"/>
    <col min="13" max="13" width="14.140625" style="1" customWidth="1"/>
    <col min="14" max="14" width="13" style="1" customWidth="1"/>
    <col min="15" max="15" width="12.140625" customWidth="1"/>
    <col min="16" max="16" width="11" customWidth="1"/>
    <col min="17" max="17" width="10.28515625" customWidth="1"/>
  </cols>
  <sheetData>
    <row r="1" spans="1:14" ht="87.6" customHeight="1">
      <c r="A1" s="5"/>
      <c r="B1" s="26" t="s">
        <v>0</v>
      </c>
      <c r="C1" s="6"/>
      <c r="D1" s="6"/>
      <c r="E1" s="6"/>
      <c r="F1" s="6"/>
      <c r="G1" s="6"/>
      <c r="H1" s="15"/>
    </row>
    <row r="2" spans="1:14" s="4" customFormat="1" ht="24.6" customHeight="1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16" t="s">
        <v>8</v>
      </c>
      <c r="J2" s="11" t="s">
        <v>9</v>
      </c>
      <c r="K2" s="10" t="s">
        <v>10</v>
      </c>
      <c r="L2" s="10" t="s">
        <v>11</v>
      </c>
      <c r="M2" s="13" t="s">
        <v>12</v>
      </c>
      <c r="N2" s="14" t="s">
        <v>13</v>
      </c>
    </row>
    <row r="3" spans="1:14">
      <c r="A3" t="s">
        <v>14</v>
      </c>
      <c r="B3" t="s">
        <v>15</v>
      </c>
      <c r="C3" s="1" t="s">
        <v>16</v>
      </c>
      <c r="D3" s="1" t="s">
        <v>17</v>
      </c>
      <c r="E3" s="1">
        <v>8</v>
      </c>
      <c r="F3" s="1">
        <v>2</v>
      </c>
      <c r="G3" s="1" t="s">
        <v>18</v>
      </c>
      <c r="H3" s="1" t="s">
        <v>12</v>
      </c>
      <c r="J3" s="9" t="s">
        <v>19</v>
      </c>
      <c r="K3" s="12">
        <f>SUM($E$3:$E$33)</f>
        <v>302</v>
      </c>
      <c r="L3" s="2"/>
      <c r="M3" s="2"/>
      <c r="N3" s="25"/>
    </row>
    <row r="4" spans="1:14">
      <c r="A4" t="s">
        <v>20</v>
      </c>
      <c r="B4" t="s">
        <v>21</v>
      </c>
      <c r="C4" s="1" t="s">
        <v>22</v>
      </c>
      <c r="D4" s="1" t="s">
        <v>23</v>
      </c>
      <c r="E4" s="1">
        <v>5</v>
      </c>
      <c r="F4" s="1">
        <v>2</v>
      </c>
      <c r="G4" s="1" t="s">
        <v>18</v>
      </c>
      <c r="H4" s="1" t="s">
        <v>12</v>
      </c>
      <c r="J4" s="2" t="s">
        <v>18</v>
      </c>
      <c r="K4" s="12">
        <f>SUMIF($G$3:$G$33,J4,$E$3:$E$33)</f>
        <v>79</v>
      </c>
      <c r="L4" s="2">
        <f>SUMIF(Tabela2[SPRINT],J4,Tabela2[TAM('#)])</f>
        <v>79</v>
      </c>
      <c r="M4" s="2">
        <v>79</v>
      </c>
      <c r="N4" s="25">
        <f>L4-M4</f>
        <v>0</v>
      </c>
    </row>
    <row r="5" spans="1:14">
      <c r="A5" t="s">
        <v>24</v>
      </c>
      <c r="B5" t="s">
        <v>25</v>
      </c>
      <c r="C5" s="1" t="s">
        <v>16</v>
      </c>
      <c r="D5" s="1" t="s">
        <v>17</v>
      </c>
      <c r="E5" s="1">
        <v>8</v>
      </c>
      <c r="F5" s="1">
        <v>2</v>
      </c>
      <c r="G5" s="1" t="s">
        <v>18</v>
      </c>
      <c r="H5" s="1" t="s">
        <v>12</v>
      </c>
      <c r="J5" s="2" t="s">
        <v>26</v>
      </c>
      <c r="K5" s="12">
        <f>SUMIF($G$3:$G$33,J5,$E$3:$E$33)</f>
        <v>79</v>
      </c>
      <c r="L5" s="2">
        <f>SUMIF(Tabela2[SPRINT],J5,Tabela2[TAM('#)])</f>
        <v>79</v>
      </c>
      <c r="M5" s="2">
        <f>SUMIFS(Tabela2[TAM('#)],Tabela2[STATUS],$M$2,Tabela2[SPRINT],$J5)</f>
        <v>58</v>
      </c>
      <c r="N5" s="2">
        <f>L5-M5</f>
        <v>21</v>
      </c>
    </row>
    <row r="6" spans="1:14">
      <c r="A6" t="s">
        <v>27</v>
      </c>
      <c r="B6" t="s">
        <v>28</v>
      </c>
      <c r="C6" s="1" t="s">
        <v>29</v>
      </c>
      <c r="D6" s="1" t="s">
        <v>17</v>
      </c>
      <c r="E6" s="1">
        <v>8</v>
      </c>
      <c r="F6" s="1">
        <v>3</v>
      </c>
      <c r="G6" s="1" t="s">
        <v>18</v>
      </c>
      <c r="H6" s="1" t="s">
        <v>12</v>
      </c>
      <c r="J6" s="2" t="s">
        <v>30</v>
      </c>
      <c r="K6" s="12">
        <f>SUMIF($G$3:$G$33,J6,$E$3:$E$33)</f>
        <v>144</v>
      </c>
      <c r="L6" s="2">
        <f>SUMIF(Tabela2[SPRINT],J6,Tabela2[TAM('#)])</f>
        <v>144</v>
      </c>
      <c r="M6" s="2">
        <f>SUMIFS(Tabela2[TAM('#)],Tabela2[STATUS],$M$2,Tabela2[SPRINT],$J6)</f>
        <v>0</v>
      </c>
      <c r="N6" s="2">
        <f>L6-M6</f>
        <v>144</v>
      </c>
    </row>
    <row r="7" spans="1:14">
      <c r="A7" t="s">
        <v>31</v>
      </c>
      <c r="B7" t="s">
        <v>32</v>
      </c>
      <c r="C7" s="1" t="s">
        <v>29</v>
      </c>
      <c r="D7" s="1" t="s">
        <v>23</v>
      </c>
      <c r="E7" s="1">
        <v>5</v>
      </c>
      <c r="F7" s="1">
        <v>1</v>
      </c>
      <c r="G7" s="1" t="s">
        <v>18</v>
      </c>
      <c r="H7" s="1" t="s">
        <v>12</v>
      </c>
      <c r="J7" s="9" t="s">
        <v>33</v>
      </c>
      <c r="K7" s="24">
        <f>ROUND(AVERAGE($E$3:$E$33),2)</f>
        <v>9.74</v>
      </c>
      <c r="L7" s="2"/>
      <c r="M7" s="2"/>
      <c r="N7" s="2"/>
    </row>
    <row r="8" spans="1:14">
      <c r="A8" t="s">
        <v>34</v>
      </c>
      <c r="B8" t="s">
        <v>35</v>
      </c>
      <c r="C8" s="1" t="s">
        <v>29</v>
      </c>
      <c r="D8" s="1" t="s">
        <v>36</v>
      </c>
      <c r="E8" s="1">
        <v>21</v>
      </c>
      <c r="F8" s="1">
        <v>2</v>
      </c>
      <c r="G8" s="1" t="s">
        <v>18</v>
      </c>
      <c r="H8" s="1" t="s">
        <v>12</v>
      </c>
      <c r="M8" s="3"/>
      <c r="N8" s="3"/>
    </row>
    <row r="9" spans="1:14">
      <c r="A9" t="s">
        <v>37</v>
      </c>
      <c r="B9" t="s">
        <v>38</v>
      </c>
      <c r="C9" s="1" t="s">
        <v>22</v>
      </c>
      <c r="D9" s="1" t="s">
        <v>39</v>
      </c>
      <c r="E9" s="1">
        <v>13</v>
      </c>
      <c r="F9" s="1">
        <v>2</v>
      </c>
      <c r="G9" s="1" t="s">
        <v>18</v>
      </c>
      <c r="H9" s="1" t="s">
        <v>12</v>
      </c>
    </row>
    <row r="10" spans="1:14">
      <c r="A10" t="s">
        <v>40</v>
      </c>
      <c r="B10" t="s">
        <v>41</v>
      </c>
      <c r="C10" s="1" t="s">
        <v>16</v>
      </c>
      <c r="D10" s="1" t="s">
        <v>42</v>
      </c>
      <c r="E10" s="1">
        <v>3</v>
      </c>
      <c r="F10" s="1">
        <v>1</v>
      </c>
      <c r="G10" s="1" t="s">
        <v>18</v>
      </c>
      <c r="H10" s="1" t="s">
        <v>12</v>
      </c>
    </row>
    <row r="11" spans="1:14">
      <c r="A11" t="s">
        <v>43</v>
      </c>
      <c r="B11" t="s">
        <v>44</v>
      </c>
      <c r="C11" s="1" t="s">
        <v>29</v>
      </c>
      <c r="D11" s="1" t="s">
        <v>17</v>
      </c>
      <c r="E11" s="1">
        <v>8</v>
      </c>
      <c r="F11" s="1">
        <v>3</v>
      </c>
      <c r="G11" s="1" t="s">
        <v>18</v>
      </c>
      <c r="H11" s="1" t="s">
        <v>12</v>
      </c>
    </row>
    <row r="12" spans="1:14">
      <c r="A12" t="s">
        <v>14</v>
      </c>
      <c r="B12" t="s">
        <v>45</v>
      </c>
      <c r="C12" s="1" t="s">
        <v>16</v>
      </c>
      <c r="D12" s="1" t="s">
        <v>17</v>
      </c>
      <c r="E12" s="1">
        <v>8</v>
      </c>
      <c r="F12" s="1">
        <v>3</v>
      </c>
      <c r="G12" s="1" t="s">
        <v>26</v>
      </c>
      <c r="H12" s="1" t="s">
        <v>12</v>
      </c>
    </row>
    <row r="13" spans="1:14">
      <c r="A13" t="s">
        <v>46</v>
      </c>
      <c r="B13" t="s">
        <v>47</v>
      </c>
      <c r="C13" s="1" t="s">
        <v>22</v>
      </c>
      <c r="D13" s="1" t="s">
        <v>39</v>
      </c>
      <c r="E13" s="1">
        <v>13</v>
      </c>
      <c r="F13" s="1">
        <v>2</v>
      </c>
      <c r="G13" s="1" t="s">
        <v>26</v>
      </c>
      <c r="H13" s="1" t="s">
        <v>12</v>
      </c>
    </row>
    <row r="14" spans="1:14">
      <c r="A14" t="s">
        <v>48</v>
      </c>
      <c r="B14" t="s">
        <v>49</v>
      </c>
      <c r="C14" s="1" t="s">
        <v>29</v>
      </c>
      <c r="D14" s="1" t="s">
        <v>17</v>
      </c>
      <c r="E14" s="1">
        <v>8</v>
      </c>
      <c r="F14" s="1">
        <v>2</v>
      </c>
      <c r="G14" s="1" t="s">
        <v>26</v>
      </c>
      <c r="H14" s="1" t="s">
        <v>12</v>
      </c>
    </row>
    <row r="15" spans="1:14">
      <c r="A15" t="s">
        <v>50</v>
      </c>
      <c r="B15" t="s">
        <v>51</v>
      </c>
      <c r="C15" s="1" t="s">
        <v>22</v>
      </c>
      <c r="D15" s="1" t="s">
        <v>39</v>
      </c>
      <c r="E15" s="1">
        <v>13</v>
      </c>
      <c r="F15" s="1">
        <v>3</v>
      </c>
      <c r="G15" s="1" t="s">
        <v>26</v>
      </c>
      <c r="H15" s="1" t="s">
        <v>13</v>
      </c>
    </row>
    <row r="16" spans="1:14">
      <c r="A16" t="s">
        <v>52</v>
      </c>
      <c r="B16" t="s">
        <v>53</v>
      </c>
      <c r="C16" s="1" t="s">
        <v>29</v>
      </c>
      <c r="D16" s="1" t="s">
        <v>17</v>
      </c>
      <c r="E16" s="1">
        <v>8</v>
      </c>
      <c r="F16" s="1">
        <v>2</v>
      </c>
      <c r="G16" s="1" t="s">
        <v>26</v>
      </c>
      <c r="H16" s="1" t="s">
        <v>13</v>
      </c>
    </row>
    <row r="17" spans="1:8">
      <c r="A17" t="s">
        <v>54</v>
      </c>
      <c r="B17" t="s">
        <v>55</v>
      </c>
      <c r="C17" s="1" t="s">
        <v>22</v>
      </c>
      <c r="D17" s="1" t="s">
        <v>17</v>
      </c>
      <c r="E17" s="1">
        <v>8</v>
      </c>
      <c r="F17" s="1">
        <v>2</v>
      </c>
      <c r="G17" s="1" t="s">
        <v>26</v>
      </c>
      <c r="H17" s="1" t="s">
        <v>12</v>
      </c>
    </row>
    <row r="18" spans="1:8">
      <c r="A18" t="s">
        <v>56</v>
      </c>
      <c r="B18" t="s">
        <v>57</v>
      </c>
      <c r="C18" s="1" t="s">
        <v>22</v>
      </c>
      <c r="D18" s="1" t="s">
        <v>39</v>
      </c>
      <c r="E18" s="1">
        <v>13</v>
      </c>
      <c r="F18" s="1">
        <v>1</v>
      </c>
      <c r="G18" s="1" t="s">
        <v>30</v>
      </c>
      <c r="H18" s="1" t="s">
        <v>13</v>
      </c>
    </row>
    <row r="19" spans="1:8">
      <c r="A19" t="s">
        <v>58</v>
      </c>
      <c r="B19" t="s">
        <v>59</v>
      </c>
      <c r="C19" s="1" t="s">
        <v>22</v>
      </c>
      <c r="D19" s="1" t="s">
        <v>17</v>
      </c>
      <c r="E19" s="1">
        <v>8</v>
      </c>
      <c r="F19" s="1">
        <v>2</v>
      </c>
      <c r="G19" s="1" t="s">
        <v>30</v>
      </c>
      <c r="H19" s="1" t="s">
        <v>13</v>
      </c>
    </row>
    <row r="20" spans="1:8">
      <c r="A20" t="s">
        <v>60</v>
      </c>
      <c r="B20" t="s">
        <v>61</v>
      </c>
      <c r="C20" s="1" t="s">
        <v>22</v>
      </c>
      <c r="D20" s="1" t="s">
        <v>17</v>
      </c>
      <c r="E20" s="1">
        <v>8</v>
      </c>
      <c r="F20" s="1">
        <v>2</v>
      </c>
      <c r="G20" s="1" t="s">
        <v>26</v>
      </c>
      <c r="H20" s="1" t="s">
        <v>12</v>
      </c>
    </row>
    <row r="21" spans="1:8">
      <c r="A21" t="s">
        <v>62</v>
      </c>
      <c r="B21" t="s">
        <v>63</v>
      </c>
      <c r="C21" s="1" t="s">
        <v>22</v>
      </c>
      <c r="D21" s="1" t="s">
        <v>17</v>
      </c>
      <c r="E21" s="1">
        <v>8</v>
      </c>
      <c r="F21" s="1">
        <v>2</v>
      </c>
      <c r="G21" s="1" t="s">
        <v>26</v>
      </c>
      <c r="H21" s="1" t="s">
        <v>12</v>
      </c>
    </row>
    <row r="22" spans="1:8">
      <c r="A22" t="s">
        <v>64</v>
      </c>
      <c r="B22" t="s">
        <v>65</v>
      </c>
      <c r="C22" s="1" t="s">
        <v>29</v>
      </c>
      <c r="D22" s="1" t="s">
        <v>23</v>
      </c>
      <c r="E22" s="1">
        <v>5</v>
      </c>
      <c r="F22" s="1">
        <v>3</v>
      </c>
      <c r="G22" s="1" t="s">
        <v>26</v>
      </c>
      <c r="H22" s="1" t="s">
        <v>12</v>
      </c>
    </row>
    <row r="23" spans="1:8">
      <c r="A23" t="s">
        <v>66</v>
      </c>
      <c r="B23" t="s">
        <v>67</v>
      </c>
      <c r="C23" s="1" t="s">
        <v>29</v>
      </c>
      <c r="D23" s="1" t="s">
        <v>17</v>
      </c>
      <c r="E23" s="1">
        <v>8</v>
      </c>
      <c r="F23" s="1">
        <v>2</v>
      </c>
      <c r="G23" s="1" t="s">
        <v>30</v>
      </c>
      <c r="H23" s="1" t="s">
        <v>13</v>
      </c>
    </row>
    <row r="24" spans="1:8">
      <c r="A24" t="s">
        <v>68</v>
      </c>
      <c r="B24" t="s">
        <v>69</v>
      </c>
      <c r="C24" s="1" t="s">
        <v>16</v>
      </c>
      <c r="D24" s="1" t="s">
        <v>39</v>
      </c>
      <c r="E24" s="1">
        <v>13</v>
      </c>
      <c r="F24" s="1">
        <v>3</v>
      </c>
      <c r="G24" s="1" t="s">
        <v>30</v>
      </c>
      <c r="H24" s="1" t="s">
        <v>13</v>
      </c>
    </row>
    <row r="25" spans="1:8">
      <c r="A25" t="s">
        <v>70</v>
      </c>
      <c r="B25" t="s">
        <v>71</v>
      </c>
      <c r="C25" s="1" t="s">
        <v>29</v>
      </c>
      <c r="D25" s="1" t="s">
        <v>39</v>
      </c>
      <c r="E25" s="1">
        <v>13</v>
      </c>
      <c r="F25" s="1">
        <v>3</v>
      </c>
      <c r="G25" s="1" t="s">
        <v>30</v>
      </c>
      <c r="H25" s="1" t="s">
        <v>13</v>
      </c>
    </row>
    <row r="26" spans="1:8">
      <c r="A26" t="s">
        <v>72</v>
      </c>
      <c r="B26" t="s">
        <v>73</v>
      </c>
      <c r="C26" s="1" t="s">
        <v>16</v>
      </c>
      <c r="D26" s="1" t="s">
        <v>39</v>
      </c>
      <c r="E26" s="1">
        <v>13</v>
      </c>
      <c r="F26" s="1">
        <v>2</v>
      </c>
      <c r="G26" s="1" t="s">
        <v>30</v>
      </c>
      <c r="H26" s="1" t="s">
        <v>13</v>
      </c>
    </row>
    <row r="27" spans="1:8">
      <c r="A27" t="s">
        <v>74</v>
      </c>
      <c r="B27" t="s">
        <v>75</v>
      </c>
      <c r="C27" s="1" t="s">
        <v>29</v>
      </c>
      <c r="D27" s="1" t="s">
        <v>39</v>
      </c>
      <c r="E27" s="1">
        <v>13</v>
      </c>
      <c r="F27" s="1">
        <v>2</v>
      </c>
      <c r="G27" s="1" t="s">
        <v>30</v>
      </c>
      <c r="H27" s="1" t="s">
        <v>13</v>
      </c>
    </row>
    <row r="28" spans="1:8">
      <c r="A28" t="s">
        <v>76</v>
      </c>
      <c r="B28" t="s">
        <v>77</v>
      </c>
      <c r="C28" s="1" t="s">
        <v>29</v>
      </c>
      <c r="D28" s="1" t="s">
        <v>39</v>
      </c>
      <c r="E28" s="1">
        <v>13</v>
      </c>
      <c r="F28" s="1">
        <v>2</v>
      </c>
      <c r="G28" s="1" t="s">
        <v>30</v>
      </c>
      <c r="H28" s="1" t="s">
        <v>13</v>
      </c>
    </row>
    <row r="29" spans="1:8">
      <c r="A29" t="s">
        <v>78</v>
      </c>
      <c r="B29" t="s">
        <v>79</v>
      </c>
      <c r="C29" s="1" t="s">
        <v>16</v>
      </c>
      <c r="D29" s="1" t="s">
        <v>39</v>
      </c>
      <c r="E29" s="1">
        <v>13</v>
      </c>
      <c r="F29" s="1">
        <v>2</v>
      </c>
      <c r="G29" s="1" t="s">
        <v>30</v>
      </c>
      <c r="H29" s="1" t="s">
        <v>13</v>
      </c>
    </row>
    <row r="30" spans="1:8">
      <c r="A30" t="s">
        <v>80</v>
      </c>
      <c r="B30" t="s">
        <v>81</v>
      </c>
      <c r="C30" s="1" t="s">
        <v>22</v>
      </c>
      <c r="D30" s="1" t="s">
        <v>39</v>
      </c>
      <c r="E30" s="1">
        <v>13</v>
      </c>
      <c r="F30" s="1">
        <v>3</v>
      </c>
      <c r="G30" s="1" t="s">
        <v>30</v>
      </c>
      <c r="H30" s="1" t="s">
        <v>13</v>
      </c>
    </row>
    <row r="31" spans="1:8">
      <c r="A31" s="22" t="s">
        <v>82</v>
      </c>
      <c r="B31" s="22" t="s">
        <v>83</v>
      </c>
      <c r="C31" s="23" t="s">
        <v>16</v>
      </c>
      <c r="D31" s="1" t="s">
        <v>17</v>
      </c>
      <c r="E31" s="1">
        <v>8</v>
      </c>
      <c r="F31" s="1">
        <v>1</v>
      </c>
      <c r="G31" s="1" t="s">
        <v>30</v>
      </c>
      <c r="H31" s="1" t="s">
        <v>13</v>
      </c>
    </row>
    <row r="32" spans="1:8">
      <c r="A32" s="22" t="s">
        <v>84</v>
      </c>
      <c r="B32" s="22" t="s">
        <v>85</v>
      </c>
      <c r="C32" s="23" t="s">
        <v>29</v>
      </c>
      <c r="D32" s="1" t="s">
        <v>17</v>
      </c>
      <c r="E32" s="1">
        <v>8</v>
      </c>
      <c r="F32" s="1">
        <v>2</v>
      </c>
      <c r="G32" s="1" t="s">
        <v>30</v>
      </c>
      <c r="H32" s="1" t="s">
        <v>13</v>
      </c>
    </row>
    <row r="33" spans="1:8">
      <c r="A33" s="22" t="s">
        <v>86</v>
      </c>
      <c r="B33" s="22" t="s">
        <v>87</v>
      </c>
      <c r="C33" s="23" t="s">
        <v>16</v>
      </c>
      <c r="D33" s="1" t="s">
        <v>17</v>
      </c>
      <c r="E33" s="1">
        <v>8</v>
      </c>
      <c r="F33" s="1">
        <v>1</v>
      </c>
      <c r="G33" s="1" t="s">
        <v>30</v>
      </c>
      <c r="H33" s="1" t="s">
        <v>13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2"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524FE3C-4B8B-40A4-B475-13B25C2453B6}">
          <x14:formula1>
            <xm:f>'Lista - validações'!$A$2:$A$6</xm:f>
          </x14:formula1>
          <xm:sqref>D3:D33</xm:sqref>
        </x14:dataValidation>
        <x14:dataValidation type="list" allowBlank="1" showInputMessage="1" showErrorMessage="1" xr:uid="{0521648B-37EF-44B0-BC8C-15BDEE9F5389}">
          <x14:formula1>
            <xm:f>'Lista - validações'!$B$2:$B$6</xm:f>
          </x14:formula1>
          <xm:sqref>E3:E33</xm:sqref>
        </x14:dataValidation>
        <x14:dataValidation type="list" allowBlank="1" showInputMessage="1" showErrorMessage="1" xr:uid="{4CD2968B-4110-4B19-8048-4CBD7F3EEB11}">
          <x14:formula1>
            <xm:f>'Lista - validações'!$C$2:$C$3</xm:f>
          </x14:formula1>
          <xm:sqref>H3:H33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5BF91-9825-4D85-9FE6-93751A9861A5}">
  <dimension ref="A1:H23"/>
  <sheetViews>
    <sheetView workbookViewId="0">
      <selection activeCell="C15" sqref="C15"/>
    </sheetView>
  </sheetViews>
  <sheetFormatPr defaultColWidth="8.85546875" defaultRowHeight="14.45"/>
  <cols>
    <col min="1" max="1" width="10.5703125" style="18" bestFit="1" customWidth="1"/>
    <col min="2" max="2" width="10.7109375" style="18" bestFit="1" customWidth="1"/>
    <col min="3" max="3" width="9.7109375" style="18" bestFit="1" customWidth="1"/>
    <col min="4" max="5" width="8.85546875" style="18"/>
    <col min="6" max="7" width="12.28515625" style="18" bestFit="1" customWidth="1"/>
    <col min="8" max="8" width="9.7109375" style="18" bestFit="1" customWidth="1"/>
    <col min="9" max="16384" width="8.85546875" style="18"/>
  </cols>
  <sheetData>
    <row r="1" spans="1:8">
      <c r="A1" s="17" t="s">
        <v>4</v>
      </c>
      <c r="B1" s="17" t="s">
        <v>88</v>
      </c>
      <c r="C1" s="17" t="s">
        <v>8</v>
      </c>
    </row>
    <row r="2" spans="1:8">
      <c r="A2" s="7" t="s">
        <v>42</v>
      </c>
      <c r="B2" s="7">
        <v>3</v>
      </c>
      <c r="C2" s="7" t="s">
        <v>12</v>
      </c>
    </row>
    <row r="3" spans="1:8">
      <c r="A3" s="7" t="s">
        <v>23</v>
      </c>
      <c r="B3" s="7">
        <v>5</v>
      </c>
      <c r="C3" s="7" t="s">
        <v>13</v>
      </c>
    </row>
    <row r="4" spans="1:8">
      <c r="A4" s="7" t="s">
        <v>17</v>
      </c>
      <c r="B4" s="7">
        <v>8</v>
      </c>
      <c r="C4" s="7"/>
    </row>
    <row r="5" spans="1:8">
      <c r="A5" s="7" t="s">
        <v>39</v>
      </c>
      <c r="B5" s="7">
        <v>13</v>
      </c>
      <c r="C5" s="7"/>
    </row>
    <row r="6" spans="1:8">
      <c r="A6" s="7" t="s">
        <v>36</v>
      </c>
      <c r="B6" s="7">
        <v>21</v>
      </c>
      <c r="C6" s="7"/>
    </row>
    <row r="8" spans="1:8">
      <c r="A8" s="18" t="s">
        <v>9</v>
      </c>
      <c r="B8" s="18" t="s">
        <v>89</v>
      </c>
      <c r="C8" s="18" t="s">
        <v>90</v>
      </c>
    </row>
    <row r="9" spans="1:8">
      <c r="A9" s="18" t="s">
        <v>18</v>
      </c>
      <c r="B9" s="18" t="s">
        <v>11</v>
      </c>
      <c r="C9">
        <f>Backlog_AGGRAN!L4</f>
        <v>79</v>
      </c>
      <c r="H9"/>
    </row>
    <row r="10" spans="1:8">
      <c r="A10" s="18" t="s">
        <v>18</v>
      </c>
      <c r="B10" s="18" t="s">
        <v>12</v>
      </c>
      <c r="C10">
        <f>Backlog_AGGRAN!M4</f>
        <v>79</v>
      </c>
      <c r="H10"/>
    </row>
    <row r="11" spans="1:8">
      <c r="A11" s="18" t="s">
        <v>26</v>
      </c>
      <c r="B11" s="18" t="s">
        <v>11</v>
      </c>
      <c r="C11">
        <f>Backlog_AGGRAN!L5</f>
        <v>79</v>
      </c>
      <c r="H11"/>
    </row>
    <row r="12" spans="1:8">
      <c r="A12" s="18" t="s">
        <v>26</v>
      </c>
      <c r="B12" s="18" t="s">
        <v>12</v>
      </c>
      <c r="C12">
        <f>Backlog_AGGRAN!M5</f>
        <v>58</v>
      </c>
      <c r="H12"/>
    </row>
    <row r="13" spans="1:8">
      <c r="A13" s="18" t="s">
        <v>30</v>
      </c>
      <c r="B13" s="18" t="s">
        <v>11</v>
      </c>
      <c r="C13">
        <v>144</v>
      </c>
      <c r="H13"/>
    </row>
    <row r="14" spans="1:8">
      <c r="A14" s="18" t="s">
        <v>30</v>
      </c>
      <c r="B14" s="18" t="s">
        <v>12</v>
      </c>
      <c r="C14">
        <f>Backlog_AGGRAN!M6</f>
        <v>0</v>
      </c>
      <c r="H14"/>
    </row>
    <row r="20" spans="1:3">
      <c r="A20" s="18" t="s">
        <v>91</v>
      </c>
      <c r="B20" s="19" t="s">
        <v>11</v>
      </c>
      <c r="C20" s="20" t="s">
        <v>12</v>
      </c>
    </row>
    <row r="21" spans="1:3">
      <c r="A21" s="21" t="s">
        <v>18</v>
      </c>
      <c r="B21" s="18">
        <f>SUMIFS(C9:C14,A9:A14,A21,B9:B14,B$20)</f>
        <v>79</v>
      </c>
      <c r="C21" s="18">
        <f>SUMIFS(C9:C14,A9:A14,A21,B9:B14,C$20)</f>
        <v>79</v>
      </c>
    </row>
    <row r="22" spans="1:3">
      <c r="A22" s="21" t="s">
        <v>26</v>
      </c>
      <c r="B22" s="18">
        <f t="shared" ref="B22:B23" si="0">SUMIFS(C10:C15,A10:A15,A22,B10:B15,B$20)</f>
        <v>79</v>
      </c>
      <c r="C22" s="18">
        <f>SUMIFS(C9:C14,A9:A14,A22,B9:B14,C$20)</f>
        <v>58</v>
      </c>
    </row>
    <row r="23" spans="1:3">
      <c r="A23" s="21" t="s">
        <v>30</v>
      </c>
      <c r="B23" s="18">
        <f t="shared" si="0"/>
        <v>144</v>
      </c>
      <c r="C23" s="18">
        <f t="shared" ref="C22:C23" si="1">SUMIFS(C11:C16,A11:A16,A23,B11:B16,C$20)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9 6 8 9 4 2 2 - e 8 1 7 - 4 7 0 6 - 9 5 1 d - a f 8 c 8 e 9 8 5 e e d "   x m l n s = " h t t p : / / s c h e m a s . m i c r o s o f t . c o m / D a t a M a s h u p " > A A A A A K U E A A B Q S w M E F A A C A A g A l p p K W 9 Q Q g x 6 l A A A A 9 g A A A B I A H A B D b 2 5 m a W c v U G F j a 2 F n Z S 5 4 b W w g o h g A K K A U A A A A A A A A A A A A A A A A A A A A A A A A A A A A h Y 9 B D o I w F E S v Q r q n L a D R k E 9 J d C u J 0 c S 4 b U q F R i i E F s v d X H g k r y B G U X c u 5 8 1 b z N y v N 0 i H u v I u s j O q 0 Q k K M E W e 1 K L J l S 4 S 1 N u T v 0 Q p g y 0 X Z 1 5 I b 5 S 1 i Q e T J 6 i 0 t o 0 J c c 5 h F + G m K 0 h I a U C O 2 W Y v S l l z 9 J H V f 9 l X 2 l i u h U Q M D q 8 x L M T B b I H n N M I U y A Q h U / o r h O P e Z / s D Y d 1 X t u 8 k a 6 2 / 2 g G Z I p D 3 B / Y A U E s D B B Q A A g A I A J a a S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m k p b E 5 U 7 m p 4 B A A D U B Q A A E w A c A E Z v c m 1 1 b G F z L 1 N l Y 3 R p b 2 4 x L m 0 g o h g A K K A U A A A A A A A A A A A A A A A A A A A A A A A A A A A A 7 Z L f a u J A F M b v B d / h M L 1 J Q A S X 0 p u 2 C 2 m M x W K T o m l 7 I b K M e h a H T m Z k 5 q R / E B + g r 9 E + i i + 2 E 6 O 1 1 S 2 l C 3 t n b g b m N + d 8 5 z v 5 L I 5 I a A W 9 8 m w c V y v V i p 1 w g 2 N I + R A l b 8 A p S K R q B d z X 0 o r Q X U S P I 5 T 1 M D c G F d 1 q c z f U + s 7 z Z / 2 Y Z 3 j K y s p f I R r i b D D v h 0 W Z o k G t 7 H L A O k J N u I W W k G T 4 m F v m e r o i i f U e S j d K V z 9 Y b y l W A + S j C X j 9 H n H K 7 Q B O f g K 7 S u I 0 6 U G r f Z b E Q R i 2 m e 9 X K 0 J 9 2 n 3 X 1 T + b + q u d V E w 1 B J L Q y e m N l 9 R w Z X 9 r k 4 V a 5 p l K n 6 a 4 d j W b s e J S 8 Q a r A T k A h I 8 0 r 8 F s 1 9 z q g c q z I Z r y S S e I o 4 u g m T j W V n R 0 W C 9 6 L 1 E U p 9 3 o / D r a J V d R 3 H R 0 i 8 z 9 N x d J 7 t Z l o Z z L Q r x 4 1 d A U a v G S i d H 7 X 3 S t p u J e U 0 I T N K U z 6 2 3 v o B B c G 3 T q L C A j h j k V g N 1 w q Q 3 z v x e G L 8 d 7 C 8 p K t k z K 5 e K 5 2 Q 4 Y c D W G j y R N 0 q D D / C X x + u v 5 B k 5 7 s 0 P Q B j 6 i z e a / E b m D V X b A + + G z f f L 2 y f u / y f s D U E s B A i 0 A F A A C A A g A l p p K W 9 Q Q g x 6 l A A A A 9 g A A A B I A A A A A A A A A A A A A A A A A A A A A A E N v b m Z p Z y 9 Q Y W N r Y W d l L n h t b F B L A Q I t A B Q A A g A I A J a a S l s P y u m r p A A A A O k A A A A T A A A A A A A A A A A A A A A A A P E A A A B b Q 2 9 u d G V u d F 9 U e X B l c 1 0 u e G 1 s U E s B A i 0 A F A A C A A g A l p p K W x O V O 5 q e A Q A A 1 A U A A B M A A A A A A A A A A A A A A A A A 4 g E A A E Z v c m 1 1 b G F z L 1 N l Y 3 R p b 2 4 x L m 1 Q S w U G A A A A A A M A A w D C A A A A z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h w A A A A A A A B Q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Z W x h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h Y m V l Z m Z i L T Q x M m U t N D A 2 O C 1 i M G Y 1 L W R k Z G Z l Z T c z Y m I x M i I g L z 4 8 R W 5 0 c n k g V H l w Z T 0 i R m l s b E N v b H V t b l R 5 c G V z I i B W Y W x 1 Z T 0 i c 0 F B Q U E i I C 8 + P E V u d H J 5 I F R 5 c G U 9 I k Z p b G x M Y X N 0 V X B k Y X R l Z C I g V m F s d W U 9 I m Q y M D I 1 L T E w L T E w V D I y O j E x O j M 1 L j Q w O D U y N T V a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3 V u d C I g V m F s d W U 9 I m w 5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W 5 h Y m x l Z C I g V m F s d W U 9 I m w w I i A v P j x F b n R y e S B U e X B l P S J G a W x s V G F y Z 2 V 0 T m F t Z U N 1 c 3 R v b W l 6 Z W Q i I F Z h b H V l P S J s M S I g L z 4 8 R W 5 0 c n k g V H l w Z T 0 i R m l s b E V y c m 9 y Q 2 9 1 b n Q i I F Z h b H V l P S J s M C I g L z 4 8 R W 5 0 c n k g V H l w Z T 0 i R m l s b E N v b H V t b k 5 h b W V z I i B W Y W x 1 Z T 0 i c 1 s m c X V v d D t T c H J p b n Q m c X V v d D s s J n F 1 b 3 Q 7 U 3 R h d H V z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S 9 B d X R v U m V t b 3 Z l Z E N v b H V t b n M x L n t T c H J p b n Q s M H 0 m c X V v d D s s J n F 1 b 3 Q 7 U 2 V j d G l v b j E v V G F i Z W x h M S 9 B d X R v U m V t b 3 Z l Z E N v b H V t b n M x L n t T d G F 0 d X M s M X 0 m c X V v d D s s J n F 1 b 3 Q 7 U 2 V j d G l v b j E v V G F i Z W x h M S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x L 0 F 1 d G 9 S Z W 1 v d m V k Q 2 9 s d W 1 u c z E u e 1 N w c m l u d C w w f S Z x d W 9 0 O y w m c X V v d D t T Z W N 0 a W 9 u M S 9 U Y W J l b G E x L 0 F 1 d G 9 S Z W 1 v d m V k Q 2 9 s d W 1 u c z E u e 1 N 0 Y X R 1 c y w x f S Z x d W 9 0 O y w m c X V v d D t T Z W N 0 a W 9 u M S 9 U Y W J l b G E x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Z j Y 3 O D Y 4 Z C 0 z M m E w L T R m M m M t Y W Q 5 Y i 0 4 Z G Y 3 N 2 E y N j Q 5 N G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U m V j b 3 Z l c n l U Y X J n Z X R T a G V l d C I g V m F s d W U 9 I n N M a X N 0 Y S A t I H Z h b G l k Y c O n w 7 V l c y I g L z 4 8 R W 5 0 c n k g V H l w Z T 0 i U m V j b 3 Z l c n l U Y X J n Z X R D b 2 x 1 b W 4 i I F Z h b H V l P S J s N i I g L z 4 8 R W 5 0 c n k g V H l w Z T 0 i U m V j b 3 Z l c n l U Y X J n Z X R S b 3 c i I F Z h b H V l P S J s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w V D I y O j E 1 O j Q x L j E z M D M x N z h a I i A v P j x F b n R y e S B U e X B l P S J G a W x s Q 2 9 s d W 1 u V H l w Z X M i I F Z h b H V l P S J z Q m d Z R i I g L z 4 8 R W 5 0 c n k g V H l w Z T 0 i R m l s b E N v b H V t b k 5 h b W V z I i B W Y W x 1 Z T 0 i c 1 s m c X V v d D t D b 2 x 1 b m E x J n F 1 b 3 Q 7 L C Z x d W 9 0 O 0 F 0 c m l i d X R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L 0 F 1 d G 9 S Z W 1 v d m V k Q 2 9 s d W 1 u c z E u e 0 N v b H V u Y T E s M H 0 m c X V v d D s s J n F 1 b 3 Q 7 U 2 V j d G l v b j E v V G F i Z W x h L 0 F 1 d G 9 S Z W 1 v d m V k Q 2 9 s d W 1 u c z E u e 0 F 0 c m l i d X R v L D F 9 J n F 1 b 3 Q 7 L C Z x d W 9 0 O 1 N l Y 3 R p b 2 4 x L 1 R h Y m V s Y S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v Q X V 0 b 1 J l b W 9 2 Z W R D b 2 x 1 b W 5 z M S 5 7 Q 2 9 s d W 5 h M S w w f S Z x d W 9 0 O y w m c X V v d D t T Z W N 0 a W 9 u M S 9 U Y W J l b G E v Q X V 0 b 1 J l b W 9 2 Z W R D b 2 x 1 b W 5 z M S 5 7 Q X R y a W J 1 d G 8 s M X 0 m c X V v d D s s J n F 1 b 3 Q 7 U 2 V j d G l v b j E v V G F i Z W x h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L 0 9 1 d H J h c y U y M E N v b H V u Y X M l M j B O J U M z J U E z b y U y M E R p b i V D M y V B M m 1 p Y 2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2 Z W J l Z W Y 4 L T g 4 O D Q t N D M z Y S 0 4 O D J i L W M 5 N T U y N T U 3 M G M y N i I g L z 4 8 R W 5 0 c n k g V H l w Z T 0 i T m F 2 a W d h d G l v b l N 0 Z X B O Y W 1 l I i B W Y W x 1 Z T 0 i c 0 5 h d m V n Y c O n w 6 N v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8 x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B U M j I 6 M T U 6 N D E u M T M w M z E 3 O F o i I C 8 + P E V u d H J 5 I F R 5 c G U 9 I k Z p b G x D b 2 x 1 b W 5 U e X B l c y I g V m F s d W U 9 I n N C Z 1 l G I i A v P j x F b n R y e S B U e X B l P S J G a W x s Q 2 9 s d W 1 u T m F t Z X M i I F Z h b H V l P S J z W y Z x d W 9 0 O 0 N v b H V u Y T E m c X V v d D s s J n F 1 b 3 Q 7 Q X R y a W J 1 d G 8 m c X V v d D s s J n F 1 b 3 Q 7 V m F s b 3 I m c X V v d D t d I i A v P j x F b n R y e S B U e X B l P S J G a W x s U 3 R h d H V z I i B W Y W x 1 Z T 0 i c 0 N v b X B s Z X R l I i A v P j x F b n R y e S B U e X B l P S J G a W x s Q 2 9 1 b n Q i I F Z h b H V l P S J s N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L 0 F 1 d G 9 S Z W 1 v d m V k Q 2 9 s d W 1 u c z E u e 0 N v b H V u Y T E s M H 0 m c X V v d D s s J n F 1 b 3 Q 7 U 2 V j d G l v b j E v V G F i Z W x h L 0 F 1 d G 9 S Z W 1 v d m V k Q 2 9 s d W 1 u c z E u e 0 F 0 c m l i d X R v L D F 9 J n F 1 b 3 Q 7 L C Z x d W 9 0 O 1 N l Y 3 R p b 2 4 x L 1 R h Y m V s Y S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v Q X V 0 b 1 J l b W 9 2 Z W R D b 2 x 1 b W 5 z M S 5 7 Q 2 9 s d W 5 h M S w w f S Z x d W 9 0 O y w m c X V v d D t T Z W N 0 a W 9 u M S 9 U Y W J l b G E v Q X V 0 b 1 J l b W 9 2 Z W R D b 2 x 1 b W 5 z M S 5 7 Q X R y a W J 1 d G 8 s M X 0 m c X V v d D s s J n F 1 b 3 Q 7 U 2 V j d G l v b j E v V G F i Z W x h L 0 F 1 d G 9 S Z W 1 v d m V k Q 2 9 s d W 1 u c z E u e 1 Z h b G 9 y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Z W x h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S U y M C g y K S 9 P d X R y Y X M l M j B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S U y M C g y K S 9 M a W 5 o Y X M l M j B G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a T i o a a b N E 2 o K m C x 3 u m 6 Z Q A A A A A C A A A A A A A Q Z g A A A A E A A C A A A A D b 8 g c E K + i R k R N E 3 5 K Q 2 o d S M c H w l 2 M w g c + + G T / n z s 5 o J g A A A A A O g A A A A A I A A C A A A A B y N e 8 U r q m Z Q V H h I + 3 A N R 9 y M p 2 o X g a i T I D M 9 t h t 5 F j 5 D V A A A A D B W p y D L o u v Y v K z k + 6 Y 9 I 3 d m 7 u y P Q J + Z X L P n J n h U v / F O I T f l c y F e k y x G + D i p H Q u H a N a e 0 g H b 3 Y 6 A 5 w 2 W S a Y S y d u t Q W G H 5 v t s x n l T Y K 4 4 4 g X 7 k A A A A C Q / s p i N Q 9 G + u A 8 I v O x X A x r U E 6 D 0 X f E I S Z Y Y 6 G a n d o r M N a s 0 X m 2 Q 3 F h o u K u c h C i q m X Y Z 6 W 3 d c E z C + t w y E 3 e / 7 a 6 < / D a t a M a s h u p > 
</file>

<file path=customXml/itemProps1.xml><?xml version="1.0" encoding="utf-8"?>
<ds:datastoreItem xmlns:ds="http://schemas.openxmlformats.org/officeDocument/2006/customXml" ds:itemID="{D6FF80C7-5690-4C60-8231-37AF59A55C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Wesley Daniel Oliveira Souza da Silva</dc:creator>
  <cp:keywords/>
  <dc:description/>
  <cp:lastModifiedBy>SAMARA VICKY DA SILVA MENDONÇA .</cp:lastModifiedBy>
  <cp:revision/>
  <dcterms:created xsi:type="dcterms:W3CDTF">2025-09-29T21:44:10Z</dcterms:created>
  <dcterms:modified xsi:type="dcterms:W3CDTF">2025-10-24T14:55:44Z</dcterms:modified>
  <cp:category/>
  <cp:contentStatus/>
</cp:coreProperties>
</file>