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1\"/>
    </mc:Choice>
  </mc:AlternateContent>
  <xr:revisionPtr revIDLastSave="0" documentId="8_{BBC42335-DC30-4215-B932-A31CA8B7EF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1" l="1"/>
  <c r="D93" i="1" s="1"/>
  <c r="E92" i="1"/>
  <c r="D92" i="1"/>
  <c r="J97" i="1"/>
  <c r="L97" i="1" s="1"/>
  <c r="K97" i="1"/>
  <c r="J93" i="1"/>
  <c r="L93" i="1" s="1"/>
  <c r="M92" i="1"/>
  <c r="L92" i="1"/>
  <c r="F82" i="1"/>
  <c r="G73" i="1"/>
  <c r="F92" i="1" l="1"/>
  <c r="C93" i="1" s="1"/>
  <c r="B94" i="1" s="1"/>
  <c r="D94" i="1" s="1"/>
  <c r="N97" i="1"/>
  <c r="J98" i="1"/>
  <c r="L98" i="1" s="1"/>
  <c r="M97" i="1"/>
  <c r="N92" i="1"/>
  <c r="K93" i="1" s="1"/>
  <c r="J94" i="1" s="1"/>
  <c r="L94" i="1" s="1"/>
  <c r="M93" i="1"/>
  <c r="N93" i="1" s="1"/>
  <c r="P85" i="1"/>
  <c r="N85" i="1"/>
  <c r="M85" i="1"/>
  <c r="L85" i="1"/>
  <c r="K85" i="1"/>
  <c r="J85" i="1"/>
  <c r="L81" i="1"/>
  <c r="K81" i="1"/>
  <c r="M81" i="1" s="1"/>
  <c r="J82" i="1" s="1"/>
  <c r="D81" i="1"/>
  <c r="C81" i="1"/>
  <c r="Q76" i="1"/>
  <c r="K76" i="1"/>
  <c r="L76" i="1"/>
  <c r="M76" i="1"/>
  <c r="J76" i="1"/>
  <c r="M72" i="1"/>
  <c r="L72" i="1"/>
  <c r="K72" i="1"/>
  <c r="E72" i="1"/>
  <c r="D72" i="1"/>
  <c r="C72" i="1"/>
  <c r="E93" i="1" l="1"/>
  <c r="F93" i="1" s="1"/>
  <c r="G93" i="1" s="1"/>
  <c r="O97" i="1"/>
  <c r="K98" i="1"/>
  <c r="O93" i="1"/>
  <c r="K94" i="1"/>
  <c r="L82" i="1"/>
  <c r="K82" i="1"/>
  <c r="M82" i="1" s="1"/>
  <c r="E81" i="1"/>
  <c r="B82" i="1" s="1"/>
  <c r="N76" i="1"/>
  <c r="O76" i="1" s="1"/>
  <c r="N72" i="1"/>
  <c r="J73" i="1" s="1"/>
  <c r="M73" i="1" s="1"/>
  <c r="F72" i="1"/>
  <c r="B73" i="1" s="1"/>
  <c r="B6" i="1"/>
  <c r="B5" i="1"/>
  <c r="B4" i="1"/>
  <c r="D4" i="1" s="1"/>
  <c r="E3" i="1"/>
  <c r="D3" i="1"/>
  <c r="F3" i="1" s="1"/>
  <c r="B36" i="1"/>
  <c r="D36" i="1" s="1"/>
  <c r="U47" i="1"/>
  <c r="V46" i="1"/>
  <c r="W46" i="1" s="1"/>
  <c r="U46" i="1"/>
  <c r="M46" i="1"/>
  <c r="T46" i="1"/>
  <c r="L46" i="1"/>
  <c r="K49" i="1"/>
  <c r="M49" i="1" s="1"/>
  <c r="K48" i="1"/>
  <c r="M48" i="1" s="1"/>
  <c r="L47" i="1"/>
  <c r="K47" i="1"/>
  <c r="N47" i="1" s="1"/>
  <c r="O46" i="1"/>
  <c r="N46" i="1"/>
  <c r="D46" i="1"/>
  <c r="D48" i="1"/>
  <c r="D47" i="1"/>
  <c r="E46" i="1"/>
  <c r="F46" i="1"/>
  <c r="C47" i="1" s="1"/>
  <c r="C35" i="1"/>
  <c r="D35" i="1"/>
  <c r="U35" i="1"/>
  <c r="M35" i="1"/>
  <c r="N35" i="1" s="1"/>
  <c r="J36" i="1" s="1"/>
  <c r="M36" i="1" s="1"/>
  <c r="T35" i="1"/>
  <c r="L35" i="1"/>
  <c r="S35" i="1"/>
  <c r="K35" i="1"/>
  <c r="E35" i="1"/>
  <c r="F35" i="1"/>
  <c r="C36" i="1"/>
  <c r="S24" i="1"/>
  <c r="K24" i="1"/>
  <c r="M24" i="1" s="1"/>
  <c r="J25" i="1" s="1"/>
  <c r="T24" i="1"/>
  <c r="L24" i="1"/>
  <c r="D24" i="1"/>
  <c r="C24" i="1"/>
  <c r="E24" i="1" s="1"/>
  <c r="B25" i="1" s="1"/>
  <c r="V35" i="1" l="1"/>
  <c r="R36" i="1" s="1"/>
  <c r="S36" i="1" s="1"/>
  <c r="U24" i="1"/>
  <c r="R25" i="1" s="1"/>
  <c r="S25" i="1" s="1"/>
  <c r="C94" i="1"/>
  <c r="B95" i="1" s="1"/>
  <c r="D95" i="1" s="1"/>
  <c r="M98" i="1"/>
  <c r="N98" i="1" s="1"/>
  <c r="O98" i="1" s="1"/>
  <c r="J95" i="1"/>
  <c r="L95" i="1" s="1"/>
  <c r="N94" i="1"/>
  <c r="M94" i="1"/>
  <c r="N82" i="1"/>
  <c r="J83" i="1"/>
  <c r="D82" i="1"/>
  <c r="C82" i="1"/>
  <c r="E82" i="1" s="1"/>
  <c r="K73" i="1"/>
  <c r="L73" i="1"/>
  <c r="N73" i="1" s="1"/>
  <c r="O73" i="1" s="1"/>
  <c r="D73" i="1"/>
  <c r="E73" i="1"/>
  <c r="C73" i="1"/>
  <c r="J48" i="1"/>
  <c r="P47" i="1"/>
  <c r="O47" i="1"/>
  <c r="F47" i="1"/>
  <c r="E47" i="1"/>
  <c r="G3" i="1"/>
  <c r="C4" i="1"/>
  <c r="E4" i="1" s="1"/>
  <c r="L25" i="1"/>
  <c r="K25" i="1"/>
  <c r="C25" i="1"/>
  <c r="E25" i="1" s="1"/>
  <c r="D25" i="1"/>
  <c r="G46" i="1"/>
  <c r="F36" i="1"/>
  <c r="B37" i="1" s="1"/>
  <c r="E36" i="1"/>
  <c r="M47" i="1"/>
  <c r="K36" i="1"/>
  <c r="L36" i="1"/>
  <c r="R47" i="1"/>
  <c r="V47" i="1"/>
  <c r="T25" i="1" l="1"/>
  <c r="U25" i="1" s="1"/>
  <c r="U36" i="1"/>
  <c r="T36" i="1"/>
  <c r="M25" i="1"/>
  <c r="J26" i="1" s="1"/>
  <c r="K26" i="1" s="1"/>
  <c r="E94" i="1"/>
  <c r="F94" i="1" s="1"/>
  <c r="G94" i="1" s="1"/>
  <c r="C95" i="1"/>
  <c r="K95" i="1"/>
  <c r="O94" i="1"/>
  <c r="L83" i="1"/>
  <c r="K83" i="1"/>
  <c r="M83" i="1" s="1"/>
  <c r="B83" i="1"/>
  <c r="D83" i="1" s="1"/>
  <c r="J74" i="1"/>
  <c r="K74" i="1" s="1"/>
  <c r="L74" i="1"/>
  <c r="F73" i="1"/>
  <c r="B74" i="1" s="1"/>
  <c r="E74" i="1" s="1"/>
  <c r="B26" i="1"/>
  <c r="F25" i="1"/>
  <c r="G47" i="1"/>
  <c r="H47" i="1"/>
  <c r="C48" i="1"/>
  <c r="D37" i="1"/>
  <c r="C37" i="1"/>
  <c r="E37" i="1"/>
  <c r="G36" i="1"/>
  <c r="F4" i="1"/>
  <c r="H4" i="1" s="1"/>
  <c r="N48" i="1"/>
  <c r="L48" i="1"/>
  <c r="D6" i="1"/>
  <c r="N36" i="1"/>
  <c r="J37" i="1" s="1"/>
  <c r="T47" i="1"/>
  <c r="R48" i="1"/>
  <c r="S48" i="1"/>
  <c r="X47" i="1"/>
  <c r="W47" i="1"/>
  <c r="V36" i="1" l="1"/>
  <c r="W36" i="1" s="1"/>
  <c r="R26" i="1"/>
  <c r="V25" i="1"/>
  <c r="L26" i="1"/>
  <c r="N25" i="1"/>
  <c r="B96" i="1"/>
  <c r="D96" i="1" s="1"/>
  <c r="E95" i="1"/>
  <c r="F95" i="1" s="1"/>
  <c r="J96" i="1"/>
  <c r="L96" i="1" s="1"/>
  <c r="N95" i="1"/>
  <c r="M95" i="1"/>
  <c r="J84" i="1"/>
  <c r="N83" i="1"/>
  <c r="C83" i="1"/>
  <c r="E83" i="1" s="1"/>
  <c r="B84" i="1" s="1"/>
  <c r="M74" i="1"/>
  <c r="N74" i="1" s="1"/>
  <c r="C74" i="1"/>
  <c r="D74" i="1"/>
  <c r="C49" i="1"/>
  <c r="F48" i="1"/>
  <c r="E48" i="1"/>
  <c r="M37" i="1"/>
  <c r="L37" i="1"/>
  <c r="K37" i="1"/>
  <c r="M26" i="1"/>
  <c r="F37" i="1"/>
  <c r="D5" i="1"/>
  <c r="C5" i="1"/>
  <c r="E5" i="1" s="1"/>
  <c r="G4" i="1"/>
  <c r="O48" i="1"/>
  <c r="J50" i="1"/>
  <c r="J49" i="1"/>
  <c r="P48" i="1"/>
  <c r="D26" i="1"/>
  <c r="C26" i="1"/>
  <c r="E26" i="1" s="1"/>
  <c r="O36" i="1"/>
  <c r="R49" i="1"/>
  <c r="T48" i="1"/>
  <c r="V48" i="1"/>
  <c r="U48" i="1"/>
  <c r="R37" i="1" l="1"/>
  <c r="T37" i="1" s="1"/>
  <c r="S26" i="1"/>
  <c r="U26" i="1" s="1"/>
  <c r="T26" i="1"/>
  <c r="C96" i="1"/>
  <c r="G95" i="1"/>
  <c r="K96" i="1"/>
  <c r="O95" i="1"/>
  <c r="L84" i="1"/>
  <c r="K84" i="1"/>
  <c r="M84" i="1" s="1"/>
  <c r="N84" i="1" s="1"/>
  <c r="C84" i="1"/>
  <c r="D84" i="1"/>
  <c r="F83" i="1"/>
  <c r="J75" i="1"/>
  <c r="L75" i="1" s="1"/>
  <c r="O74" i="1"/>
  <c r="F74" i="1"/>
  <c r="B75" i="1" s="1"/>
  <c r="E75" i="1" s="1"/>
  <c r="F26" i="1"/>
  <c r="B27" i="1"/>
  <c r="F5" i="1"/>
  <c r="B49" i="1"/>
  <c r="H48" i="1"/>
  <c r="G48" i="1"/>
  <c r="B38" i="1"/>
  <c r="G37" i="1"/>
  <c r="C50" i="1"/>
  <c r="E49" i="1"/>
  <c r="J27" i="1"/>
  <c r="N26" i="1"/>
  <c r="L50" i="1"/>
  <c r="L49" i="1"/>
  <c r="N49" i="1"/>
  <c r="N37" i="1"/>
  <c r="S37" i="1"/>
  <c r="U37" i="1"/>
  <c r="R50" i="1"/>
  <c r="T49" i="1"/>
  <c r="X48" i="1"/>
  <c r="W48" i="1"/>
  <c r="S49" i="1"/>
  <c r="R27" i="1" l="1"/>
  <c r="V26" i="1"/>
  <c r="B97" i="1"/>
  <c r="D97" i="1" s="1"/>
  <c r="E96" i="1"/>
  <c r="F96" i="1" s="1"/>
  <c r="M96" i="1"/>
  <c r="N96" i="1" s="1"/>
  <c r="O96" i="1" s="1"/>
  <c r="E84" i="1"/>
  <c r="F84" i="1" s="1"/>
  <c r="M75" i="1"/>
  <c r="K75" i="1"/>
  <c r="N75" i="1" s="1"/>
  <c r="O75" i="1" s="1"/>
  <c r="C75" i="1"/>
  <c r="D75" i="1"/>
  <c r="G74" i="1"/>
  <c r="O49" i="1"/>
  <c r="P49" i="1"/>
  <c r="K50" i="1"/>
  <c r="C38" i="1"/>
  <c r="D38" i="1"/>
  <c r="E38" i="1"/>
  <c r="D49" i="1"/>
  <c r="F49" i="1"/>
  <c r="L27" i="1"/>
  <c r="K27" i="1"/>
  <c r="M27" i="1" s="1"/>
  <c r="N27" i="1" s="1"/>
  <c r="C6" i="1"/>
  <c r="G5" i="1"/>
  <c r="H5" i="1"/>
  <c r="C27" i="1"/>
  <c r="D27" i="1"/>
  <c r="J38" i="1"/>
  <c r="O37" i="1"/>
  <c r="E50" i="1"/>
  <c r="C51" i="1"/>
  <c r="E51" i="1" s="1"/>
  <c r="V37" i="1"/>
  <c r="T50" i="1"/>
  <c r="R51" i="1"/>
  <c r="U49" i="1"/>
  <c r="V49" i="1"/>
  <c r="T27" i="1" l="1"/>
  <c r="S27" i="1"/>
  <c r="U27" i="1" s="1"/>
  <c r="C97" i="1"/>
  <c r="B98" i="1" s="1"/>
  <c r="D98" i="1" s="1"/>
  <c r="G96" i="1"/>
  <c r="F75" i="1"/>
  <c r="G75" i="1" s="1"/>
  <c r="E6" i="1"/>
  <c r="F6" i="1" s="1"/>
  <c r="F38" i="1"/>
  <c r="E27" i="1"/>
  <c r="K51" i="1"/>
  <c r="M50" i="1"/>
  <c r="N50" i="1"/>
  <c r="B50" i="1"/>
  <c r="H49" i="1"/>
  <c r="G49" i="1"/>
  <c r="T51" i="1"/>
  <c r="R52" i="1"/>
  <c r="L38" i="1"/>
  <c r="K38" i="1"/>
  <c r="M38" i="1"/>
  <c r="V27" i="1"/>
  <c r="R28" i="1"/>
  <c r="R38" i="1"/>
  <c r="W37" i="1"/>
  <c r="W49" i="1"/>
  <c r="S50" i="1"/>
  <c r="X49" i="1"/>
  <c r="E97" i="1" l="1"/>
  <c r="F97" i="1" s="1"/>
  <c r="H6" i="1"/>
  <c r="G6" i="1"/>
  <c r="D50" i="1"/>
  <c r="F50" i="1"/>
  <c r="N38" i="1"/>
  <c r="O38" i="1" s="1"/>
  <c r="K52" i="1"/>
  <c r="M52" i="1" s="1"/>
  <c r="M51" i="1"/>
  <c r="T52" i="1"/>
  <c r="B28" i="1"/>
  <c r="F27" i="1"/>
  <c r="G38" i="1"/>
  <c r="B39" i="1"/>
  <c r="J51" i="1"/>
  <c r="O50" i="1"/>
  <c r="P50" i="1"/>
  <c r="S28" i="1"/>
  <c r="T28" i="1"/>
  <c r="U38" i="1"/>
  <c r="T38" i="1"/>
  <c r="S38" i="1"/>
  <c r="V50" i="1"/>
  <c r="U50" i="1"/>
  <c r="G97" i="1" l="1"/>
  <c r="C98" i="1"/>
  <c r="L51" i="1"/>
  <c r="N51" i="1"/>
  <c r="G50" i="1"/>
  <c r="B52" i="1"/>
  <c r="H50" i="1"/>
  <c r="B51" i="1"/>
  <c r="D39" i="1"/>
  <c r="F39" i="1" s="1"/>
  <c r="C39" i="1"/>
  <c r="E39" i="1"/>
  <c r="D28" i="1"/>
  <c r="C28" i="1"/>
  <c r="E28" i="1" s="1"/>
  <c r="U28" i="1"/>
  <c r="V28" i="1" s="1"/>
  <c r="V38" i="1"/>
  <c r="S51" i="1"/>
  <c r="W50" i="1"/>
  <c r="X50" i="1"/>
  <c r="E98" i="1" l="1"/>
  <c r="F98" i="1" s="1"/>
  <c r="B99" i="1"/>
  <c r="D99" i="1" s="1"/>
  <c r="G39" i="1"/>
  <c r="B40" i="1"/>
  <c r="D51" i="1"/>
  <c r="F51" i="1"/>
  <c r="D52" i="1"/>
  <c r="B29" i="1"/>
  <c r="F28" i="1"/>
  <c r="J53" i="1"/>
  <c r="J52" i="1"/>
  <c r="J54" i="1"/>
  <c r="P51" i="1"/>
  <c r="O51" i="1"/>
  <c r="W38" i="1"/>
  <c r="R39" i="1"/>
  <c r="V51" i="1"/>
  <c r="S52" i="1" s="1"/>
  <c r="U51" i="1"/>
  <c r="C99" i="1" l="1"/>
  <c r="E99" i="1" s="1"/>
  <c r="F99" i="1" s="1"/>
  <c r="G99" i="1" s="1"/>
  <c r="G98" i="1"/>
  <c r="C29" i="1"/>
  <c r="D29" i="1"/>
  <c r="E29" i="1" s="1"/>
  <c r="C52" i="1"/>
  <c r="G51" i="1"/>
  <c r="H51" i="1"/>
  <c r="L54" i="1"/>
  <c r="U52" i="1"/>
  <c r="S53" i="1"/>
  <c r="V52" i="1"/>
  <c r="L52" i="1"/>
  <c r="N52" i="1"/>
  <c r="C40" i="1"/>
  <c r="D40" i="1"/>
  <c r="E40" i="1"/>
  <c r="L53" i="1"/>
  <c r="T39" i="1"/>
  <c r="U39" i="1"/>
  <c r="S39" i="1"/>
  <c r="X51" i="1"/>
  <c r="W51" i="1"/>
  <c r="F40" i="1" l="1"/>
  <c r="P52" i="1"/>
  <c r="K53" i="1"/>
  <c r="O52" i="1"/>
  <c r="C53" i="1"/>
  <c r="E53" i="1" s="1"/>
  <c r="E52" i="1"/>
  <c r="F52" i="1"/>
  <c r="B30" i="1"/>
  <c r="F29" i="1"/>
  <c r="W52" i="1"/>
  <c r="R53" i="1"/>
  <c r="X52" i="1"/>
  <c r="U53" i="1"/>
  <c r="S54" i="1"/>
  <c r="V39" i="1"/>
  <c r="W39" i="1" s="1"/>
  <c r="H52" i="1" l="1"/>
  <c r="B55" i="1"/>
  <c r="B53" i="1"/>
  <c r="G52" i="1"/>
  <c r="B54" i="1"/>
  <c r="D30" i="1"/>
  <c r="E30" i="1" s="1"/>
  <c r="C30" i="1"/>
  <c r="U54" i="1"/>
  <c r="T53" i="1"/>
  <c r="V53" i="1"/>
  <c r="M53" i="1"/>
  <c r="N53" i="1"/>
  <c r="G40" i="1"/>
  <c r="B41" i="1"/>
  <c r="E41" i="1" l="1"/>
  <c r="F41" i="1" s="1"/>
  <c r="G41" i="1" s="1"/>
  <c r="D41" i="1"/>
  <c r="C41" i="1"/>
  <c r="F30" i="1"/>
  <c r="B31" i="1"/>
  <c r="D54" i="1"/>
  <c r="W53" i="1"/>
  <c r="X53" i="1"/>
  <c r="R54" i="1"/>
  <c r="O53" i="1"/>
  <c r="P53" i="1"/>
  <c r="K54" i="1"/>
  <c r="K55" i="1"/>
  <c r="D55" i="1"/>
  <c r="B56" i="1"/>
  <c r="F53" i="1"/>
  <c r="D53" i="1"/>
  <c r="K56" i="1" l="1"/>
  <c r="M56" i="1" s="1"/>
  <c r="M55" i="1"/>
  <c r="M54" i="1"/>
  <c r="N54" i="1"/>
  <c r="C31" i="1"/>
  <c r="D31" i="1"/>
  <c r="D56" i="1"/>
  <c r="H53" i="1"/>
  <c r="C54" i="1"/>
  <c r="G53" i="1"/>
  <c r="T54" i="1"/>
  <c r="R55" i="1"/>
  <c r="V54" i="1"/>
  <c r="W54" i="1" l="1"/>
  <c r="X54" i="1"/>
  <c r="S55" i="1"/>
  <c r="U55" i="1" s="1"/>
  <c r="E54" i="1"/>
  <c r="F54" i="1"/>
  <c r="E31" i="1"/>
  <c r="F31" i="1" s="1"/>
  <c r="R56" i="1"/>
  <c r="T55" i="1"/>
  <c r="J55" i="1"/>
  <c r="O54" i="1"/>
  <c r="P54" i="1"/>
  <c r="R57" i="1" l="1"/>
  <c r="T56" i="1"/>
  <c r="L55" i="1"/>
  <c r="N55" i="1"/>
  <c r="C55" i="1"/>
  <c r="H54" i="1"/>
  <c r="G54" i="1"/>
  <c r="V55" i="1"/>
  <c r="E55" i="1" l="1"/>
  <c r="F55" i="1"/>
  <c r="J57" i="1"/>
  <c r="J56" i="1"/>
  <c r="O55" i="1"/>
  <c r="P55" i="1"/>
  <c r="T57" i="1"/>
  <c r="R58" i="1"/>
  <c r="W55" i="1"/>
  <c r="X55" i="1"/>
  <c r="S56" i="1"/>
  <c r="L56" i="1" l="1"/>
  <c r="N56" i="1"/>
  <c r="L57" i="1"/>
  <c r="J58" i="1"/>
  <c r="C56" i="1"/>
  <c r="C57" i="1"/>
  <c r="E57" i="1" s="1"/>
  <c r="H55" i="1"/>
  <c r="G55" i="1"/>
  <c r="C58" i="1"/>
  <c r="E58" i="1" s="1"/>
  <c r="U56" i="1"/>
  <c r="V56" i="1"/>
  <c r="T58" i="1"/>
  <c r="E56" i="1" l="1"/>
  <c r="F56" i="1"/>
  <c r="W56" i="1"/>
  <c r="S57" i="1"/>
  <c r="X56" i="1"/>
  <c r="L58" i="1"/>
  <c r="K57" i="1"/>
  <c r="P56" i="1"/>
  <c r="O56" i="1"/>
  <c r="U57" i="1" l="1"/>
  <c r="V57" i="1"/>
  <c r="M57" i="1"/>
  <c r="N57" i="1"/>
  <c r="B57" i="1"/>
  <c r="H56" i="1"/>
  <c r="G56" i="1"/>
  <c r="D57" i="1" l="1"/>
  <c r="F57" i="1"/>
  <c r="P57" i="1"/>
  <c r="K58" i="1"/>
  <c r="O57" i="1"/>
  <c r="W57" i="1"/>
  <c r="X57" i="1"/>
  <c r="S58" i="1"/>
  <c r="U58" i="1" l="1"/>
  <c r="S59" i="1"/>
  <c r="V58" i="1"/>
  <c r="K59" i="1"/>
  <c r="M58" i="1"/>
  <c r="N58" i="1"/>
  <c r="G57" i="1"/>
  <c r="B58" i="1"/>
  <c r="H57" i="1"/>
  <c r="B59" i="1" l="1"/>
  <c r="F58" i="1"/>
  <c r="D58" i="1"/>
  <c r="O58" i="1"/>
  <c r="P58" i="1"/>
  <c r="J59" i="1"/>
  <c r="K60" i="1"/>
  <c r="M59" i="1"/>
  <c r="X58" i="1"/>
  <c r="W58" i="1"/>
  <c r="R59" i="1"/>
  <c r="U59" i="1"/>
  <c r="S60" i="1"/>
  <c r="U60" i="1" s="1"/>
  <c r="N59" i="1" l="1"/>
  <c r="L59" i="1"/>
  <c r="M60" i="1"/>
  <c r="K61" i="1"/>
  <c r="M61" i="1" s="1"/>
  <c r="T59" i="1"/>
  <c r="V59" i="1"/>
  <c r="C59" i="1"/>
  <c r="E59" i="1" s="1"/>
  <c r="H58" i="1"/>
  <c r="G58" i="1"/>
  <c r="B60" i="1"/>
  <c r="F59" i="1"/>
  <c r="D59" i="1"/>
  <c r="C60" i="1" l="1"/>
  <c r="G59" i="1"/>
  <c r="H59" i="1"/>
  <c r="R60" i="1"/>
  <c r="X59" i="1"/>
  <c r="W59" i="1"/>
  <c r="D60" i="1"/>
  <c r="F60" i="1"/>
  <c r="O59" i="1"/>
  <c r="P59" i="1"/>
  <c r="J60" i="1"/>
  <c r="T60" i="1" l="1"/>
  <c r="R61" i="1"/>
  <c r="V60" i="1"/>
  <c r="H60" i="1"/>
  <c r="B61" i="1"/>
  <c r="G60" i="1"/>
  <c r="N60" i="1"/>
  <c r="L60" i="1"/>
  <c r="C61" i="1"/>
  <c r="E61" i="1" s="1"/>
  <c r="E60" i="1"/>
  <c r="O60" i="1" l="1"/>
  <c r="P60" i="1"/>
  <c r="J61" i="1"/>
  <c r="W60" i="1"/>
  <c r="X60" i="1"/>
  <c r="S61" i="1"/>
  <c r="U61" i="1" s="1"/>
  <c r="D61" i="1"/>
  <c r="B62" i="1"/>
  <c r="F61" i="1"/>
  <c r="R62" i="1"/>
  <c r="T61" i="1"/>
  <c r="L61" i="1" l="1"/>
  <c r="N61" i="1"/>
  <c r="J62" i="1"/>
  <c r="D62" i="1"/>
  <c r="R63" i="1"/>
  <c r="T62" i="1"/>
  <c r="V61" i="1"/>
  <c r="C62" i="1"/>
  <c r="F62" i="1" s="1"/>
  <c r="H61" i="1"/>
  <c r="G61" i="1"/>
  <c r="B63" i="1" l="1"/>
  <c r="H62" i="1"/>
  <c r="G62" i="1"/>
  <c r="L62" i="1"/>
  <c r="N62" i="1"/>
  <c r="T63" i="1"/>
  <c r="E62" i="1"/>
  <c r="C63" i="1"/>
  <c r="E63" i="1" s="1"/>
  <c r="P61" i="1"/>
  <c r="O61" i="1"/>
  <c r="K62" i="1"/>
  <c r="W61" i="1"/>
  <c r="X61" i="1"/>
  <c r="S62" i="1"/>
  <c r="J63" i="1" l="1"/>
  <c r="O62" i="1"/>
  <c r="P62" i="1"/>
  <c r="U62" i="1"/>
  <c r="V62" i="1"/>
  <c r="M62" i="1"/>
  <c r="K63" i="1"/>
  <c r="M63" i="1" s="1"/>
  <c r="F63" i="1"/>
  <c r="D63" i="1"/>
  <c r="S63" i="1" l="1"/>
  <c r="W62" i="1"/>
  <c r="X62" i="1"/>
  <c r="G63" i="1"/>
  <c r="H63" i="1"/>
  <c r="J64" i="1"/>
  <c r="L63" i="1"/>
  <c r="N63" i="1"/>
  <c r="K64" i="1" l="1"/>
  <c r="M64" i="1" s="1"/>
  <c r="O63" i="1"/>
  <c r="P63" i="1"/>
  <c r="L64" i="1"/>
  <c r="J65" i="1"/>
  <c r="N64" i="1"/>
  <c r="U63" i="1"/>
  <c r="V63" i="1"/>
  <c r="X63" i="1" l="1"/>
  <c r="W63" i="1"/>
  <c r="L65" i="1"/>
  <c r="P64" i="1"/>
  <c r="K65" i="1"/>
  <c r="O64" i="1"/>
  <c r="K66" i="1" l="1"/>
  <c r="M66" i="1" s="1"/>
  <c r="M65" i="1"/>
  <c r="N65" i="1"/>
  <c r="O65" i="1" l="1"/>
  <c r="P65" i="1"/>
  <c r="J66" i="1"/>
  <c r="N66" i="1" l="1"/>
  <c r="J67" i="1"/>
  <c r="L66" i="1"/>
  <c r="O66" i="1" l="1"/>
  <c r="P66" i="1"/>
  <c r="K67" i="1"/>
  <c r="N67" i="1"/>
  <c r="L67" i="1"/>
  <c r="O67" i="1" l="1"/>
  <c r="P67" i="1"/>
  <c r="J68" i="1"/>
  <c r="M67" i="1"/>
  <c r="K68" i="1"/>
  <c r="M68" i="1" s="1"/>
  <c r="L68" i="1" l="1"/>
  <c r="N68" i="1"/>
  <c r="P68" i="1" l="1"/>
  <c r="O68" i="1"/>
</calcChain>
</file>

<file path=xl/sharedStrings.xml><?xml version="1.0" encoding="utf-8"?>
<sst xmlns="http://schemas.openxmlformats.org/spreadsheetml/2006/main" count="113" uniqueCount="26">
  <si>
    <t>a</t>
  </si>
  <si>
    <t>b</t>
  </si>
  <si>
    <t>F(a)</t>
  </si>
  <si>
    <t>F(b)</t>
  </si>
  <si>
    <t>M</t>
  </si>
  <si>
    <t>F(M)</t>
  </si>
  <si>
    <t>Error</t>
  </si>
  <si>
    <t>2. metodo de la regla falsa</t>
  </si>
  <si>
    <t>metodo Biseccion</t>
  </si>
  <si>
    <t>4. Newton</t>
  </si>
  <si>
    <t xml:space="preserve">Xn </t>
  </si>
  <si>
    <t>F(Xn)</t>
  </si>
  <si>
    <t>F'(Xn)</t>
  </si>
  <si>
    <t>Xn+1</t>
  </si>
  <si>
    <t>error</t>
  </si>
  <si>
    <t>Newton mejorado</t>
  </si>
  <si>
    <t>Xn</t>
  </si>
  <si>
    <t>F''(Xn)</t>
  </si>
  <si>
    <t>Biseccion</t>
  </si>
  <si>
    <t>1.</t>
  </si>
  <si>
    <t>a.Newton mejorado</t>
  </si>
  <si>
    <t>z=</t>
  </si>
  <si>
    <t>b. Newton</t>
  </si>
  <si>
    <t>3.</t>
  </si>
  <si>
    <t>Xn-1</t>
  </si>
  <si>
    <t>F(Xn-1)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</si>
</sst>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E+00"/>
    <numFmt numFmtId="165" formatCode="0.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NumberFormat="1" applyFill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0" fontId="0" fillId="0" borderId="0" xfId="0" applyAlignment="1">
      <alignment horizontal="right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9"/>
  <sheetViews>
    <sheetView tabSelected="1" topLeftCell="A61" zoomScale="76" workbookViewId="0">
      <selection activeCell="M77" sqref="M77"/>
    </sheetView>
  </sheetViews>
  <sheetFormatPr baseColWidth="10" defaultRowHeight="15" x14ac:dyDescent="0.25"/>
  <cols>
    <col min="2" max="2" width="10.85546875" customWidth="1"/>
    <col min="3" max="4" width="16.85546875" bestFit="1" customWidth="1"/>
    <col min="5" max="5" width="16" bestFit="1" customWidth="1"/>
    <col min="6" max="6" width="11.5703125" customWidth="1"/>
    <col min="7" max="7" width="16.85546875" bestFit="1" customWidth="1"/>
    <col min="8" max="8" width="16.28515625" bestFit="1" customWidth="1"/>
    <col min="10" max="10" width="12" bestFit="1" customWidth="1"/>
    <col min="11" max="11" width="16.85546875" bestFit="1" customWidth="1"/>
    <col min="12" max="12" width="17" bestFit="1" customWidth="1"/>
    <col min="13" max="13" width="16.140625" bestFit="1" customWidth="1"/>
    <col min="14" max="14" width="16.28515625" bestFit="1" customWidth="1"/>
    <col min="15" max="15" width="17" bestFit="1" customWidth="1"/>
    <col min="16" max="16" width="16" bestFit="1" customWidth="1"/>
    <col min="17" max="17" width="11.42578125" customWidth="1"/>
    <col min="18" max="18" width="12.140625" bestFit="1" customWidth="1"/>
    <col min="19" max="19" width="15.140625" bestFit="1" customWidth="1"/>
    <col min="20" max="20" width="16.140625" bestFit="1" customWidth="1"/>
    <col min="21" max="21" width="17" bestFit="1" customWidth="1"/>
    <col min="22" max="22" width="13.28515625" bestFit="1" customWidth="1"/>
    <col min="23" max="23" width="17" bestFit="1" customWidth="1"/>
    <col min="24" max="24" width="16.85546875" bestFit="1" customWidth="1"/>
    <col min="25" max="27" width="11.5703125" bestFit="1" customWidth="1"/>
    <col min="28" max="28" width="16.85546875" bestFit="1" customWidth="1"/>
  </cols>
  <sheetData>
    <row r="1" spans="2:8" x14ac:dyDescent="0.25">
      <c r="B1" s="18" t="s">
        <v>7</v>
      </c>
      <c r="C1" s="18"/>
      <c r="D1" s="18"/>
      <c r="E1" s="18"/>
    </row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5">
        <v>97.4</v>
      </c>
      <c r="C3" s="5">
        <v>97.5</v>
      </c>
      <c r="D3" s="10">
        <f>-50+((0.6533*B3)*(1-EXP(-150/B3)))</f>
        <v>-9.3936957717275504E-3</v>
      </c>
      <c r="E3" s="5">
        <f>-50+((0.6533*C3)*(1-EXP(-150/C3)))</f>
        <v>2.034613314399536E-2</v>
      </c>
      <c r="F3" s="11">
        <f>B3-((D3*(C3-B3))/(E3-D3))</f>
        <v>97.431586246842073</v>
      </c>
      <c r="G3" s="5">
        <f>-50+((0.6533*F3)*(1-EXP(-150/F3)))</f>
        <v>3.6822468416630727E-6</v>
      </c>
      <c r="H3" s="5"/>
    </row>
    <row r="4" spans="2:8" x14ac:dyDescent="0.25">
      <c r="B4" s="12">
        <f>B3</f>
        <v>97.4</v>
      </c>
      <c r="C4" s="11">
        <f>F3</f>
        <v>97.431586246842073</v>
      </c>
      <c r="D4" s="10">
        <f t="shared" ref="D4:D6" si="0">-50+((0.6533*B4)*(1-EXP(-150/B4)))</f>
        <v>-9.3936957717275504E-3</v>
      </c>
      <c r="E4" s="5">
        <f t="shared" ref="E4:E6" si="1">-50+((0.6533*C4)*(1-EXP(-150/C4)))</f>
        <v>3.6822468416630727E-6</v>
      </c>
      <c r="F4" s="11">
        <f t="shared" ref="F4:F6" si="2">B4-((D4*(C4-B4))/(E4-D4))</f>
        <v>97.43157387016025</v>
      </c>
      <c r="G4" s="5">
        <f t="shared" ref="G4:G6" si="3">-50+((0.6533*F4)*(1-EXP(-150/F4)))</f>
        <v>6.6611249849302112E-10</v>
      </c>
      <c r="H4" s="6">
        <f>ABS(F4-F3)/F4</f>
        <v>1.2702947650117145E-7</v>
      </c>
    </row>
    <row r="5" spans="2:8" x14ac:dyDescent="0.25">
      <c r="B5" s="11">
        <f>B3</f>
        <v>97.4</v>
      </c>
      <c r="C5" s="11">
        <f>F4</f>
        <v>97.43157387016025</v>
      </c>
      <c r="D5" s="10">
        <f t="shared" si="0"/>
        <v>-9.3936957717275504E-3</v>
      </c>
      <c r="E5" s="5">
        <f t="shared" si="1"/>
        <v>6.6611249849302112E-10</v>
      </c>
      <c r="F5" s="11">
        <f t="shared" si="2"/>
        <v>97.43157386792133</v>
      </c>
      <c r="G5" s="5">
        <f t="shared" si="3"/>
        <v>1.2789769243681803E-13</v>
      </c>
      <c r="H5" s="6">
        <f t="shared" ref="H5:H6" si="4">ABS(F5-F4)/F5</f>
        <v>2.2979410795674569E-11</v>
      </c>
    </row>
    <row r="6" spans="2:8" x14ac:dyDescent="0.25">
      <c r="B6" s="11">
        <f>B3</f>
        <v>97.4</v>
      </c>
      <c r="C6" s="11">
        <f>F5</f>
        <v>97.43157386792133</v>
      </c>
      <c r="D6" s="10">
        <f t="shared" si="0"/>
        <v>-9.3936957717275504E-3</v>
      </c>
      <c r="E6" s="5">
        <f t="shared" si="1"/>
        <v>1.2789769243681803E-13</v>
      </c>
      <c r="F6" s="11">
        <f t="shared" si="2"/>
        <v>97.431573867920903</v>
      </c>
      <c r="G6" s="5">
        <f t="shared" si="3"/>
        <v>0</v>
      </c>
      <c r="H6" s="6">
        <f t="shared" si="4"/>
        <v>4.3756415351967001E-15</v>
      </c>
    </row>
    <row r="8" spans="2:8" x14ac:dyDescent="0.25">
      <c r="B8" s="19" t="s">
        <v>8</v>
      </c>
      <c r="C8" s="19"/>
      <c r="D8" s="19"/>
      <c r="E8" s="19"/>
    </row>
    <row r="9" spans="2:8" x14ac:dyDescent="0.25"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</row>
    <row r="10" spans="2:8" x14ac:dyDescent="0.25">
      <c r="B10" s="10">
        <v>97.4</v>
      </c>
      <c r="C10" s="10">
        <v>97.5</v>
      </c>
      <c r="D10" s="10">
        <v>-8.9999999999999993E-3</v>
      </c>
      <c r="E10" s="10">
        <v>2.0299999999999999E-2</v>
      </c>
      <c r="F10" s="10">
        <v>97.45</v>
      </c>
      <c r="G10" s="10">
        <v>5.4799999999999996E-3</v>
      </c>
      <c r="H10" s="10"/>
    </row>
    <row r="11" spans="2:8" x14ac:dyDescent="0.25">
      <c r="B11" s="10">
        <v>97.4</v>
      </c>
      <c r="C11" s="10">
        <v>97.45</v>
      </c>
      <c r="D11" s="10">
        <v>-8.9999999999999993E-3</v>
      </c>
      <c r="E11" s="10">
        <v>5.4799999999999996E-3</v>
      </c>
      <c r="F11" s="10">
        <v>97.424999999999997</v>
      </c>
      <c r="G11" s="10">
        <v>-1.9499999999999999E-3</v>
      </c>
      <c r="H11" s="10">
        <v>2.5599999999999999E-4</v>
      </c>
    </row>
    <row r="12" spans="2:8" x14ac:dyDescent="0.25">
      <c r="B12" s="10">
        <v>97.424999999999997</v>
      </c>
      <c r="C12" s="10">
        <v>97.45</v>
      </c>
      <c r="D12" s="10">
        <v>-1.9499999999999999E-3</v>
      </c>
      <c r="E12" s="10">
        <v>5.4799999999999996E-3</v>
      </c>
      <c r="F12" s="10">
        <v>97.4375</v>
      </c>
      <c r="G12" s="10">
        <v>1.7600000000000001E-3</v>
      </c>
      <c r="H12" s="10">
        <v>1.2799999999999999E-4</v>
      </c>
    </row>
    <row r="13" spans="2:8" x14ac:dyDescent="0.25">
      <c r="B13" s="10">
        <v>97.424999999999997</v>
      </c>
      <c r="C13" s="10">
        <v>97.4375</v>
      </c>
      <c r="D13" s="10">
        <v>-1.9499999999999999E-3</v>
      </c>
      <c r="E13" s="10">
        <v>1.7600000000000001E-3</v>
      </c>
      <c r="F13" s="10">
        <v>97.431250000000006</v>
      </c>
      <c r="G13" s="10">
        <v>-9.6299999999999996E-5</v>
      </c>
      <c r="H13" s="10">
        <v>6.41E-5</v>
      </c>
    </row>
    <row r="14" spans="2:8" x14ac:dyDescent="0.25">
      <c r="B14" s="10">
        <v>97.431250000000006</v>
      </c>
      <c r="C14" s="10">
        <v>97.4375</v>
      </c>
      <c r="D14" s="10">
        <v>-9.6299999999999996E-5</v>
      </c>
      <c r="E14" s="10">
        <v>1.7600000000000001E-3</v>
      </c>
      <c r="F14" s="10">
        <v>97.434370000000001</v>
      </c>
      <c r="G14" s="10">
        <v>8.3299999999999997E-4</v>
      </c>
      <c r="H14" s="10">
        <v>3.1999999999999999E-5</v>
      </c>
    </row>
    <row r="15" spans="2:8" x14ac:dyDescent="0.25">
      <c r="B15" s="10">
        <v>97.431250000000006</v>
      </c>
      <c r="C15" s="10">
        <v>97.434370000000001</v>
      </c>
      <c r="D15" s="10">
        <v>-9.6299999999999996E-5</v>
      </c>
      <c r="E15" s="10">
        <v>8.3299999999999997E-4</v>
      </c>
      <c r="F15" s="10">
        <v>97.432810000000003</v>
      </c>
      <c r="G15" s="10">
        <v>3.68E-4</v>
      </c>
      <c r="H15" s="10">
        <v>1.5999999999999999E-5</v>
      </c>
    </row>
    <row r="16" spans="2:8" x14ac:dyDescent="0.25">
      <c r="B16" s="10">
        <v>97.431250000000006</v>
      </c>
      <c r="C16" s="10">
        <v>97.432810000000003</v>
      </c>
      <c r="D16" s="10">
        <v>-9.6299999999999996E-5</v>
      </c>
      <c r="E16" s="10">
        <v>3.68E-4</v>
      </c>
      <c r="F16" s="10">
        <v>97.432029999999997</v>
      </c>
      <c r="G16" s="10">
        <v>1.35E-4</v>
      </c>
      <c r="H16" s="10">
        <v>7.9999999999999996E-6</v>
      </c>
    </row>
    <row r="17" spans="2:22" x14ac:dyDescent="0.25">
      <c r="B17" s="10">
        <v>97.431250000000006</v>
      </c>
      <c r="C17" s="10">
        <v>97.432029999999997</v>
      </c>
      <c r="D17" s="10">
        <v>-9.6299999999999996E-5</v>
      </c>
      <c r="E17" s="10">
        <v>1.35E-4</v>
      </c>
      <c r="F17" s="10">
        <v>97.431640000000002</v>
      </c>
      <c r="G17" s="10">
        <v>1.9599999999999999E-5</v>
      </c>
      <c r="H17" s="10">
        <v>3.9999999999999998E-6</v>
      </c>
    </row>
    <row r="18" spans="2:22" x14ac:dyDescent="0.25">
      <c r="B18" s="10">
        <v>97.431250000000006</v>
      </c>
      <c r="C18" s="10">
        <v>97.431640000000002</v>
      </c>
      <c r="D18" s="10">
        <v>-9.6299999999999996E-5</v>
      </c>
      <c r="E18" s="10">
        <v>1.9599999999999999E-5</v>
      </c>
      <c r="F18" s="10">
        <v>97.431439999999995</v>
      </c>
      <c r="G18" s="10">
        <v>-3.8300000000000003E-5</v>
      </c>
      <c r="H18" s="10">
        <v>2.0499999999999999E-6</v>
      </c>
    </row>
    <row r="19" spans="2:22" x14ac:dyDescent="0.25">
      <c r="B19" s="10">
        <v>97.431439999999995</v>
      </c>
      <c r="C19" s="10">
        <v>97.431640000000002</v>
      </c>
      <c r="D19" s="10">
        <v>-3.8300000000000003E-5</v>
      </c>
      <c r="E19" s="10">
        <v>1.9599999999999999E-5</v>
      </c>
      <c r="F19" s="10">
        <v>97.431539999999998</v>
      </c>
      <c r="G19" s="10">
        <v>-1.007E-5</v>
      </c>
      <c r="H19" s="10">
        <v>1.026E-6</v>
      </c>
    </row>
    <row r="20" spans="2:22" x14ac:dyDescent="0.25">
      <c r="B20" s="10">
        <v>97.431539999999998</v>
      </c>
      <c r="C20" s="10">
        <v>97.431640000000002</v>
      </c>
      <c r="D20" s="10">
        <v>-1.007E-5</v>
      </c>
      <c r="E20" s="10">
        <v>1.9599999999999999E-5</v>
      </c>
      <c r="F20" s="10">
        <v>97.43159</v>
      </c>
      <c r="G20" s="10">
        <v>4.7899999999999999E-6</v>
      </c>
      <c r="H20" s="10">
        <v>5.13E-7</v>
      </c>
    </row>
    <row r="22" spans="2:22" x14ac:dyDescent="0.25">
      <c r="B22" s="19" t="s">
        <v>9</v>
      </c>
      <c r="C22" s="19"/>
      <c r="D22" s="19"/>
    </row>
    <row r="23" spans="2:22" x14ac:dyDescent="0.25">
      <c r="B23" s="7" t="s">
        <v>10</v>
      </c>
      <c r="C23" s="7" t="s">
        <v>11</v>
      </c>
      <c r="D23" s="7" t="s">
        <v>12</v>
      </c>
      <c r="E23" s="7" t="s">
        <v>13</v>
      </c>
      <c r="F23" s="7" t="s">
        <v>14</v>
      </c>
      <c r="J23" s="7" t="s">
        <v>10</v>
      </c>
      <c r="K23" s="7" t="s">
        <v>11</v>
      </c>
      <c r="L23" s="7" t="s">
        <v>12</v>
      </c>
      <c r="M23" s="7" t="s">
        <v>13</v>
      </c>
      <c r="N23" s="7" t="s">
        <v>14</v>
      </c>
      <c r="R23" s="7" t="s">
        <v>10</v>
      </c>
      <c r="S23" s="7" t="s">
        <v>11</v>
      </c>
      <c r="T23" s="7" t="s">
        <v>12</v>
      </c>
      <c r="U23" s="7" t="s">
        <v>13</v>
      </c>
      <c r="V23" s="7" t="s">
        <v>14</v>
      </c>
    </row>
    <row r="24" spans="2:22" x14ac:dyDescent="0.25">
      <c r="B24" s="4">
        <v>5</v>
      </c>
      <c r="C24" s="4">
        <f>(B24-3)^2*COS(B24-8) + 0.5*EXP(B24-3)</f>
        <v>-0.26544193693645646</v>
      </c>
      <c r="D24" s="4">
        <f>2*(B24-3)*COS(B24-8)-(B24-3)^2*SIN(B24-8)+0.5*EXP(B24-3)</f>
        <v>0.29903809530301251</v>
      </c>
      <c r="E24" s="4">
        <f>B24-(C24/D24)</f>
        <v>5.887652580409485</v>
      </c>
      <c r="F24" s="4"/>
      <c r="J24" s="4">
        <v>0</v>
      </c>
      <c r="K24" s="4">
        <f>(J24-3)^2*COS(J24-8) + 0.5*EXP(J24-3)</f>
        <v>-1.2846067700935897</v>
      </c>
      <c r="L24" s="4">
        <f>2*(J24-3)*COS(J24-8)-(J24-3)^2*SIN(J24-8)+0.5*EXP(J24-3)</f>
        <v>9.8021179566460486</v>
      </c>
      <c r="M24" s="4">
        <f>J24-(K24/L24)</f>
        <v>0.13105400034720033</v>
      </c>
      <c r="N24" s="4"/>
      <c r="R24" s="4">
        <v>4.0999999999999996</v>
      </c>
      <c r="S24" s="4">
        <f>(R24-3)^2*COS(R24-8) + 0.5*EXP(R24-3)</f>
        <v>0.62370492389104726</v>
      </c>
      <c r="T24" s="4">
        <f>2*(R24-3)*COS(R24-8)-(R24-3)^2*SIN(R24-8)+0.5*EXP(R24-3)</f>
        <v>-0.92716510987969958</v>
      </c>
      <c r="U24" s="4">
        <f>R24-(S24/T24)</f>
        <v>4.7727010294552317</v>
      </c>
      <c r="V24" s="4"/>
    </row>
    <row r="25" spans="2:22" x14ac:dyDescent="0.25">
      <c r="B25" s="4">
        <f>E24</f>
        <v>5.887652580409485</v>
      </c>
      <c r="C25" s="4">
        <f t="shared" ref="C25:C31" si="5">(B25-3)^2*COS(B25-8) + 0.5*EXP(B25-3)</f>
        <v>4.6773301273578252</v>
      </c>
      <c r="D25" s="4">
        <f>2*(B25-3)*COS(B25-8)-(B25-3)^2*SIN(B25-8)+0.5*EXP(B25-3)</f>
        <v>13.143966173640312</v>
      </c>
      <c r="E25" s="4">
        <f t="shared" ref="E25:E30" si="6">B25-(C25/D25)</f>
        <v>5.5317987943020599</v>
      </c>
      <c r="F25" s="4">
        <f>(E25-E24)/E25 *-1</f>
        <v>6.4328765260581525E-2</v>
      </c>
      <c r="J25" s="4">
        <f>M24</f>
        <v>0.13105400034720033</v>
      </c>
      <c r="K25" s="4">
        <f t="shared" ref="K25:K27" si="7">(J25-3)^2*COS(J25-8) + 0.5*EXP(J25-3)</f>
        <v>-9.4785510165447492E-2</v>
      </c>
      <c r="L25" s="4">
        <f t="shared" ref="L25:L27" si="8">2*(J25-3)*COS(J25-8)-(J25-3)^2*SIN(J25-8)+0.5*EXP(J25-3)</f>
        <v>8.3441696585594443</v>
      </c>
      <c r="M25" s="4">
        <f t="shared" ref="M25:M27" si="9">J25-(K25/L25)</f>
        <v>0.1424134901519428</v>
      </c>
      <c r="N25" s="4">
        <f>(M25-M24)/M25</f>
        <v>7.9764141673818123E-2</v>
      </c>
      <c r="R25" s="4">
        <f>U24</f>
        <v>4.7727010294552317</v>
      </c>
      <c r="S25" s="4">
        <f t="shared" ref="S25:S28" si="10">(R25-3)^2*COS(R25-8) + 0.5*EXP(R25-3)</f>
        <v>-0.18756831389553597</v>
      </c>
      <c r="T25" s="4">
        <f t="shared" ref="T25:T28" si="11">2*(R25-3)*COS(R25-8)-(R25-3)^2*SIN(R25-8)+0.5*EXP(R25-3)</f>
        <v>-0.85802228159245741</v>
      </c>
      <c r="U25" s="4">
        <f t="shared" ref="U25:U28" si="12">R25-(S25/T25)</f>
        <v>4.5540956180113517</v>
      </c>
      <c r="V25" s="4">
        <f>(U25-U24)/U25*-1</f>
        <v>4.800193710893997E-2</v>
      </c>
    </row>
    <row r="26" spans="2:22" x14ac:dyDescent="0.25">
      <c r="B26" s="4">
        <f t="shared" ref="B26:B30" si="13">E25</f>
        <v>5.5317987943020599</v>
      </c>
      <c r="C26" s="4">
        <f t="shared" si="5"/>
        <v>1.2772815199366088</v>
      </c>
      <c r="D26" s="4">
        <f t="shared" ref="D26:D30" si="14">2*(B26-3)*COS(B26-8)-(B26-3)^2*SIN(B26-8)+0.5*EXP(B26-3)</f>
        <v>6.327323367448825</v>
      </c>
      <c r="E26" s="4">
        <f t="shared" si="6"/>
        <v>5.3299312042073863</v>
      </c>
      <c r="F26" s="4">
        <f t="shared" ref="F26:F31" si="15">(E26-E25)/E26 *-1</f>
        <v>3.7874333149989184E-2</v>
      </c>
      <c r="J26" s="4">
        <f t="shared" ref="J26:J27" si="16">M25</f>
        <v>0.1424134901519428</v>
      </c>
      <c r="K26" s="4">
        <f t="shared" si="7"/>
        <v>-7.3306164561506501E-4</v>
      </c>
      <c r="L26" s="4">
        <f t="shared" si="8"/>
        <v>8.2150536206032765</v>
      </c>
      <c r="M26" s="4">
        <f t="shared" si="9"/>
        <v>0.14250272409726686</v>
      </c>
      <c r="N26" s="4">
        <f t="shared" ref="N26:N27" si="17">(M26-M25)/M26</f>
        <v>6.2619115451544277E-4</v>
      </c>
      <c r="R26" s="4">
        <f t="shared" ref="R26:R28" si="18">U25</f>
        <v>4.5540956180113517</v>
      </c>
      <c r="S26" s="4">
        <f t="shared" si="10"/>
        <v>6.116068756516535E-2</v>
      </c>
      <c r="T26" s="4">
        <f t="shared" si="11"/>
        <v>-1.323663644849002</v>
      </c>
      <c r="U26" s="4">
        <f t="shared" si="12"/>
        <v>4.6003012290842022</v>
      </c>
      <c r="V26" s="4">
        <f t="shared" ref="V26:V28" si="19">(U26-U25)/U26</f>
        <v>1.0044040329517487E-2</v>
      </c>
    </row>
    <row r="27" spans="2:22" x14ac:dyDescent="0.25">
      <c r="B27" s="4">
        <f t="shared" si="13"/>
        <v>5.3299312042073863</v>
      </c>
      <c r="C27" s="4">
        <f t="shared" si="5"/>
        <v>0.30242004847278814</v>
      </c>
      <c r="D27" s="4">
        <f t="shared" si="14"/>
        <v>3.453154145595724</v>
      </c>
      <c r="E27" s="4">
        <f t="shared" si="6"/>
        <v>5.2423532868246641</v>
      </c>
      <c r="F27" s="4">
        <f t="shared" si="15"/>
        <v>1.6705840410036331E-2</v>
      </c>
      <c r="J27" s="4">
        <f t="shared" si="16"/>
        <v>0.14250272409726686</v>
      </c>
      <c r="K27" s="4">
        <f t="shared" si="7"/>
        <v>-4.5305380474980339E-8</v>
      </c>
      <c r="L27" s="4">
        <f t="shared" si="8"/>
        <v>8.2140381883320686</v>
      </c>
      <c r="M27" s="4">
        <f t="shared" si="9"/>
        <v>0.14250272961287069</v>
      </c>
      <c r="N27" s="4">
        <f t="shared" si="17"/>
        <v>3.8705250416994752E-8</v>
      </c>
      <c r="R27" s="4">
        <f t="shared" si="18"/>
        <v>4.6003012290842022</v>
      </c>
      <c r="S27" s="4">
        <f t="shared" si="10"/>
        <v>1.1299123114252296E-3</v>
      </c>
      <c r="T27" s="4">
        <f t="shared" si="11"/>
        <v>-1.271006294411841</v>
      </c>
      <c r="U27" s="4">
        <f t="shared" si="12"/>
        <v>4.6011902194191778</v>
      </c>
      <c r="V27" s="4">
        <f t="shared" si="19"/>
        <v>1.932087769863601E-4</v>
      </c>
    </row>
    <row r="28" spans="2:22" x14ac:dyDescent="0.25">
      <c r="B28" s="4">
        <f t="shared" si="13"/>
        <v>5.2423532868246641</v>
      </c>
      <c r="C28" s="4">
        <f t="shared" si="5"/>
        <v>4.5663468723763145E-2</v>
      </c>
      <c r="D28" s="4">
        <f t="shared" si="14"/>
        <v>2.4329931935521945</v>
      </c>
      <c r="E28" s="4">
        <f t="shared" si="6"/>
        <v>5.2235848542434393</v>
      </c>
      <c r="F28" s="4">
        <f t="shared" si="15"/>
        <v>3.593017650699784E-3</v>
      </c>
      <c r="R28" s="4">
        <f t="shared" si="18"/>
        <v>4.6011902194191778</v>
      </c>
      <c r="S28" s="4">
        <f t="shared" si="10"/>
        <v>5.4885169831209168E-7</v>
      </c>
      <c r="T28" s="4">
        <f t="shared" si="11"/>
        <v>-1.2697700846363169</v>
      </c>
      <c r="U28" s="4">
        <f t="shared" si="12"/>
        <v>4.6011906516641208</v>
      </c>
      <c r="V28" s="4">
        <f t="shared" si="19"/>
        <v>9.3941976256327483E-8</v>
      </c>
    </row>
    <row r="29" spans="2:22" x14ac:dyDescent="0.25">
      <c r="B29" s="4">
        <f t="shared" si="13"/>
        <v>5.2235848542434393</v>
      </c>
      <c r="C29" s="4">
        <f t="shared" si="5"/>
        <v>1.8961048975016936E-3</v>
      </c>
      <c r="D29" s="4">
        <f t="shared" si="14"/>
        <v>2.2319682448869744</v>
      </c>
      <c r="E29" s="4">
        <f t="shared" si="6"/>
        <v>5.2227353327944472</v>
      </c>
      <c r="F29" s="4">
        <f t="shared" si="15"/>
        <v>1.626583379896345E-4</v>
      </c>
    </row>
    <row r="30" spans="2:22" x14ac:dyDescent="0.25">
      <c r="B30" s="4">
        <f t="shared" si="13"/>
        <v>5.2227353327944472</v>
      </c>
      <c r="C30" s="4">
        <f t="shared" si="5"/>
        <v>3.8039165453085388E-6</v>
      </c>
      <c r="D30" s="4">
        <f t="shared" si="14"/>
        <v>2.2230149108327879</v>
      </c>
      <c r="E30" s="4">
        <f t="shared" si="6"/>
        <v>5.2227336216423863</v>
      </c>
      <c r="F30" s="4">
        <f t="shared" si="15"/>
        <v>3.2763533139885605E-7</v>
      </c>
    </row>
    <row r="31" spans="2:22" x14ac:dyDescent="0.25">
      <c r="B31" s="4">
        <f t="shared" ref="B31" si="20">E30</f>
        <v>5.2227336216423863</v>
      </c>
      <c r="C31" s="4">
        <f t="shared" si="5"/>
        <v>1.5417889187574474E-11</v>
      </c>
      <c r="D31" s="4">
        <f t="shared" ref="D31" si="21">2*(B31-3)*COS(B31-8)-(B31-3)^2*SIN(B31-8)+0.5*EXP(B31-3)</f>
        <v>2.2229968892562249</v>
      </c>
      <c r="E31" s="4">
        <f t="shared" ref="E31" si="22">B31-(C31/D31)</f>
        <v>5.2227336216354505</v>
      </c>
      <c r="F31" s="4">
        <f t="shared" si="15"/>
        <v>1.3279990483731394E-12</v>
      </c>
    </row>
    <row r="32" spans="2:22" x14ac:dyDescent="0.25">
      <c r="B32" s="19" t="s">
        <v>15</v>
      </c>
      <c r="C32" s="19"/>
      <c r="D32" s="19"/>
      <c r="E32" s="19"/>
    </row>
    <row r="34" spans="2:24" x14ac:dyDescent="0.25">
      <c r="B34" s="9" t="s">
        <v>16</v>
      </c>
      <c r="C34" s="9" t="s">
        <v>11</v>
      </c>
      <c r="D34" s="9" t="s">
        <v>12</v>
      </c>
      <c r="E34" s="9" t="s">
        <v>17</v>
      </c>
      <c r="F34" s="9" t="s">
        <v>13</v>
      </c>
      <c r="G34" s="9" t="s">
        <v>14</v>
      </c>
      <c r="J34" s="9" t="s">
        <v>16</v>
      </c>
      <c r="K34" s="9" t="s">
        <v>11</v>
      </c>
      <c r="L34" s="9" t="s">
        <v>12</v>
      </c>
      <c r="M34" s="9" t="s">
        <v>17</v>
      </c>
      <c r="N34" s="9" t="s">
        <v>13</v>
      </c>
      <c r="O34" s="9" t="s">
        <v>14</v>
      </c>
      <c r="R34" s="9" t="s">
        <v>16</v>
      </c>
      <c r="S34" s="9" t="s">
        <v>11</v>
      </c>
      <c r="T34" s="9" t="s">
        <v>12</v>
      </c>
      <c r="U34" s="9" t="s">
        <v>17</v>
      </c>
      <c r="V34" s="9" t="s">
        <v>13</v>
      </c>
      <c r="W34" s="9" t="s">
        <v>14</v>
      </c>
    </row>
    <row r="35" spans="2:24" x14ac:dyDescent="0.25">
      <c r="B35" s="8">
        <v>5</v>
      </c>
      <c r="C35" s="8">
        <f t="shared" ref="C35:C41" si="23">(B35-3)^2*COS(B35-8)+0.5*EXP(B35-3)</f>
        <v>-0.26544193693645646</v>
      </c>
      <c r="D35" s="8">
        <f t="shared" ref="D35:D41" si="24">2*(B35-3)*COS(B35-8)-(B35-3)^2*SIN(B35-8)+0.5*EXP(B35-3)</f>
        <v>0.29903809530301251</v>
      </c>
      <c r="E35" s="8">
        <f t="shared" ref="E35:E41" si="25">2*COS(B35-8)-2*(B35-3)*SIN(B35-8)-2*(B35-3)*SIN(B35-8)-(B35-3)^2*COS(B35-8)+0.5*EXP(B35-3)</f>
        <v>6.8034731071451535</v>
      </c>
      <c r="F35" s="8">
        <f t="shared" ref="F35:F41" si="26">B35-((C35*D35)/(D35^2-C35*E35))</f>
        <v>5.0418799773860998</v>
      </c>
      <c r="G35" s="8"/>
      <c r="J35" s="8">
        <v>0</v>
      </c>
      <c r="K35" s="8">
        <f>(J35-3)^2*COS(J35-8)+0.5*EXP(J35-3)</f>
        <v>-1.2846067700935897</v>
      </c>
      <c r="L35" s="8">
        <f>2*(J35-3)*COS(J35-8)-(J35-3)^2*SIN(J35-8)+0.5*EXP(J35-3)</f>
        <v>9.8021179566460486</v>
      </c>
      <c r="M35" s="8">
        <f>2*COS(J35-8)-2*(J35-3)*SIN(J35-8)-2*(J35-3)*SIN(J35-8)-(J35-3)^2*COS(J35-8)+0.5*EXP(J35-3)</f>
        <v>-10.828905188636353</v>
      </c>
      <c r="N35" s="8">
        <f>J35-(K35*L35)/(L35^2-K35*M35)</f>
        <v>0.15324048088407766</v>
      </c>
      <c r="O35" s="8"/>
      <c r="R35" s="8">
        <v>4</v>
      </c>
      <c r="S35" s="8">
        <f>(R35-3)^2*COS(R35-8)+0.5*EXP(R35-3)</f>
        <v>0.7054972933659106</v>
      </c>
      <c r="T35" s="8">
        <f>2*(R35-3)*COS(R35-8)-(R35-3)^2*SIN(R35-8)+0.5*EXP(R35-3)</f>
        <v>-0.70494882280562954</v>
      </c>
      <c r="U35" s="8">
        <f>2*COS(R35-8)-2*(R35-3)*SIN(R35-8)-2*(R35-3)*SIN(R35-8)-(R35-3)^2*COS(R35-8)+0.5*EXP(R35-3)</f>
        <v>-2.3217126878658032</v>
      </c>
      <c r="V35" s="8">
        <f>R35-(S35*T35)/(T35^2-S35*U35)</f>
        <v>4.2329551851271878</v>
      </c>
      <c r="W35" s="8"/>
    </row>
    <row r="36" spans="2:24" x14ac:dyDescent="0.25">
      <c r="B36" s="8">
        <f>F35</f>
        <v>5.0418799773860998</v>
      </c>
      <c r="C36" s="8">
        <f t="shared" si="23"/>
        <v>-0.24675650803132987</v>
      </c>
      <c r="D36" s="8">
        <f t="shared" si="24"/>
        <v>0.59798534016268468</v>
      </c>
      <c r="E36" s="8">
        <f t="shared" si="25"/>
        <v>7.475528638318572</v>
      </c>
      <c r="F36" s="8">
        <f t="shared" si="26"/>
        <v>5.1088835706454079</v>
      </c>
      <c r="G36" s="8">
        <f t="shared" ref="G36:G41" si="27">(F36-F35)/F36</f>
        <v>1.3115114551503363E-2</v>
      </c>
      <c r="J36" s="8">
        <f>N35</f>
        <v>0.15324048088407766</v>
      </c>
      <c r="K36" s="8">
        <f>(J36-3)^2*COS(J36-8)+0.5*EXP(J36-3)</f>
        <v>8.754383132959756E-2</v>
      </c>
      <c r="L36" s="8">
        <f>2*(J36-3)*COS(J36-8)-(J36-3)^2*SIN(J36-8)+0.5*EXP(J36-3)</f>
        <v>8.0917255546946372</v>
      </c>
      <c r="M36" s="8">
        <f>2*COS(J36-8)-2*(J36-3)*SIN(J36-8)-2*(J36-3)*SIN(J36-8)-(J36-3)^2*COS(J36-8)+0.5*EXP(J36-3)</f>
        <v>-11.40180876867483</v>
      </c>
      <c r="N36" s="8">
        <f>J36-(K36*L36)/(L36^2-K36*M36)</f>
        <v>0.1425840026537179</v>
      </c>
      <c r="O36" s="8">
        <f>(N36-N35)/N36*-1</f>
        <v>7.4738245750052848E-2</v>
      </c>
      <c r="R36" s="8">
        <f>V35</f>
        <v>4.2329551851271878</v>
      </c>
      <c r="S36" s="8">
        <f>(R36-3)^2*COS(R36-8)+0.5*EXP(R36-3)</f>
        <v>0.48327104096378704</v>
      </c>
      <c r="T36" s="8">
        <f>2*(R36-3)*COS(R36-8)-(R36-3)^2*SIN(R36-8)+0.5*EXP(R36-3)</f>
        <v>-1.1734419818477035</v>
      </c>
      <c r="U36" s="8">
        <f>2*COS(R36-8)-2*(R36-3)*SIN(R36-8)-2*(R36-3)*SIN(R36-8)-(R36-3)^2*COS(R36-8)+0.5*EXP(R36-3)</f>
        <v>-1.5607161419585656</v>
      </c>
      <c r="V36" s="8">
        <f>R36-(S36*T36)/(T36^2-S36*U36)</f>
        <v>4.4990430872181735</v>
      </c>
      <c r="W36" s="8">
        <f>(V36-V35)/V36</f>
        <v>5.9143221554588808E-2</v>
      </c>
    </row>
    <row r="37" spans="2:24" x14ac:dyDescent="0.25">
      <c r="B37" s="8">
        <f t="shared" ref="B37:B41" si="28">F36</f>
        <v>5.1088835706454079</v>
      </c>
      <c r="C37" s="8">
        <f t="shared" si="23"/>
        <v>-0.18908793116341549</v>
      </c>
      <c r="D37" s="8">
        <f t="shared" si="24"/>
        <v>1.1357232079481641</v>
      </c>
      <c r="E37" s="8">
        <f t="shared" si="25"/>
        <v>8.5814134551772856</v>
      </c>
      <c r="F37" s="8">
        <f t="shared" si="26"/>
        <v>5.1826177831520353</v>
      </c>
      <c r="G37" s="8">
        <f t="shared" si="27"/>
        <v>1.4227214043514258E-2</v>
      </c>
      <c r="J37" s="8">
        <f t="shared" ref="J37:J38" si="29">N36</f>
        <v>0.1425840026537179</v>
      </c>
      <c r="K37" s="8">
        <f>(J37-3)^2*COS(J37-8)+0.5*EXP(J37-3)</f>
        <v>6.6754227322914431E-4</v>
      </c>
      <c r="L37" s="8">
        <f>2*(J37-3)*COS(J37-8)-(J37-3)^2*SIN(J37-8)+0.5*EXP(J37-3)</f>
        <v>8.2131132687027897</v>
      </c>
      <c r="M37" s="8">
        <f>2*COS(J37-8)-2*(J37-3)*SIN(J37-8)-2*(J37-3)*SIN(J37-8)-(J37-3)^2*COS(J37-8)+0.5*EXP(J37-3)</f>
        <v>-11.379715905116841</v>
      </c>
      <c r="N37" s="8">
        <f>J37-(K37*L37)/(L37^2-K37*M37)</f>
        <v>0.14250273418890153</v>
      </c>
      <c r="O37" s="8">
        <f>(N37-N36)/N37*-1</f>
        <v>5.7029407385717856E-4</v>
      </c>
      <c r="R37" s="8">
        <f t="shared" ref="R37:R39" si="30">V36</f>
        <v>4.4990430872181735</v>
      </c>
      <c r="S37" s="8">
        <f>(R37-3)^2*COS(R37-8)+0.5*EXP(R37-3)</f>
        <v>0.1351164414095436</v>
      </c>
      <c r="T37" s="8">
        <f>2*(R37-3)*COS(R37-8)-(R37-3)^2*SIN(R37-8)+0.5*EXP(R37-3)</f>
        <v>-1.3581378147522272</v>
      </c>
      <c r="U37" s="8">
        <f>2*COS(R37-8)-2*(R37-3)*SIN(R37-8)-2*(R37-3)*SIN(R37-8)-(R37-3)^2*COS(R37-8)+0.5*EXP(R37-3)</f>
        <v>0.36131597458708109</v>
      </c>
      <c r="V37" s="8">
        <f>R37-(S37*T37)/(T37^2-S37*U37)</f>
        <v>4.6012343486823868</v>
      </c>
      <c r="W37" s="8">
        <f t="shared" ref="W37:W39" si="31">(V37-V36)/V37</f>
        <v>2.2209531990796533E-2</v>
      </c>
    </row>
    <row r="38" spans="2:24" x14ac:dyDescent="0.25">
      <c r="B38" s="8">
        <f t="shared" si="28"/>
        <v>5.1826177831520353</v>
      </c>
      <c r="C38" s="8">
        <f t="shared" si="23"/>
        <v>-8.0890317590331051E-2</v>
      </c>
      <c r="D38" s="8">
        <f t="shared" si="24"/>
        <v>1.814494044741906</v>
      </c>
      <c r="E38" s="8">
        <f t="shared" si="25"/>
        <v>9.8357624011469973</v>
      </c>
      <c r="F38" s="8">
        <f t="shared" si="26"/>
        <v>5.2185215901966124</v>
      </c>
      <c r="G38" s="8">
        <f t="shared" si="27"/>
        <v>6.8800725308917378E-3</v>
      </c>
      <c r="J38" s="8">
        <f t="shared" si="29"/>
        <v>0.14250273418890153</v>
      </c>
      <c r="K38" s="8">
        <f>(J38-3)^2*COS(J38-8)+0.5*EXP(J38-3)</f>
        <v>3.7587687625600941E-8</v>
      </c>
      <c r="L38" s="8">
        <f>2*(J38-3)*COS(J38-8)-(J38-3)^2*SIN(J38-8)+0.5*EXP(J38-3)</f>
        <v>8.2140380734939367</v>
      </c>
      <c r="M38" s="8">
        <f>2*COS(J38-8)-2*(J38-3)*SIN(J38-8)-2*(J38-3)*SIN(J38-8)-(J38-3)^2*COS(J38-8)+0.5*EXP(J38-3)</f>
        <v>-11.379537446407531</v>
      </c>
      <c r="N38" s="8">
        <f>J38-(K38*L38)/(L38^2-K38*M38)</f>
        <v>0.14250272961287119</v>
      </c>
      <c r="O38" s="8">
        <f>(N38-N37)/N38*-1</f>
        <v>3.2111878452213339E-8</v>
      </c>
      <c r="R38" s="8">
        <f t="shared" si="30"/>
        <v>4.6012343486823868</v>
      </c>
      <c r="S38" s="8">
        <f>(R38-3)^2*COS(R38-8)+0.5*EXP(R38-3)</f>
        <v>-5.5483807711809163E-5</v>
      </c>
      <c r="T38" s="8">
        <f>2*(R38-3)*COS(R38-8)-(R38-3)^2*SIN(R38-8)+0.5*EXP(R38-3)</f>
        <v>-1.2697084952254056</v>
      </c>
      <c r="U38" s="8">
        <f>2*COS(R38-8)-2*(R38-3)*SIN(R38-8)-2*(R38-3)*SIN(R38-8)-(R38-3)^2*COS(R38-8)+0.5*EXP(R38-3)</f>
        <v>1.3958996061175384</v>
      </c>
      <c r="V38" s="8">
        <f>R38-(S38*T38)/(T38^2-S38*U38)</f>
        <v>4.6011906527139432</v>
      </c>
      <c r="W38" s="8">
        <f t="shared" si="31"/>
        <v>-9.4966654810933376E-6</v>
      </c>
    </row>
    <row r="39" spans="2:24" x14ac:dyDescent="0.25">
      <c r="B39" s="8">
        <f t="shared" si="28"/>
        <v>5.2185215901966124</v>
      </c>
      <c r="C39" s="8">
        <f t="shared" si="23"/>
        <v>-9.2701264736456679E-3</v>
      </c>
      <c r="D39" s="8">
        <f t="shared" si="24"/>
        <v>2.1787912925209421</v>
      </c>
      <c r="E39" s="8">
        <f t="shared" si="25"/>
        <v>10.458346465733987</v>
      </c>
      <c r="F39" s="8">
        <f t="shared" si="26"/>
        <v>5.2226911463954018</v>
      </c>
      <c r="G39" s="8">
        <f t="shared" si="27"/>
        <v>7.9835396769864183E-4</v>
      </c>
      <c r="R39" s="8">
        <f t="shared" si="30"/>
        <v>4.6011906527139432</v>
      </c>
      <c r="S39" s="8">
        <f>(R39-3)^2*COS(R39-8)+0.5*EXP(R39-3)</f>
        <v>-1.3329017889418537E-9</v>
      </c>
      <c r="T39" s="8">
        <f>2*(R39-3)*COS(R39-8)-(R39-3)^2*SIN(R39-8)+0.5*EXP(R39-3)</f>
        <v>-1.2697694800076578</v>
      </c>
      <c r="U39" s="8">
        <f>2*COS(R39-8)-2*(R39-3)*SIN(R39-8)-2*(R39-3)*SIN(R39-8)-(R39-3)^2*COS(R39-8)+0.5*EXP(R39-3)</f>
        <v>1.3954234622506898</v>
      </c>
      <c r="V39" s="8">
        <f>R39-(S39*T39)/(T39^2-S39*U39)</f>
        <v>4.6011906516642238</v>
      </c>
      <c r="W39" s="8">
        <f t="shared" si="31"/>
        <v>-2.2814082309697097E-10</v>
      </c>
    </row>
    <row r="40" spans="2:24" x14ac:dyDescent="0.25">
      <c r="B40" s="8">
        <f t="shared" si="28"/>
        <v>5.2226911463954018</v>
      </c>
      <c r="C40" s="8">
        <f t="shared" si="23"/>
        <v>-9.4412826245005022E-5</v>
      </c>
      <c r="D40" s="8">
        <f t="shared" si="24"/>
        <v>2.222549563209248</v>
      </c>
      <c r="E40" s="8">
        <f t="shared" si="25"/>
        <v>10.53108182589755</v>
      </c>
      <c r="F40" s="8">
        <f t="shared" si="26"/>
        <v>5.2227336173612686</v>
      </c>
      <c r="G40" s="8">
        <f t="shared" si="27"/>
        <v>8.1319418102556098E-6</v>
      </c>
    </row>
    <row r="41" spans="2:24" x14ac:dyDescent="0.25">
      <c r="B41" s="8">
        <f t="shared" si="28"/>
        <v>5.2227336173612686</v>
      </c>
      <c r="C41" s="8">
        <f t="shared" si="23"/>
        <v>-9.5014938139570404E-9</v>
      </c>
      <c r="D41" s="8">
        <f t="shared" si="24"/>
        <v>2.2229968441682511</v>
      </c>
      <c r="E41" s="8">
        <f t="shared" si="25"/>
        <v>10.531823144835355</v>
      </c>
      <c r="F41" s="8">
        <f t="shared" si="26"/>
        <v>5.2227336216354505</v>
      </c>
      <c r="G41" s="8">
        <f t="shared" si="27"/>
        <v>8.1838022134525631E-10</v>
      </c>
    </row>
    <row r="43" spans="2:24" x14ac:dyDescent="0.25">
      <c r="B43" s="19" t="s">
        <v>18</v>
      </c>
      <c r="C43" s="19"/>
      <c r="D43" s="19"/>
      <c r="E43" s="19"/>
    </row>
    <row r="45" spans="2:24" x14ac:dyDescent="0.25">
      <c r="B45" s="3" t="s">
        <v>0</v>
      </c>
      <c r="C45" s="3" t="s">
        <v>1</v>
      </c>
      <c r="D45" s="3" t="s">
        <v>2</v>
      </c>
      <c r="E45" s="3" t="s">
        <v>3</v>
      </c>
      <c r="F45" s="3" t="s">
        <v>16</v>
      </c>
      <c r="G45" s="3" t="s">
        <v>11</v>
      </c>
      <c r="H45" s="3" t="s">
        <v>6</v>
      </c>
      <c r="J45" s="3" t="s">
        <v>0</v>
      </c>
      <c r="K45" s="3" t="s">
        <v>1</v>
      </c>
      <c r="L45" s="3" t="s">
        <v>2</v>
      </c>
      <c r="M45" s="3" t="s">
        <v>3</v>
      </c>
      <c r="N45" s="3" t="s">
        <v>16</v>
      </c>
      <c r="O45" s="3" t="s">
        <v>11</v>
      </c>
      <c r="P45" s="3" t="s">
        <v>6</v>
      </c>
      <c r="R45" s="3" t="s">
        <v>0</v>
      </c>
      <c r="S45" s="3" t="s">
        <v>1</v>
      </c>
      <c r="T45" s="3" t="s">
        <v>2</v>
      </c>
      <c r="U45" s="3" t="s">
        <v>3</v>
      </c>
      <c r="V45" s="3" t="s">
        <v>16</v>
      </c>
      <c r="W45" s="3" t="s">
        <v>11</v>
      </c>
      <c r="X45" s="3" t="s">
        <v>6</v>
      </c>
    </row>
    <row r="46" spans="2:24" x14ac:dyDescent="0.25">
      <c r="B46" s="1">
        <v>5.2</v>
      </c>
      <c r="C46" s="1">
        <v>5.3</v>
      </c>
      <c r="D46" s="1">
        <f t="shared" ref="D46:D63" si="32">(B46-3)^2*COS(B46-8)+0.5*EXP(B46-3)</f>
        <v>-4.7849379119244695E-2</v>
      </c>
      <c r="E46" s="1">
        <f t="shared" ref="E46:E63" si="33">(C46-3)^2*COS(C46-8)+0.5*EXP(C46-3)</f>
        <v>0.20454959613710599</v>
      </c>
      <c r="F46" s="1">
        <f t="shared" ref="F46:F63" si="34">(B46+C46)/2</f>
        <v>5.25</v>
      </c>
      <c r="G46" s="1">
        <f t="shared" ref="G46:G63" si="35">(F46-3)^2*COS(F46-8)+0.5*EXP(F46-3)</f>
        <v>6.4587126352416036E-2</v>
      </c>
      <c r="H46" s="1"/>
      <c r="J46" s="1">
        <v>0.1</v>
      </c>
      <c r="K46" s="1">
        <v>0.2</v>
      </c>
      <c r="L46" s="1">
        <f t="shared" ref="L46:L68" si="36">(J46-3)^2*COS(J46-8)+0.5*EXP(J46-3)</f>
        <v>-0.35936626660030213</v>
      </c>
      <c r="M46" s="1">
        <f t="shared" ref="M46:M68" si="37">(K46-3)^2*COS(K46-8)+0.5*EXP(K46-3)</f>
        <v>0.45341552852378297</v>
      </c>
      <c r="N46" s="1">
        <f t="shared" ref="N46:N68" si="38">(J46+K46)/2</f>
        <v>0.15000000000000002</v>
      </c>
      <c r="O46" s="1">
        <f t="shared" ref="O46:O68" si="39">(N46-3)^2*COS(N46-8)+0.5*EXP(N46-3)</f>
        <v>6.1262896943181912E-2</v>
      </c>
      <c r="P46" s="1"/>
      <c r="R46" s="1">
        <v>4.55</v>
      </c>
      <c r="S46" s="1">
        <v>4.6500000000000004</v>
      </c>
      <c r="T46" s="1">
        <f t="shared" ref="T46:T63" si="40">(R46-3)^2*COS(R46-8)+0.5*EXP(R46-3)</f>
        <v>6.6589330732553353E-2</v>
      </c>
      <c r="U46" s="1">
        <f t="shared" ref="U46:U63" si="41">(S46-3)^2*COS(S46-8)+0.5*EXP(S46-3)</f>
        <v>-6.0099756349391242E-2</v>
      </c>
      <c r="V46" s="1">
        <f t="shared" ref="V46:V63" si="42">(R46+S46)/2</f>
        <v>4.5999999999999996</v>
      </c>
      <c r="W46" s="1">
        <f t="shared" ref="W46:W63" si="43">(V46-3)^2*COS(V46-8)+0.5*EXP(V46-3)</f>
        <v>1.5128391941381381E-3</v>
      </c>
      <c r="X46" s="1"/>
    </row>
    <row r="47" spans="2:24" x14ac:dyDescent="0.25">
      <c r="B47" s="1">
        <v>5.2</v>
      </c>
      <c r="C47" s="1">
        <f>F46</f>
        <v>5.25</v>
      </c>
      <c r="D47" s="1">
        <f t="shared" si="32"/>
        <v>-4.7849379119244695E-2</v>
      </c>
      <c r="E47" s="1">
        <f t="shared" si="33"/>
        <v>6.4587126352416036E-2</v>
      </c>
      <c r="F47" s="1">
        <f t="shared" si="34"/>
        <v>5.2249999999999996</v>
      </c>
      <c r="G47" s="1">
        <f t="shared" si="35"/>
        <v>5.0652341269685763E-3</v>
      </c>
      <c r="H47" s="1">
        <f>ABS(F47-F46)/F47</f>
        <v>4.7846889952153793E-3</v>
      </c>
      <c r="J47" s="1">
        <v>0.1</v>
      </c>
      <c r="K47" s="1">
        <f>N46</f>
        <v>0.15000000000000002</v>
      </c>
      <c r="L47" s="1">
        <f t="shared" si="36"/>
        <v>-0.35936626660030213</v>
      </c>
      <c r="M47" s="1">
        <f t="shared" si="37"/>
        <v>6.1262896943181912E-2</v>
      </c>
      <c r="N47" s="1">
        <f t="shared" si="38"/>
        <v>0.125</v>
      </c>
      <c r="O47" s="1">
        <f t="shared" si="39"/>
        <v>-0.14550907071547375</v>
      </c>
      <c r="P47" s="1">
        <f t="shared" ref="P47:P68" si="44">ABS(N47-N46)/N47</f>
        <v>0.20000000000000018</v>
      </c>
      <c r="R47" s="1">
        <f>V46</f>
        <v>4.5999999999999996</v>
      </c>
      <c r="S47" s="1">
        <v>4.6500000000000004</v>
      </c>
      <c r="T47" s="1">
        <f t="shared" si="40"/>
        <v>1.5128391941381381E-3</v>
      </c>
      <c r="U47" s="1">
        <f t="shared" si="41"/>
        <v>-6.0099756349391242E-2</v>
      </c>
      <c r="V47" s="1">
        <f t="shared" si="42"/>
        <v>4.625</v>
      </c>
      <c r="W47" s="1">
        <f t="shared" si="43"/>
        <v>-2.9812151261934705E-2</v>
      </c>
      <c r="X47" s="1">
        <f t="shared" ref="X47:X63" si="45">ABS(V47-V46)/V47</f>
        <v>5.405405405405482E-3</v>
      </c>
    </row>
    <row r="48" spans="2:24" x14ac:dyDescent="0.25">
      <c r="B48" s="1">
        <v>5.2</v>
      </c>
      <c r="C48" s="1">
        <f>F47</f>
        <v>5.2249999999999996</v>
      </c>
      <c r="D48" s="1">
        <f t="shared" si="32"/>
        <v>-4.7849379119244695E-2</v>
      </c>
      <c r="E48" s="1">
        <f t="shared" si="33"/>
        <v>5.0652341269685763E-3</v>
      </c>
      <c r="F48" s="1">
        <f t="shared" si="34"/>
        <v>5.2125000000000004</v>
      </c>
      <c r="G48" s="1">
        <f t="shared" si="35"/>
        <v>-2.2200941454392442E-2</v>
      </c>
      <c r="H48" s="1">
        <f t="shared" ref="H48:H63" si="46">ABS(F48-F47)/F48</f>
        <v>2.3980815347720459E-3</v>
      </c>
      <c r="J48" s="1">
        <f>N47</f>
        <v>0.125</v>
      </c>
      <c r="K48" s="1">
        <f>K47</f>
        <v>0.15000000000000002</v>
      </c>
      <c r="L48" s="1">
        <f t="shared" si="36"/>
        <v>-0.14550907071547375</v>
      </c>
      <c r="M48" s="1">
        <f t="shared" si="37"/>
        <v>6.1262896943181912E-2</v>
      </c>
      <c r="N48" s="1">
        <f t="shared" si="38"/>
        <v>0.13750000000000001</v>
      </c>
      <c r="O48" s="1">
        <f t="shared" si="39"/>
        <v>-4.1234964900380262E-2</v>
      </c>
      <c r="P48" s="1">
        <f t="shared" si="44"/>
        <v>9.0909090909090981E-2</v>
      </c>
      <c r="R48" s="1">
        <f>R47</f>
        <v>4.5999999999999996</v>
      </c>
      <c r="S48" s="1">
        <f>V47</f>
        <v>4.625</v>
      </c>
      <c r="T48" s="1">
        <f t="shared" si="40"/>
        <v>1.5128391941381381E-3</v>
      </c>
      <c r="U48" s="1">
        <f t="shared" si="41"/>
        <v>-2.9812151261934705E-2</v>
      </c>
      <c r="V48" s="1">
        <f t="shared" si="42"/>
        <v>4.6124999999999998</v>
      </c>
      <c r="W48" s="1">
        <f t="shared" si="43"/>
        <v>-1.4268390064491765E-2</v>
      </c>
      <c r="X48" s="1">
        <f t="shared" si="45"/>
        <v>2.7100271002710413E-3</v>
      </c>
    </row>
    <row r="49" spans="2:24" x14ac:dyDescent="0.25">
      <c r="B49" s="1">
        <f>F48</f>
        <v>5.2125000000000004</v>
      </c>
      <c r="C49" s="1">
        <f>C48</f>
        <v>5.2249999999999996</v>
      </c>
      <c r="D49" s="1">
        <f t="shared" si="32"/>
        <v>-2.2200941454392442E-2</v>
      </c>
      <c r="E49" s="1">
        <f t="shared" si="33"/>
        <v>5.0652341269685763E-3</v>
      </c>
      <c r="F49" s="1">
        <f t="shared" si="34"/>
        <v>5.21875</v>
      </c>
      <c r="G49" s="1">
        <f t="shared" si="35"/>
        <v>-8.7721963368760925E-3</v>
      </c>
      <c r="H49" s="1">
        <f t="shared" si="46"/>
        <v>1.1976047904190936E-3</v>
      </c>
      <c r="J49" s="1">
        <f>N48</f>
        <v>0.13750000000000001</v>
      </c>
      <c r="K49" s="1">
        <f>K48</f>
        <v>0.15000000000000002</v>
      </c>
      <c r="L49" s="1">
        <f t="shared" si="36"/>
        <v>-4.1234964900380262E-2</v>
      </c>
      <c r="M49" s="1">
        <f t="shared" si="37"/>
        <v>6.1262896943181912E-2</v>
      </c>
      <c r="N49" s="1">
        <f t="shared" si="38"/>
        <v>0.14375000000000002</v>
      </c>
      <c r="O49" s="1">
        <f t="shared" si="39"/>
        <v>1.0236274325782446E-2</v>
      </c>
      <c r="P49" s="1">
        <f t="shared" si="44"/>
        <v>4.3478260869565251E-2</v>
      </c>
      <c r="R49" s="1">
        <f>R48</f>
        <v>4.5999999999999996</v>
      </c>
      <c r="S49" s="1">
        <f>V48</f>
        <v>4.6124999999999998</v>
      </c>
      <c r="T49" s="1">
        <f t="shared" si="40"/>
        <v>1.5128391941381381E-3</v>
      </c>
      <c r="U49" s="1">
        <f t="shared" si="41"/>
        <v>-1.4268390064491765E-2</v>
      </c>
      <c r="V49" s="1">
        <f t="shared" si="42"/>
        <v>4.6062499999999993</v>
      </c>
      <c r="W49" s="1">
        <f t="shared" si="43"/>
        <v>-6.4061111877671273E-3</v>
      </c>
      <c r="X49" s="1">
        <f t="shared" si="45"/>
        <v>1.3568521031208757E-3</v>
      </c>
    </row>
    <row r="50" spans="2:24" x14ac:dyDescent="0.25">
      <c r="B50" s="1">
        <f>F49</f>
        <v>5.21875</v>
      </c>
      <c r="C50" s="1">
        <f>C49</f>
        <v>5.2249999999999996</v>
      </c>
      <c r="D50" s="2">
        <f t="shared" si="32"/>
        <v>-8.7721963368760925E-3</v>
      </c>
      <c r="E50" s="1">
        <f t="shared" si="33"/>
        <v>5.0652341269685763E-3</v>
      </c>
      <c r="F50" s="1">
        <f t="shared" si="34"/>
        <v>5.2218749999999998</v>
      </c>
      <c r="G50" s="1">
        <f t="shared" si="35"/>
        <v>-1.9048328720971952E-3</v>
      </c>
      <c r="H50" s="1">
        <f t="shared" si="46"/>
        <v>5.9844404548171351E-4</v>
      </c>
      <c r="J50" s="1">
        <f>N48</f>
        <v>0.13750000000000001</v>
      </c>
      <c r="K50" s="1">
        <f>N49</f>
        <v>0.14375000000000002</v>
      </c>
      <c r="L50" s="1">
        <f t="shared" si="36"/>
        <v>-4.1234964900380262E-2</v>
      </c>
      <c r="M50" s="1">
        <f t="shared" si="37"/>
        <v>1.0236274325782446E-2</v>
      </c>
      <c r="N50" s="1">
        <f t="shared" si="38"/>
        <v>0.140625</v>
      </c>
      <c r="O50" s="1">
        <f t="shared" si="39"/>
        <v>-1.5443801569968128E-2</v>
      </c>
      <c r="P50" s="1">
        <f t="shared" si="44"/>
        <v>2.2222222222222341E-2</v>
      </c>
      <c r="R50" s="1">
        <f>R49</f>
        <v>4.5999999999999996</v>
      </c>
      <c r="S50" s="1">
        <f>V49</f>
        <v>4.6062499999999993</v>
      </c>
      <c r="T50" s="1">
        <f t="shared" si="40"/>
        <v>1.5128391941381381E-3</v>
      </c>
      <c r="U50" s="1">
        <f t="shared" si="41"/>
        <v>-6.4061111877671273E-3</v>
      </c>
      <c r="V50" s="1">
        <f t="shared" si="42"/>
        <v>4.6031249999999995</v>
      </c>
      <c r="W50" s="1">
        <f t="shared" si="43"/>
        <v>-2.453552699965833E-3</v>
      </c>
      <c r="X50" s="1">
        <f t="shared" si="45"/>
        <v>6.7888662593343059E-4</v>
      </c>
    </row>
    <row r="51" spans="2:24" x14ac:dyDescent="0.25">
      <c r="B51" s="1">
        <f>F50</f>
        <v>5.2218749999999998</v>
      </c>
      <c r="C51" s="1">
        <f>C50</f>
        <v>5.2249999999999996</v>
      </c>
      <c r="D51" s="2">
        <f t="shared" si="32"/>
        <v>-1.9048328720971952E-3</v>
      </c>
      <c r="E51" s="1">
        <f t="shared" si="33"/>
        <v>5.0652341269685763E-3</v>
      </c>
      <c r="F51" s="1">
        <f t="shared" si="34"/>
        <v>5.2234374999999993</v>
      </c>
      <c r="G51" s="1">
        <f t="shared" si="35"/>
        <v>1.5673293975888569E-3</v>
      </c>
      <c r="H51" s="1">
        <f t="shared" si="46"/>
        <v>2.9913251570435511E-4</v>
      </c>
      <c r="J51" s="1">
        <f>N50</f>
        <v>0.140625</v>
      </c>
      <c r="K51" s="1">
        <f>K50</f>
        <v>0.14375000000000002</v>
      </c>
      <c r="L51" s="1">
        <f t="shared" si="36"/>
        <v>-1.5443801569968128E-2</v>
      </c>
      <c r="M51" s="1">
        <f t="shared" si="37"/>
        <v>1.0236274325782446E-2</v>
      </c>
      <c r="N51" s="1">
        <f t="shared" si="38"/>
        <v>0.14218750000000002</v>
      </c>
      <c r="O51" s="1">
        <f t="shared" si="39"/>
        <v>-2.5898734376078383E-3</v>
      </c>
      <c r="P51" s="1">
        <f t="shared" si="44"/>
        <v>1.0989010989011144E-2</v>
      </c>
      <c r="R51" s="1">
        <f>R50</f>
        <v>4.5999999999999996</v>
      </c>
      <c r="S51" s="1">
        <f>V50</f>
        <v>4.6031249999999995</v>
      </c>
      <c r="T51" s="1">
        <f t="shared" si="40"/>
        <v>1.5128391941381381E-3</v>
      </c>
      <c r="U51" s="1">
        <f t="shared" si="41"/>
        <v>-2.453552699965833E-3</v>
      </c>
      <c r="V51" s="1">
        <f t="shared" si="42"/>
        <v>4.6015625</v>
      </c>
      <c r="W51" s="1">
        <f t="shared" si="43"/>
        <v>-4.7206510169139904E-4</v>
      </c>
      <c r="X51" s="1">
        <f t="shared" si="45"/>
        <v>3.3955857385387398E-4</v>
      </c>
    </row>
    <row r="52" spans="2:24" x14ac:dyDescent="0.25">
      <c r="B52" s="1">
        <f>F50</f>
        <v>5.2218749999999998</v>
      </c>
      <c r="C52" s="1">
        <f>F51</f>
        <v>5.2234374999999993</v>
      </c>
      <c r="D52" s="2">
        <f t="shared" si="32"/>
        <v>-1.9048328720971952E-3</v>
      </c>
      <c r="E52" s="1">
        <f t="shared" si="33"/>
        <v>1.5673293975888569E-3</v>
      </c>
      <c r="F52" s="1">
        <f t="shared" si="34"/>
        <v>5.22265625</v>
      </c>
      <c r="G52" s="1">
        <f t="shared" si="35"/>
        <v>-1.719653825702494E-4</v>
      </c>
      <c r="H52" s="1">
        <f t="shared" si="46"/>
        <v>1.4958863126388787E-4</v>
      </c>
      <c r="J52" s="1">
        <f>N51</f>
        <v>0.14218750000000002</v>
      </c>
      <c r="K52" s="1">
        <f>K51</f>
        <v>0.14375000000000002</v>
      </c>
      <c r="L52" s="1">
        <f t="shared" si="36"/>
        <v>-2.5898734376078383E-3</v>
      </c>
      <c r="M52" s="1">
        <f t="shared" si="37"/>
        <v>1.0236274325782446E-2</v>
      </c>
      <c r="N52" s="1">
        <f t="shared" si="38"/>
        <v>0.14296875000000003</v>
      </c>
      <c r="O52" s="1">
        <f t="shared" si="39"/>
        <v>3.826673514628235E-3</v>
      </c>
      <c r="P52" s="1">
        <f t="shared" si="44"/>
        <v>5.4644808743170162E-3</v>
      </c>
      <c r="R52" s="1">
        <f>R51</f>
        <v>4.5999999999999996</v>
      </c>
      <c r="S52" s="1">
        <f>V51</f>
        <v>4.6015625</v>
      </c>
      <c r="T52" s="1">
        <f t="shared" si="40"/>
        <v>1.5128391941381381E-3</v>
      </c>
      <c r="U52" s="1">
        <f t="shared" si="41"/>
        <v>-4.7206510169139904E-4</v>
      </c>
      <c r="V52" s="1">
        <f t="shared" si="42"/>
        <v>4.6007812499999998</v>
      </c>
      <c r="W52" s="1">
        <f t="shared" si="43"/>
        <v>5.1996255756359133E-4</v>
      </c>
      <c r="X52" s="1">
        <f t="shared" si="45"/>
        <v>1.69808116828023E-4</v>
      </c>
    </row>
    <row r="53" spans="2:24" x14ac:dyDescent="0.25">
      <c r="B53" s="1">
        <f>F52</f>
        <v>5.22265625</v>
      </c>
      <c r="C53" s="1">
        <f>C52</f>
        <v>5.2234374999999993</v>
      </c>
      <c r="D53" s="2">
        <f t="shared" si="32"/>
        <v>-1.719653825702494E-4</v>
      </c>
      <c r="E53" s="1">
        <f t="shared" si="33"/>
        <v>1.5673293975888569E-3</v>
      </c>
      <c r="F53" s="1">
        <f t="shared" si="34"/>
        <v>5.2230468749999996</v>
      </c>
      <c r="G53" s="1">
        <f t="shared" si="35"/>
        <v>6.9687807598306506E-4</v>
      </c>
      <c r="H53" s="1">
        <f t="shared" si="46"/>
        <v>7.4788721860675391E-5</v>
      </c>
      <c r="J53" s="1">
        <f>N51</f>
        <v>0.14218750000000002</v>
      </c>
      <c r="K53" s="1">
        <f>N52</f>
        <v>0.14296875000000003</v>
      </c>
      <c r="L53" s="1">
        <f t="shared" si="36"/>
        <v>-2.5898734376078383E-3</v>
      </c>
      <c r="M53" s="1">
        <f t="shared" si="37"/>
        <v>3.826673514628235E-3</v>
      </c>
      <c r="N53" s="1">
        <f t="shared" si="38"/>
        <v>0.14257812500000003</v>
      </c>
      <c r="O53" s="1">
        <f t="shared" si="39"/>
        <v>6.1926824092659385E-4</v>
      </c>
      <c r="P53" s="1">
        <f t="shared" si="44"/>
        <v>2.7397260273972985E-3</v>
      </c>
      <c r="R53" s="1">
        <f>V52</f>
        <v>4.6007812499999998</v>
      </c>
      <c r="S53" s="1">
        <f>S52</f>
        <v>4.6015625</v>
      </c>
      <c r="T53" s="1">
        <f t="shared" si="40"/>
        <v>5.1996255756359133E-4</v>
      </c>
      <c r="U53" s="1">
        <f t="shared" si="41"/>
        <v>-4.7206510169139904E-4</v>
      </c>
      <c r="V53" s="1">
        <f t="shared" si="42"/>
        <v>4.6011718750000004</v>
      </c>
      <c r="W53" s="1">
        <f t="shared" si="43"/>
        <v>2.384228117024989E-5</v>
      </c>
      <c r="X53" s="1">
        <f t="shared" si="45"/>
        <v>8.489685032696869E-5</v>
      </c>
    </row>
    <row r="54" spans="2:24" x14ac:dyDescent="0.25">
      <c r="B54" s="1">
        <f>F52</f>
        <v>5.22265625</v>
      </c>
      <c r="C54" s="1">
        <f>F53</f>
        <v>5.2230468749999996</v>
      </c>
      <c r="D54" s="2">
        <f t="shared" si="32"/>
        <v>-1.719653825702494E-4</v>
      </c>
      <c r="E54" s="1">
        <f t="shared" si="33"/>
        <v>6.9687807598306506E-4</v>
      </c>
      <c r="F54" s="1">
        <f t="shared" si="34"/>
        <v>5.2228515624999998</v>
      </c>
      <c r="G54" s="1">
        <f t="shared" si="35"/>
        <v>2.6225542885338626E-4</v>
      </c>
      <c r="H54" s="1">
        <f t="shared" si="46"/>
        <v>3.7395759320859001E-5</v>
      </c>
      <c r="J54" s="1">
        <f>N51</f>
        <v>0.14218750000000002</v>
      </c>
      <c r="K54" s="1">
        <f>N53</f>
        <v>0.14257812500000003</v>
      </c>
      <c r="L54" s="1">
        <f t="shared" si="36"/>
        <v>-2.5898734376078383E-3</v>
      </c>
      <c r="M54" s="1">
        <f t="shared" si="37"/>
        <v>6.1926824092659385E-4</v>
      </c>
      <c r="N54" s="1">
        <f t="shared" si="38"/>
        <v>0.14238281250000001</v>
      </c>
      <c r="O54" s="1">
        <f t="shared" si="39"/>
        <v>-9.8508555591813804E-4</v>
      </c>
      <c r="P54" s="1">
        <f t="shared" si="44"/>
        <v>1.37174211248297E-3</v>
      </c>
      <c r="R54" s="1">
        <f>V53</f>
        <v>4.6011718750000004</v>
      </c>
      <c r="S54" s="1">
        <f>S53</f>
        <v>4.6015625</v>
      </c>
      <c r="T54" s="1">
        <f t="shared" si="40"/>
        <v>2.384228117024989E-5</v>
      </c>
      <c r="U54" s="1">
        <f t="shared" si="41"/>
        <v>-4.7206510169139904E-4</v>
      </c>
      <c r="V54" s="1">
        <f t="shared" si="42"/>
        <v>4.6013671875000002</v>
      </c>
      <c r="W54" s="1">
        <f t="shared" si="43"/>
        <v>-2.2413806254606428E-4</v>
      </c>
      <c r="X54" s="1">
        <f t="shared" si="45"/>
        <v>4.2446623371072223E-5</v>
      </c>
    </row>
    <row r="55" spans="2:24" x14ac:dyDescent="0.25">
      <c r="B55" s="1">
        <f>F52</f>
        <v>5.22265625</v>
      </c>
      <c r="C55" s="1">
        <f>F54</f>
        <v>5.2228515624999998</v>
      </c>
      <c r="D55" s="2">
        <f t="shared" si="32"/>
        <v>-1.719653825702494E-4</v>
      </c>
      <c r="E55" s="1">
        <f t="shared" si="33"/>
        <v>2.6225542885338626E-4</v>
      </c>
      <c r="F55" s="1">
        <f t="shared" si="34"/>
        <v>5.2227539062500004</v>
      </c>
      <c r="G55" s="1">
        <f t="shared" si="35"/>
        <v>4.5094801808254203E-5</v>
      </c>
      <c r="H55" s="1">
        <f t="shared" si="46"/>
        <v>1.8698229277585368E-5</v>
      </c>
      <c r="J55" s="1">
        <f>N54</f>
        <v>0.14238281250000001</v>
      </c>
      <c r="K55" s="1">
        <f>N53</f>
        <v>0.14257812500000003</v>
      </c>
      <c r="L55" s="1">
        <f t="shared" si="36"/>
        <v>-9.8508555591813804E-4</v>
      </c>
      <c r="M55" s="1">
        <f t="shared" si="37"/>
        <v>6.1926824092659385E-4</v>
      </c>
      <c r="N55" s="1">
        <f t="shared" si="38"/>
        <v>0.14248046875000003</v>
      </c>
      <c r="O55" s="1">
        <f t="shared" si="39"/>
        <v>-1.8285439586977065E-4</v>
      </c>
      <c r="P55" s="1">
        <f t="shared" si="44"/>
        <v>6.8540095956149902E-4</v>
      </c>
      <c r="R55" s="1">
        <f>R54</f>
        <v>4.6011718750000004</v>
      </c>
      <c r="S55" s="1">
        <f>V54</f>
        <v>4.6013671875000002</v>
      </c>
      <c r="T55" s="1">
        <f t="shared" si="40"/>
        <v>2.384228117024989E-5</v>
      </c>
      <c r="U55" s="1">
        <f t="shared" si="41"/>
        <v>-2.2413806254606428E-4</v>
      </c>
      <c r="V55" s="1">
        <f t="shared" si="42"/>
        <v>4.6012695312500007</v>
      </c>
      <c r="W55" s="1">
        <f t="shared" si="43"/>
        <v>-1.0015454868472773E-4</v>
      </c>
      <c r="X55" s="1">
        <f t="shared" si="45"/>
        <v>2.1223762123958292E-5</v>
      </c>
    </row>
    <row r="56" spans="2:24" x14ac:dyDescent="0.25">
      <c r="B56" s="1">
        <f>B55</f>
        <v>5.22265625</v>
      </c>
      <c r="C56" s="1">
        <f>F55</f>
        <v>5.2227539062500004</v>
      </c>
      <c r="D56" s="2">
        <f t="shared" si="32"/>
        <v>-1.719653825702494E-4</v>
      </c>
      <c r="E56" s="1">
        <f t="shared" si="33"/>
        <v>4.5094801808254203E-5</v>
      </c>
      <c r="F56" s="1">
        <f t="shared" si="34"/>
        <v>5.2227050781250002</v>
      </c>
      <c r="G56" s="1">
        <f t="shared" si="35"/>
        <v>-6.34478446990272E-5</v>
      </c>
      <c r="H56" s="1">
        <f t="shared" si="46"/>
        <v>9.34920204563942E-6</v>
      </c>
      <c r="J56" s="1">
        <f>N55</f>
        <v>0.14248046875000003</v>
      </c>
      <c r="K56" s="1">
        <f>K55</f>
        <v>0.14257812500000003</v>
      </c>
      <c r="L56" s="1">
        <f t="shared" si="36"/>
        <v>-1.8285439586977065E-4</v>
      </c>
      <c r="M56" s="1">
        <f t="shared" si="37"/>
        <v>6.1926824092659385E-4</v>
      </c>
      <c r="N56" s="1">
        <f t="shared" si="38"/>
        <v>0.14252929687500004</v>
      </c>
      <c r="O56" s="1">
        <f t="shared" si="39"/>
        <v>2.1822048806368829E-4</v>
      </c>
      <c r="P56" s="1">
        <f t="shared" si="44"/>
        <v>3.4258307639610384E-4</v>
      </c>
      <c r="R56" s="1">
        <f>R55</f>
        <v>4.6011718750000004</v>
      </c>
      <c r="S56" s="1">
        <f>V55</f>
        <v>4.6012695312500007</v>
      </c>
      <c r="T56" s="1">
        <f t="shared" si="40"/>
        <v>2.384228117024989E-5</v>
      </c>
      <c r="U56" s="1">
        <f t="shared" si="41"/>
        <v>-1.0015454868472773E-4</v>
      </c>
      <c r="V56" s="1">
        <f t="shared" si="42"/>
        <v>4.6012207031250005</v>
      </c>
      <c r="W56" s="1">
        <f t="shared" si="43"/>
        <v>-3.8157797622062617E-5</v>
      </c>
      <c r="X56" s="1">
        <f t="shared" si="45"/>
        <v>1.0611993675290375E-5</v>
      </c>
    </row>
    <row r="57" spans="2:24" x14ac:dyDescent="0.25">
      <c r="B57" s="1">
        <f>F56</f>
        <v>5.2227050781250002</v>
      </c>
      <c r="C57" s="1">
        <f>F55</f>
        <v>5.2227539062500004</v>
      </c>
      <c r="D57" s="2">
        <f t="shared" si="32"/>
        <v>-6.34478446990272E-5</v>
      </c>
      <c r="E57" s="1">
        <f t="shared" si="33"/>
        <v>4.5094801808254203E-5</v>
      </c>
      <c r="F57" s="1">
        <f t="shared" si="34"/>
        <v>5.2227294921875007</v>
      </c>
      <c r="G57" s="1">
        <f t="shared" si="35"/>
        <v>-9.1796601511262566E-6</v>
      </c>
      <c r="H57" s="1">
        <f t="shared" si="46"/>
        <v>4.674579171112165E-6</v>
      </c>
      <c r="J57" s="1">
        <f>N55</f>
        <v>0.14248046875000003</v>
      </c>
      <c r="K57" s="1">
        <f>N56</f>
        <v>0.14252929687500004</v>
      </c>
      <c r="L57" s="1">
        <f t="shared" si="36"/>
        <v>-1.8285439586977065E-4</v>
      </c>
      <c r="M57" s="1">
        <f t="shared" si="37"/>
        <v>2.1822048806368829E-4</v>
      </c>
      <c r="N57" s="1">
        <f t="shared" si="38"/>
        <v>0.14250488281250004</v>
      </c>
      <c r="O57" s="1">
        <f t="shared" si="39"/>
        <v>1.7686437468439342E-5</v>
      </c>
      <c r="P57" s="1">
        <f t="shared" si="44"/>
        <v>1.7132088401580043E-4</v>
      </c>
      <c r="R57" s="1">
        <f>R56</f>
        <v>4.6011718750000004</v>
      </c>
      <c r="S57" s="1">
        <f>V56</f>
        <v>4.6012207031250005</v>
      </c>
      <c r="T57" s="1">
        <f t="shared" si="40"/>
        <v>2.384228117024989E-5</v>
      </c>
      <c r="U57" s="1">
        <f t="shared" si="41"/>
        <v>-3.8157797622062617E-5</v>
      </c>
      <c r="V57" s="1">
        <f t="shared" si="42"/>
        <v>4.6011962890625</v>
      </c>
      <c r="W57" s="1">
        <f t="shared" si="43"/>
        <v>-7.158174112564808E-6</v>
      </c>
      <c r="X57" s="1">
        <f t="shared" si="45"/>
        <v>5.3060249914935282E-6</v>
      </c>
    </row>
    <row r="58" spans="2:24" x14ac:dyDescent="0.25">
      <c r="B58" s="1">
        <f>F57</f>
        <v>5.2227294921875007</v>
      </c>
      <c r="C58" s="1">
        <f>F55</f>
        <v>5.2227539062500004</v>
      </c>
      <c r="D58" s="2">
        <f t="shared" si="32"/>
        <v>-9.1796601511262566E-6</v>
      </c>
      <c r="E58" s="1">
        <f t="shared" si="33"/>
        <v>4.5094801808254203E-5</v>
      </c>
      <c r="F58" s="1">
        <f t="shared" si="34"/>
        <v>5.2227416992187505</v>
      </c>
      <c r="G58" s="1">
        <f t="shared" si="35"/>
        <v>1.7956786136252845E-5</v>
      </c>
      <c r="H58" s="1">
        <f t="shared" si="46"/>
        <v>2.3372841225612146E-6</v>
      </c>
      <c r="J58" s="1">
        <f>J57</f>
        <v>0.14248046875000003</v>
      </c>
      <c r="K58" s="1">
        <f>N57</f>
        <v>0.14250488281250004</v>
      </c>
      <c r="L58" s="1">
        <f t="shared" si="36"/>
        <v>-1.8285439586977065E-4</v>
      </c>
      <c r="M58" s="1">
        <f t="shared" si="37"/>
        <v>1.7686437468439342E-5</v>
      </c>
      <c r="N58" s="1">
        <f t="shared" si="38"/>
        <v>0.14249267578125002</v>
      </c>
      <c r="O58" s="1">
        <f t="shared" si="39"/>
        <v>-8.2583131357092526E-5</v>
      </c>
      <c r="P58" s="1">
        <f t="shared" si="44"/>
        <v>8.5667780347928045E-5</v>
      </c>
      <c r="R58" s="1">
        <f>R57</f>
        <v>4.6011718750000004</v>
      </c>
      <c r="S58" s="1">
        <f>V57</f>
        <v>4.6011962890625</v>
      </c>
      <c r="T58" s="1">
        <f t="shared" si="40"/>
        <v>2.384228117024989E-5</v>
      </c>
      <c r="U58" s="1">
        <f t="shared" si="41"/>
        <v>-7.158174112564808E-6</v>
      </c>
      <c r="V58" s="1">
        <f t="shared" si="42"/>
        <v>4.6011840820312502</v>
      </c>
      <c r="W58" s="1">
        <f t="shared" si="43"/>
        <v>8.3419495666703369E-6</v>
      </c>
      <c r="X58" s="1">
        <f t="shared" si="45"/>
        <v>2.6530195341442236E-6</v>
      </c>
    </row>
    <row r="59" spans="2:24" x14ac:dyDescent="0.25">
      <c r="B59" s="1">
        <f>B58</f>
        <v>5.2227294921875007</v>
      </c>
      <c r="C59" s="1">
        <f>F58</f>
        <v>5.2227416992187505</v>
      </c>
      <c r="D59" s="2">
        <f t="shared" si="32"/>
        <v>-9.1796601511262566E-6</v>
      </c>
      <c r="E59" s="1">
        <f t="shared" si="33"/>
        <v>1.7956786136252845E-5</v>
      </c>
      <c r="F59" s="1">
        <f t="shared" si="34"/>
        <v>5.2227355957031261</v>
      </c>
      <c r="G59" s="1">
        <f t="shared" si="35"/>
        <v>4.388366822816181E-6</v>
      </c>
      <c r="H59" s="1">
        <f t="shared" si="46"/>
        <v>1.1686434269214407E-6</v>
      </c>
      <c r="J59" s="1">
        <f>N58</f>
        <v>0.14249267578125002</v>
      </c>
      <c r="K59" s="1">
        <f>K58</f>
        <v>0.14250488281250004</v>
      </c>
      <c r="L59" s="1">
        <f t="shared" si="36"/>
        <v>-8.2583131357092526E-5</v>
      </c>
      <c r="M59" s="1">
        <f t="shared" si="37"/>
        <v>1.7686437468439342E-5</v>
      </c>
      <c r="N59" s="1">
        <f t="shared" si="38"/>
        <v>0.14249877929687504</v>
      </c>
      <c r="O59" s="1">
        <f t="shared" si="39"/>
        <v>-3.2448134987726751E-5</v>
      </c>
      <c r="P59" s="1">
        <f t="shared" si="44"/>
        <v>4.2832055510499747E-5</v>
      </c>
      <c r="R59" s="1">
        <f>V58</f>
        <v>4.6011840820312502</v>
      </c>
      <c r="S59" s="1">
        <f>S58</f>
        <v>4.6011962890625</v>
      </c>
      <c r="T59" s="1">
        <f t="shared" si="40"/>
        <v>8.3419495666703369E-6</v>
      </c>
      <c r="U59" s="1">
        <f t="shared" si="41"/>
        <v>-7.158174112564808E-6</v>
      </c>
      <c r="V59" s="1">
        <f t="shared" si="42"/>
        <v>4.6011901855468746</v>
      </c>
      <c r="W59" s="1">
        <f t="shared" si="43"/>
        <v>5.9186173650971341E-7</v>
      </c>
      <c r="X59" s="1">
        <f t="shared" si="45"/>
        <v>1.3265080073497677E-6</v>
      </c>
    </row>
    <row r="60" spans="2:24" x14ac:dyDescent="0.25">
      <c r="B60" s="1">
        <f>B59</f>
        <v>5.2227294921875007</v>
      </c>
      <c r="C60" s="1">
        <f>F59</f>
        <v>5.2227355957031261</v>
      </c>
      <c r="D60" s="2">
        <f t="shared" si="32"/>
        <v>-9.1796601511262566E-6</v>
      </c>
      <c r="E60" s="1">
        <f t="shared" si="33"/>
        <v>4.388366822816181E-6</v>
      </c>
      <c r="F60" s="1">
        <f t="shared" si="34"/>
        <v>5.2227325439453134</v>
      </c>
      <c r="G60" s="1">
        <f t="shared" si="35"/>
        <v>-2.3956957067028384E-6</v>
      </c>
      <c r="H60" s="1">
        <f t="shared" si="46"/>
        <v>5.8432205497781475E-7</v>
      </c>
      <c r="J60" s="1">
        <f>N59</f>
        <v>0.14249877929687504</v>
      </c>
      <c r="K60" s="1">
        <f>K59</f>
        <v>0.14250488281250004</v>
      </c>
      <c r="L60" s="1">
        <f t="shared" si="36"/>
        <v>-3.2448134987726751E-5</v>
      </c>
      <c r="M60" s="1">
        <f t="shared" si="37"/>
        <v>1.7686437468439342E-5</v>
      </c>
      <c r="N60" s="1">
        <f t="shared" si="38"/>
        <v>0.14250183105468756</v>
      </c>
      <c r="O60" s="1">
        <f t="shared" si="39"/>
        <v>-7.3807957695522231E-6</v>
      </c>
      <c r="P60" s="1">
        <f t="shared" si="44"/>
        <v>2.1415569118827231E-5</v>
      </c>
      <c r="R60" s="1">
        <f>V59</f>
        <v>4.6011901855468746</v>
      </c>
      <c r="S60" s="1">
        <f>S59</f>
        <v>4.6011962890625</v>
      </c>
      <c r="T60" s="1">
        <f t="shared" si="40"/>
        <v>5.9186173650971341E-7</v>
      </c>
      <c r="U60" s="1">
        <f t="shared" si="41"/>
        <v>-7.158174112564808E-6</v>
      </c>
      <c r="V60" s="1">
        <f t="shared" si="42"/>
        <v>4.6011932373046873</v>
      </c>
      <c r="W60" s="1">
        <f t="shared" si="43"/>
        <v>-3.2831626861629104E-6</v>
      </c>
      <c r="X60" s="1">
        <f t="shared" si="45"/>
        <v>6.6325356386581831E-7</v>
      </c>
    </row>
    <row r="61" spans="2:24" x14ac:dyDescent="0.25">
      <c r="B61" s="1">
        <f>F60</f>
        <v>5.2227325439453134</v>
      </c>
      <c r="C61" s="1">
        <f>C60</f>
        <v>5.2227355957031261</v>
      </c>
      <c r="D61" s="2">
        <f t="shared" si="32"/>
        <v>-2.3956957067028384E-6</v>
      </c>
      <c r="E61" s="1">
        <f t="shared" si="33"/>
        <v>4.388366822816181E-6</v>
      </c>
      <c r="F61" s="1">
        <f t="shared" si="34"/>
        <v>5.2227340698242202</v>
      </c>
      <c r="G61" s="1">
        <f t="shared" si="35"/>
        <v>9.9632329852994417E-7</v>
      </c>
      <c r="H61" s="1">
        <f t="shared" si="46"/>
        <v>2.9216094221589633E-7</v>
      </c>
      <c r="J61" s="1">
        <f>N60</f>
        <v>0.14250183105468756</v>
      </c>
      <c r="K61" s="1">
        <f>K60</f>
        <v>0.14250488281250004</v>
      </c>
      <c r="L61" s="1">
        <f t="shared" si="36"/>
        <v>-7.3807957695522231E-6</v>
      </c>
      <c r="M61" s="1">
        <f t="shared" si="37"/>
        <v>1.7686437468439342E-5</v>
      </c>
      <c r="N61" s="1">
        <f t="shared" si="38"/>
        <v>0.14250335693359378</v>
      </c>
      <c r="O61" s="1">
        <f t="shared" si="39"/>
        <v>5.1528340933443273E-6</v>
      </c>
      <c r="P61" s="1">
        <f t="shared" si="44"/>
        <v>1.0707669903796382E-5</v>
      </c>
      <c r="R61" s="1">
        <f>R60</f>
        <v>4.6011901855468746</v>
      </c>
      <c r="S61" s="1">
        <f>V60</f>
        <v>4.6011932373046873</v>
      </c>
      <c r="T61" s="1">
        <f t="shared" si="40"/>
        <v>5.9186173650971341E-7</v>
      </c>
      <c r="U61" s="1">
        <f t="shared" si="41"/>
        <v>-3.2831626861629104E-6</v>
      </c>
      <c r="V61" s="1">
        <f t="shared" si="42"/>
        <v>4.6011917114257805</v>
      </c>
      <c r="W61" s="1">
        <f t="shared" si="43"/>
        <v>-1.3456520990828835E-6</v>
      </c>
      <c r="X61" s="1">
        <f t="shared" si="45"/>
        <v>3.316268920057843E-7</v>
      </c>
    </row>
    <row r="62" spans="2:24" x14ac:dyDescent="0.25">
      <c r="B62" s="1">
        <f>B61</f>
        <v>5.2227325439453134</v>
      </c>
      <c r="C62" s="1">
        <f>F61</f>
        <v>5.2227340698242202</v>
      </c>
      <c r="D62" s="2">
        <f t="shared" si="32"/>
        <v>-2.3956957067028384E-6</v>
      </c>
      <c r="E62" s="1">
        <f t="shared" si="33"/>
        <v>9.9632329852994417E-7</v>
      </c>
      <c r="F62" s="1">
        <f t="shared" si="34"/>
        <v>5.2227333068847663</v>
      </c>
      <c r="G62" s="1">
        <f t="shared" si="35"/>
        <v>-6.9968927096653033E-7</v>
      </c>
      <c r="H62" s="1">
        <f t="shared" si="46"/>
        <v>1.4608049253248536E-7</v>
      </c>
      <c r="J62" s="1">
        <f>J61</f>
        <v>0.14250183105468756</v>
      </c>
      <c r="K62" s="1">
        <f>N61</f>
        <v>0.14250335693359378</v>
      </c>
      <c r="L62" s="1">
        <f t="shared" si="36"/>
        <v>-7.3807957695522231E-6</v>
      </c>
      <c r="M62" s="1">
        <f t="shared" si="37"/>
        <v>5.1528340933443273E-6</v>
      </c>
      <c r="N62" s="1">
        <f t="shared" si="38"/>
        <v>0.14250259399414067</v>
      </c>
      <c r="O62" s="1">
        <f t="shared" si="39"/>
        <v>-1.1139775262306029E-6</v>
      </c>
      <c r="P62" s="1">
        <f t="shared" si="44"/>
        <v>5.3538636156003434E-6</v>
      </c>
      <c r="R62" s="1">
        <f>R61</f>
        <v>4.6011901855468746</v>
      </c>
      <c r="S62" s="1">
        <f>V61</f>
        <v>4.6011917114257805</v>
      </c>
      <c r="T62" s="1">
        <f t="shared" si="40"/>
        <v>5.9186173650971341E-7</v>
      </c>
      <c r="U62" s="1">
        <f t="shared" si="41"/>
        <v>-1.3456520990828835E-6</v>
      </c>
      <c r="V62" s="1">
        <f t="shared" si="42"/>
        <v>4.6011909484863276</v>
      </c>
      <c r="W62" s="1">
        <f t="shared" si="43"/>
        <v>-3.7689558762821207E-7</v>
      </c>
      <c r="X62" s="1">
        <f t="shared" si="45"/>
        <v>1.658134734004794E-7</v>
      </c>
    </row>
    <row r="63" spans="2:24" x14ac:dyDescent="0.25">
      <c r="B63" s="1">
        <f>F62</f>
        <v>5.2227333068847663</v>
      </c>
      <c r="C63" s="1">
        <f>C62</f>
        <v>5.2227340698242202</v>
      </c>
      <c r="D63" s="2">
        <f t="shared" si="32"/>
        <v>-6.9968927096653033E-7</v>
      </c>
      <c r="E63" s="1">
        <f t="shared" si="33"/>
        <v>9.9632329852994417E-7</v>
      </c>
      <c r="F63" s="1">
        <f t="shared" si="34"/>
        <v>5.2227336883544933</v>
      </c>
      <c r="G63" s="1">
        <f t="shared" si="35"/>
        <v>1.4831624817190914E-7</v>
      </c>
      <c r="H63" s="1">
        <f t="shared" si="46"/>
        <v>7.3040240931365501E-8</v>
      </c>
      <c r="J63" s="1">
        <f>N62</f>
        <v>0.14250259399414067</v>
      </c>
      <c r="K63" s="1">
        <f>K62</f>
        <v>0.14250335693359378</v>
      </c>
      <c r="L63" s="1">
        <f t="shared" si="36"/>
        <v>-1.1139775262306029E-6</v>
      </c>
      <c r="M63" s="1">
        <f t="shared" si="37"/>
        <v>5.1528340933443273E-6</v>
      </c>
      <c r="N63" s="1">
        <f t="shared" si="38"/>
        <v>0.14250297546386723</v>
      </c>
      <c r="O63" s="1">
        <f t="shared" si="39"/>
        <v>2.0194291151590105E-6</v>
      </c>
      <c r="P63" s="1">
        <f t="shared" si="44"/>
        <v>2.6769246418554508E-6</v>
      </c>
      <c r="R63" s="1">
        <f>R62</f>
        <v>4.6011901855468746</v>
      </c>
      <c r="S63" s="1">
        <f>V62</f>
        <v>4.6011909484863276</v>
      </c>
      <c r="T63" s="1">
        <f t="shared" si="40"/>
        <v>5.9186173650971341E-7</v>
      </c>
      <c r="U63" s="1">
        <f t="shared" si="41"/>
        <v>-3.7689558762821207E-7</v>
      </c>
      <c r="V63" s="1">
        <f t="shared" si="42"/>
        <v>4.6011905670166016</v>
      </c>
      <c r="W63" s="1">
        <f t="shared" si="43"/>
        <v>1.074829723002324E-7</v>
      </c>
      <c r="X63" s="1">
        <f t="shared" si="45"/>
        <v>8.2906743477251102E-8</v>
      </c>
    </row>
    <row r="64" spans="2:24" x14ac:dyDescent="0.25">
      <c r="J64" s="1">
        <f>J63</f>
        <v>0.14250259399414067</v>
      </c>
      <c r="K64" s="1">
        <f>N63</f>
        <v>0.14250297546386723</v>
      </c>
      <c r="L64" s="1">
        <f t="shared" si="36"/>
        <v>-1.1139775262306029E-6</v>
      </c>
      <c r="M64" s="1">
        <f t="shared" si="37"/>
        <v>2.0194291151590105E-6</v>
      </c>
      <c r="N64" s="1">
        <f t="shared" si="38"/>
        <v>0.14250278472900396</v>
      </c>
      <c r="O64" s="1">
        <f t="shared" si="39"/>
        <v>4.5272600145834785E-7</v>
      </c>
      <c r="P64" s="1">
        <f t="shared" si="44"/>
        <v>1.3384641123141216E-6</v>
      </c>
    </row>
    <row r="65" spans="2:17" x14ac:dyDescent="0.25">
      <c r="J65" s="1">
        <f>J64</f>
        <v>0.14250259399414067</v>
      </c>
      <c r="K65" s="1">
        <f>N64</f>
        <v>0.14250278472900396</v>
      </c>
      <c r="L65" s="1">
        <f t="shared" si="36"/>
        <v>-1.1139775262306029E-6</v>
      </c>
      <c r="M65" s="1">
        <f t="shared" si="37"/>
        <v>4.5272600145834785E-7</v>
      </c>
      <c r="N65" s="1">
        <f t="shared" si="38"/>
        <v>0.14250268936157232</v>
      </c>
      <c r="O65" s="1">
        <f t="shared" si="39"/>
        <v>-3.306257070172236E-7</v>
      </c>
      <c r="P65" s="1">
        <f t="shared" si="44"/>
        <v>6.6923250412629171E-7</v>
      </c>
    </row>
    <row r="66" spans="2:17" x14ac:dyDescent="0.25">
      <c r="J66" s="1">
        <f>N65</f>
        <v>0.14250268936157232</v>
      </c>
      <c r="K66" s="1">
        <f>K65</f>
        <v>0.14250278472900396</v>
      </c>
      <c r="L66" s="1">
        <f t="shared" si="36"/>
        <v>-3.306257070172236E-7</v>
      </c>
      <c r="M66" s="1">
        <f t="shared" si="37"/>
        <v>4.5272600145834785E-7</v>
      </c>
      <c r="N66" s="1">
        <f t="shared" si="38"/>
        <v>0.14250273704528815</v>
      </c>
      <c r="O66" s="1">
        <f t="shared" si="39"/>
        <v>6.1050160170272871E-8</v>
      </c>
      <c r="P66" s="1">
        <f t="shared" si="44"/>
        <v>3.3461614019253328E-7</v>
      </c>
    </row>
    <row r="67" spans="2:17" x14ac:dyDescent="0.25">
      <c r="J67" s="1">
        <f>J66</f>
        <v>0.14250268936157232</v>
      </c>
      <c r="K67" s="1">
        <f>N66</f>
        <v>0.14250273704528815</v>
      </c>
      <c r="L67" s="1">
        <f t="shared" si="36"/>
        <v>-3.306257070172236E-7</v>
      </c>
      <c r="M67" s="1">
        <f t="shared" si="37"/>
        <v>6.1050160170272871E-8</v>
      </c>
      <c r="N67" s="1">
        <f t="shared" si="38"/>
        <v>0.14250271320343022</v>
      </c>
      <c r="O67" s="1">
        <f t="shared" si="39"/>
        <v>-1.3478777382419649E-7</v>
      </c>
      <c r="P67" s="1">
        <f t="shared" si="44"/>
        <v>1.6730809818564777E-7</v>
      </c>
    </row>
    <row r="68" spans="2:17" x14ac:dyDescent="0.25">
      <c r="J68" s="1">
        <f>N67</f>
        <v>0.14250271320343022</v>
      </c>
      <c r="K68" s="1">
        <f>K67</f>
        <v>0.14250273704528815</v>
      </c>
      <c r="L68" s="1">
        <f t="shared" si="36"/>
        <v>-1.3478777382419649E-7</v>
      </c>
      <c r="M68" s="1">
        <f t="shared" si="37"/>
        <v>6.1050160170272871E-8</v>
      </c>
      <c r="N68" s="1">
        <f t="shared" si="38"/>
        <v>0.14250272512435919</v>
      </c>
      <c r="O68" s="1">
        <f t="shared" si="39"/>
        <v>-3.6868806018580669E-8</v>
      </c>
      <c r="P68" s="1">
        <f t="shared" si="44"/>
        <v>8.3654042094824554E-8</v>
      </c>
    </row>
    <row r="69" spans="2:17" x14ac:dyDescent="0.25">
      <c r="B69" t="s">
        <v>19</v>
      </c>
    </row>
    <row r="70" spans="2:17" x14ac:dyDescent="0.25">
      <c r="B70" t="s">
        <v>20</v>
      </c>
    </row>
    <row r="71" spans="2:17" x14ac:dyDescent="0.25">
      <c r="B71" s="15" t="s">
        <v>16</v>
      </c>
      <c r="C71" s="15" t="s">
        <v>11</v>
      </c>
      <c r="D71" s="15" t="s">
        <v>12</v>
      </c>
      <c r="E71" s="15" t="s">
        <v>17</v>
      </c>
      <c r="F71" s="15" t="s">
        <v>13</v>
      </c>
      <c r="G71" s="15" t="s">
        <v>14</v>
      </c>
      <c r="J71" s="15" t="s">
        <v>16</v>
      </c>
      <c r="K71" s="15" t="s">
        <v>11</v>
      </c>
      <c r="L71" s="15" t="s">
        <v>12</v>
      </c>
      <c r="M71" s="15" t="s">
        <v>17</v>
      </c>
      <c r="N71" s="15" t="s">
        <v>13</v>
      </c>
      <c r="O71" s="15" t="s">
        <v>14</v>
      </c>
    </row>
    <row r="72" spans="2:17" x14ac:dyDescent="0.25">
      <c r="B72" s="16">
        <v>7</v>
      </c>
      <c r="C72" s="16">
        <f>(B72)^4-20*(B72)^3+700*(B72)^2-14000*(B72)+70000</f>
        <v>1841</v>
      </c>
      <c r="D72" s="16">
        <f>4*(B72)^3-60*(B72)^2+1400*(B72)-14000</f>
        <v>-5768</v>
      </c>
      <c r="E72" s="16">
        <f>12*(B72)^2-120*(B72)+1400</f>
        <v>1148</v>
      </c>
      <c r="F72" s="16">
        <f t="shared" ref="F72" si="47">B72-((C72*D72)/(D72^2-C72*E72))</f>
        <v>7.3408257371304915</v>
      </c>
      <c r="G72" s="16"/>
      <c r="J72" s="16">
        <v>14</v>
      </c>
      <c r="K72" s="16">
        <f>(J72)^4-20*(J72)^3+700*(J72)^2-14000*(J72)+70000</f>
        <v>-5264</v>
      </c>
      <c r="L72" s="16">
        <f>4*(J72)^3-60*(J72)^2+1400*(J72)-14000</f>
        <v>4816</v>
      </c>
      <c r="M72" s="16">
        <f>12*(J72)^2-120*(J72)+1400</f>
        <v>2072</v>
      </c>
      <c r="N72" s="16">
        <f t="shared" ref="N72" si="48">J72-((K72*L72)/(L72^2-K72*M72))</f>
        <v>14.743424682729447</v>
      </c>
      <c r="O72" s="16"/>
    </row>
    <row r="73" spans="2:17" x14ac:dyDescent="0.25">
      <c r="B73" s="16">
        <f>F72</f>
        <v>7.3408257371304915</v>
      </c>
      <c r="C73" s="16">
        <f t="shared" ref="C73:C75" si="49">(B73)^4-20*(B73)^3+700*(B73)^2-14000*(B73)+70000</f>
        <v>-57.875536528488738</v>
      </c>
      <c r="D73" s="16">
        <f t="shared" ref="D73:D75" si="50">4*(B73)^3-60*(B73)^2+1400*(B73)-14000</f>
        <v>-5373.7857971333087</v>
      </c>
      <c r="E73" s="16">
        <f t="shared" ref="E73:E75" si="51">12*(B73)^2-120*(B73)+1400</f>
        <v>1165.7535815793501</v>
      </c>
      <c r="F73" s="16">
        <f>B73-(C73*D73)/(D73^2-C73*E73)</f>
        <v>7.3300808664953028</v>
      </c>
      <c r="G73" s="16">
        <f>(F73-F72)/F73*-1</f>
        <v>1.4658597675643505E-3</v>
      </c>
      <c r="J73" s="16">
        <f>N72</f>
        <v>14.743424682729447</v>
      </c>
      <c r="K73" s="16">
        <f t="shared" ref="K73:K76" si="52">(J73)^4-20*(J73)^3+700*(J73)^2-14000*(J73)+70000</f>
        <v>-1095.9929830347246</v>
      </c>
      <c r="L73" s="16">
        <f t="shared" ref="L73:L76" si="53">4*(J73)^3-60*(J73)^2+1400*(J73)-14000</f>
        <v>6417.708915160154</v>
      </c>
      <c r="M73" s="16">
        <f t="shared" ref="M73:M76" si="54">12*(J73)^2-120*(J73)+1400</f>
        <v>2239.2118945762568</v>
      </c>
      <c r="N73" s="16">
        <f>J73-(K73*L73)/(L73^2-K73*M73)</f>
        <v>14.904597434163383</v>
      </c>
      <c r="O73" s="16">
        <f>(N73-N72)/N73*-1</f>
        <v>-1.0813626610572251E-2</v>
      </c>
    </row>
    <row r="74" spans="2:17" x14ac:dyDescent="0.25">
      <c r="B74" s="16">
        <f t="shared" ref="B74:B75" si="55">F73</f>
        <v>7.3300808664953028</v>
      </c>
      <c r="C74" s="16">
        <f t="shared" si="49"/>
        <v>-6.7620485089719296E-2</v>
      </c>
      <c r="D74" s="16">
        <f t="shared" si="50"/>
        <v>-5386.3084304789281</v>
      </c>
      <c r="E74" s="16">
        <f t="shared" si="51"/>
        <v>1165.1513221328901</v>
      </c>
      <c r="F74" s="16">
        <f>B74-(C74*D74)/(D74^2-C74*E74)</f>
        <v>7.3300683123866159</v>
      </c>
      <c r="G74" s="16">
        <f>(F74-F73)/F74*-1</f>
        <v>1.7126864514510561E-6</v>
      </c>
      <c r="J74" s="16">
        <f t="shared" ref="J74:J76" si="56">N73</f>
        <v>14.904597434163383</v>
      </c>
      <c r="K74" s="16">
        <f t="shared" si="52"/>
        <v>-32.385713841737015</v>
      </c>
      <c r="L74" s="16">
        <f t="shared" si="53"/>
        <v>6781.6628232410803</v>
      </c>
      <c r="M74" s="16">
        <f t="shared" si="54"/>
        <v>2277.2126039940304</v>
      </c>
      <c r="N74" s="16">
        <f>J74-(K74*L74)/(L74^2-K74*M74)</f>
        <v>14.909365271411856</v>
      </c>
      <c r="O74" s="16">
        <f>(N74-N73)/N74*-1</f>
        <v>-3.1978807693541891E-4</v>
      </c>
    </row>
    <row r="75" spans="2:17" x14ac:dyDescent="0.25">
      <c r="B75" s="16">
        <f t="shared" si="55"/>
        <v>7.3300683123866159</v>
      </c>
      <c r="C75" s="16">
        <f t="shared" si="49"/>
        <v>-9.1808033175766468E-8</v>
      </c>
      <c r="D75" s="16">
        <f t="shared" si="50"/>
        <v>-5386.3230579108549</v>
      </c>
      <c r="E75" s="16">
        <f t="shared" si="51"/>
        <v>1165.1506200846586</v>
      </c>
      <c r="F75" s="16">
        <f>B75-(C75*D75)/(D75^2-C75*E75)</f>
        <v>7.3300683123695709</v>
      </c>
      <c r="G75" s="16">
        <f>(F75-F74)/F75*-1</f>
        <v>2.3253578719998318E-12</v>
      </c>
      <c r="J75" s="16">
        <f t="shared" si="56"/>
        <v>14.909365271411856</v>
      </c>
      <c r="K75" s="16">
        <f t="shared" si="52"/>
        <v>-2.5961823790566996E-2</v>
      </c>
      <c r="L75" s="16">
        <f t="shared" si="53"/>
        <v>6792.5229045986671</v>
      </c>
      <c r="M75" s="16">
        <f t="shared" si="54"/>
        <v>2278.3462409871599</v>
      </c>
      <c r="N75" s="16">
        <f>J75-(K75*L75)/(L75^2-K75*M75)</f>
        <v>14.909369093524916</v>
      </c>
      <c r="O75" s="16">
        <f>(N75-N74)/N75*-1</f>
        <v>-2.5635645853625472E-7</v>
      </c>
    </row>
    <row r="76" spans="2:17" x14ac:dyDescent="0.25">
      <c r="J76" s="16">
        <f t="shared" si="56"/>
        <v>14.909369093524916</v>
      </c>
      <c r="K76" s="16">
        <f t="shared" si="52"/>
        <v>-1.6676494851708412E-8</v>
      </c>
      <c r="L76" s="16">
        <f t="shared" si="53"/>
        <v>6792.5316126973266</v>
      </c>
      <c r="M76" s="16">
        <f t="shared" si="54"/>
        <v>2278.3471499804818</v>
      </c>
      <c r="N76" s="16">
        <f>J76-(K76*L76)/(L76^2-K76*M76)</f>
        <v>14.909369093527371</v>
      </c>
      <c r="O76" s="16">
        <f>(N76-N75)/N76*-1</f>
        <v>-1.6465654157806764E-13</v>
      </c>
      <c r="P76" s="13" t="s">
        <v>21</v>
      </c>
      <c r="Q76">
        <f>N76-F75</f>
        <v>7.5793007811577997</v>
      </c>
    </row>
    <row r="79" spans="2:17" x14ac:dyDescent="0.25">
      <c r="B79" t="s">
        <v>22</v>
      </c>
    </row>
    <row r="80" spans="2:17" x14ac:dyDescent="0.25">
      <c r="B80" s="17" t="s">
        <v>10</v>
      </c>
      <c r="C80" s="17" t="s">
        <v>11</v>
      </c>
      <c r="D80" s="17" t="s">
        <v>12</v>
      </c>
      <c r="E80" s="17" t="s">
        <v>13</v>
      </c>
      <c r="F80" s="17" t="s">
        <v>14</v>
      </c>
      <c r="J80" s="17" t="s">
        <v>10</v>
      </c>
      <c r="K80" s="17" t="s">
        <v>11</v>
      </c>
      <c r="L80" s="17" t="s">
        <v>12</v>
      </c>
      <c r="M80" s="17" t="s">
        <v>13</v>
      </c>
      <c r="N80" s="17" t="s">
        <v>14</v>
      </c>
    </row>
    <row r="81" spans="2:16" x14ac:dyDescent="0.25">
      <c r="B81" s="14">
        <v>7</v>
      </c>
      <c r="C81" s="14">
        <f>(B81)^4-20*(B81)^3+700*(B81)^2-14000*(B81)+70000</f>
        <v>1841</v>
      </c>
      <c r="D81" s="14">
        <f>4*(B81)^3-60*(B81)^2+1400*(B81)-14000</f>
        <v>-5768</v>
      </c>
      <c r="E81" s="14">
        <f>B81-(C81/D81)</f>
        <v>7.3191747572815533</v>
      </c>
      <c r="F81" s="14"/>
      <c r="J81" s="14">
        <v>14</v>
      </c>
      <c r="K81" s="14">
        <f>(J81)^4-20*(J81)^3+700*(J81)^2-14000*(J81)+70000</f>
        <v>-5264</v>
      </c>
      <c r="L81" s="14">
        <f>4*(J81)^3-60*(J81)^2+1400*(J81)-14000</f>
        <v>4816</v>
      </c>
      <c r="M81" s="14">
        <f>J81-(K81/L81)</f>
        <v>15.093023255813954</v>
      </c>
      <c r="N81" s="14"/>
    </row>
    <row r="82" spans="2:16" x14ac:dyDescent="0.25">
      <c r="B82" s="14">
        <f>E81</f>
        <v>7.3191747572815533</v>
      </c>
      <c r="C82" s="14">
        <f t="shared" ref="C82:C84" si="57">(B82)^4-20*(B82)^3+700*(B82)^2-14000*(B82)+70000</f>
        <v>58.745328864373732</v>
      </c>
      <c r="D82" s="14">
        <f t="shared" ref="D82:D84" si="58">4*(B82)^3-60*(B82)^2+1400*(B82)-14000</f>
        <v>-5399.0123774696822</v>
      </c>
      <c r="E82" s="14">
        <f t="shared" ref="E82:E84" si="59">B82-(C82/D82)</f>
        <v>7.3300555119005875</v>
      </c>
      <c r="F82" s="14">
        <f>(E82-E81)/E82</f>
        <v>1.4844027581194829E-3</v>
      </c>
      <c r="J82" s="14">
        <f>M81</f>
        <v>15.093023255813954</v>
      </c>
      <c r="K82" s="14">
        <f t="shared" ref="K82:K85" si="60">(J82)^4-20*(J82)^3+700*(J82)^2-14000*(J82)+70000</f>
        <v>1286.146389041096</v>
      </c>
      <c r="L82" s="14">
        <f t="shared" ref="L82:L85" si="61">4*(J82)^3-60*(J82)^2+1400*(J82)-14000</f>
        <v>7214.9951073490374</v>
      </c>
      <c r="M82" s="14">
        <f t="shared" ref="M82:M85" si="62">J82-(K82/L82)</f>
        <v>14.914763067150616</v>
      </c>
      <c r="N82" s="14">
        <f>(M82-M81)/M82</f>
        <v>-1.195192896197934E-2</v>
      </c>
    </row>
    <row r="83" spans="2:16" x14ac:dyDescent="0.25">
      <c r="B83" s="14">
        <f t="shared" ref="B83:B84" si="63">E82</f>
        <v>7.3300555119005875</v>
      </c>
      <c r="C83" s="14">
        <f t="shared" si="57"/>
        <v>6.8947556705097668E-2</v>
      </c>
      <c r="D83" s="14">
        <f t="shared" si="58"/>
        <v>-5386.3379724005081</v>
      </c>
      <c r="E83" s="14">
        <f t="shared" si="59"/>
        <v>7.3300683123518509</v>
      </c>
      <c r="F83" s="14">
        <f t="shared" ref="F83:F84" si="64">(E83-E82)/E83</f>
        <v>1.7462935838981283E-6</v>
      </c>
      <c r="J83" s="14">
        <f t="shared" ref="J83:J85" si="65">M82</f>
        <v>14.914763067150616</v>
      </c>
      <c r="K83" s="14">
        <f t="shared" si="60"/>
        <v>36.671886775293387</v>
      </c>
      <c r="L83" s="14">
        <f t="shared" si="61"/>
        <v>6804.8244175136133</v>
      </c>
      <c r="M83" s="14">
        <f t="shared" si="62"/>
        <v>14.909373966047447</v>
      </c>
      <c r="N83" s="14">
        <f t="shared" ref="N83:N85" si="66">(M83-M82)/M83</f>
        <v>-3.6145723592699976E-4</v>
      </c>
    </row>
    <row r="84" spans="2:16" x14ac:dyDescent="0.25">
      <c r="B84" s="14">
        <f t="shared" si="63"/>
        <v>7.3300683123518509</v>
      </c>
      <c r="C84" s="14">
        <f t="shared" si="57"/>
        <v>9.5460563898086548E-8</v>
      </c>
      <c r="D84" s="14">
        <f t="shared" si="58"/>
        <v>-5386.3230579513602</v>
      </c>
      <c r="E84" s="14">
        <f t="shared" si="59"/>
        <v>7.3300683123695736</v>
      </c>
      <c r="F84" s="14">
        <f t="shared" si="64"/>
        <v>2.4178099618511085E-12</v>
      </c>
      <c r="J84" s="14">
        <f t="shared" si="65"/>
        <v>14.909373966047447</v>
      </c>
      <c r="K84" s="14">
        <f t="shared" si="60"/>
        <v>3.3096773724537343E-2</v>
      </c>
      <c r="L84" s="14">
        <f t="shared" si="61"/>
        <v>6792.5427139979729</v>
      </c>
      <c r="M84" s="14">
        <f t="shared" si="62"/>
        <v>14.909369093531348</v>
      </c>
      <c r="N84" s="14">
        <f t="shared" si="66"/>
        <v>-3.2680900636872048E-7</v>
      </c>
    </row>
    <row r="85" spans="2:16" x14ac:dyDescent="0.25">
      <c r="J85" s="14">
        <f t="shared" si="65"/>
        <v>14.909369093531348</v>
      </c>
      <c r="K85" s="14">
        <f t="shared" si="60"/>
        <v>2.7008354663848877E-8</v>
      </c>
      <c r="L85" s="14">
        <f t="shared" si="61"/>
        <v>6792.5316127119804</v>
      </c>
      <c r="M85" s="14">
        <f t="shared" si="62"/>
        <v>14.909369093527372</v>
      </c>
      <c r="N85" s="14">
        <f t="shared" si="66"/>
        <v>-2.6664351667996767E-13</v>
      </c>
      <c r="O85" s="13" t="s">
        <v>21</v>
      </c>
      <c r="P85">
        <f>M85-E84</f>
        <v>7.5793007811577988</v>
      </c>
    </row>
    <row r="90" spans="2:16" x14ac:dyDescent="0.25">
      <c r="B90" t="s">
        <v>23</v>
      </c>
    </row>
    <row r="91" spans="2:16" x14ac:dyDescent="0.25">
      <c r="B91" s="9" t="s">
        <v>24</v>
      </c>
      <c r="C91" s="9" t="s">
        <v>16</v>
      </c>
      <c r="D91" s="9" t="s">
        <v>25</v>
      </c>
      <c r="E91" s="9" t="s">
        <v>11</v>
      </c>
      <c r="F91" s="9" t="s">
        <v>13</v>
      </c>
      <c r="G91" s="9" t="s">
        <v>14</v>
      </c>
      <c r="J91" s="9" t="s">
        <v>24</v>
      </c>
      <c r="K91" s="9" t="s">
        <v>16</v>
      </c>
      <c r="L91" s="9" t="s">
        <v>25</v>
      </c>
      <c r="M91" s="9" t="s">
        <v>11</v>
      </c>
      <c r="N91" s="9" t="s">
        <v>13</v>
      </c>
      <c r="O91" s="9" t="s">
        <v>14</v>
      </c>
    </row>
    <row r="92" spans="2:16" x14ac:dyDescent="0.25">
      <c r="B92" s="7">
        <v>0.3</v>
      </c>
      <c r="C92" s="7">
        <v>0.4</v>
      </c>
      <c r="D92" s="7">
        <f>SIN(B92^2)-COS(LN(B92))</f>
        <v>-0.26877354653230717</v>
      </c>
      <c r="E92" s="7">
        <f>SIN(C92^2)-COS(LN(C92))</f>
        <v>-0.44944887535705402</v>
      </c>
      <c r="F92" s="7">
        <f>C92-((E92*(B92-C92))/(D92-E92))</f>
        <v>0.15123948671873469</v>
      </c>
      <c r="G92" s="7"/>
      <c r="J92" s="7">
        <v>0.8</v>
      </c>
      <c r="K92" s="7">
        <v>1</v>
      </c>
      <c r="L92" s="7">
        <f>SIN(J92^2)-COS(LN(J92))</f>
        <v>-0.37801117121585126</v>
      </c>
      <c r="M92" s="7">
        <f>SIN(K92^2)-COS(LN(K92))</f>
        <v>-0.1585290151921035</v>
      </c>
      <c r="N92" s="7">
        <f>K92-((M92*(J92-K92))/(L92-M92))</f>
        <v>1.1444573154046753</v>
      </c>
      <c r="O92" s="7"/>
    </row>
    <row r="93" spans="2:16" x14ac:dyDescent="0.25">
      <c r="B93" s="7">
        <f>C92</f>
        <v>0.4</v>
      </c>
      <c r="C93" s="7">
        <f>F92</f>
        <v>0.15123948671873469</v>
      </c>
      <c r="D93" s="7">
        <f t="shared" ref="D93:D97" si="67">SIN(B93^2)-COS(LN(B93))</f>
        <v>-0.44944887535705402</v>
      </c>
      <c r="E93" s="7">
        <f t="shared" ref="E93:E95" si="68">SIN(C93^2)-COS(LN(C93))</f>
        <v>0.33562848406772905</v>
      </c>
      <c r="F93" s="7">
        <f t="shared" ref="F93:F97" si="69">C93-((E93*(B93-C93))/(D93-E93))</f>
        <v>0.25758711344137286</v>
      </c>
      <c r="G93" s="7">
        <f>(F93-F92)/F93*-1</f>
        <v>-0.41286081940136737</v>
      </c>
      <c r="J93" s="7">
        <f>K92</f>
        <v>1</v>
      </c>
      <c r="K93" s="7">
        <f>N92</f>
        <v>1.1444573154046753</v>
      </c>
      <c r="L93" s="7">
        <f t="shared" ref="L93:L96" si="70">SIN(J93^2)-COS(LN(J93))</f>
        <v>-0.1585290151921035</v>
      </c>
      <c r="M93" s="7">
        <f t="shared" ref="M93:M95" si="71">SIN(K93^2)-COS(LN(K93))</f>
        <v>-2.4781815736729107E-2</v>
      </c>
      <c r="N93" s="7">
        <f t="shared" ref="N93:N96" si="72">K93-((M93*(J93-K93))/(L93-M93))</f>
        <v>1.1712235922819394</v>
      </c>
      <c r="O93" s="7">
        <f>(N93-N92)/N93*-1</f>
        <v>-2.2853259662499043E-2</v>
      </c>
    </row>
    <row r="94" spans="2:16" x14ac:dyDescent="0.25">
      <c r="B94" s="7">
        <f t="shared" ref="B94:B99" si="73">C93</f>
        <v>0.15123948671873469</v>
      </c>
      <c r="C94" s="7">
        <f t="shared" ref="C94:C97" si="74">F93</f>
        <v>0.25758711344137286</v>
      </c>
      <c r="D94" s="7">
        <f t="shared" si="67"/>
        <v>0.33562848406772905</v>
      </c>
      <c r="E94" s="7">
        <f t="shared" si="68"/>
        <v>-0.14645779506328202</v>
      </c>
      <c r="F94" s="7">
        <f t="shared" si="69"/>
        <v>0.22527870809101483</v>
      </c>
      <c r="G94" s="7">
        <f t="shared" ref="G94:G99" si="75">(F94-F93)/F94*-1</f>
        <v>0.14341526380427003</v>
      </c>
      <c r="J94" s="7">
        <f t="shared" ref="J94:J98" si="76">K93</f>
        <v>1.1444573154046753</v>
      </c>
      <c r="K94" s="7">
        <f t="shared" ref="K94:K96" si="77">N93</f>
        <v>1.1712235922819394</v>
      </c>
      <c r="L94" s="7">
        <f t="shared" si="70"/>
        <v>-2.4781815736729107E-2</v>
      </c>
      <c r="M94" s="7">
        <f t="shared" si="71"/>
        <v>-7.2777279387148397E-3</v>
      </c>
      <c r="N94" s="7">
        <f t="shared" si="72"/>
        <v>1.1823522888065958</v>
      </c>
      <c r="O94" s="7">
        <f t="shared" ref="O94:O98" si="78">(N94-N93)/N94*-1</f>
        <v>-9.4123355872970348E-3</v>
      </c>
    </row>
    <row r="95" spans="2:16" x14ac:dyDescent="0.25">
      <c r="B95" s="7">
        <f t="shared" si="73"/>
        <v>0.25758711344137286</v>
      </c>
      <c r="C95" s="7">
        <f t="shared" si="74"/>
        <v>0.22527870809101483</v>
      </c>
      <c r="D95" s="7">
        <f t="shared" si="67"/>
        <v>-0.14645779506328202</v>
      </c>
      <c r="E95" s="7">
        <f t="shared" si="68"/>
        <v>-2.9564147386291997E-2</v>
      </c>
      <c r="F95" s="7">
        <f t="shared" si="69"/>
        <v>0.21710743038195185</v>
      </c>
      <c r="G95" s="7">
        <f t="shared" si="75"/>
        <v>3.7637024650365253E-2</v>
      </c>
      <c r="J95" s="7">
        <f t="shared" si="76"/>
        <v>1.1712235922819394</v>
      </c>
      <c r="K95" s="7">
        <f t="shared" si="77"/>
        <v>1.1823522888065958</v>
      </c>
      <c r="L95" s="7">
        <f t="shared" si="70"/>
        <v>-7.2777279387148397E-3</v>
      </c>
      <c r="M95" s="7">
        <f t="shared" si="71"/>
        <v>-9.0323593493202292E-4</v>
      </c>
      <c r="N95" s="7">
        <f t="shared" si="72"/>
        <v>1.183929173459374</v>
      </c>
      <c r="O95" s="7">
        <f t="shared" si="78"/>
        <v>-1.3319079283861195E-3</v>
      </c>
    </row>
    <row r="96" spans="2:16" x14ac:dyDescent="0.25">
      <c r="B96" s="7">
        <f t="shared" si="73"/>
        <v>0.22527870809101483</v>
      </c>
      <c r="C96" s="7">
        <f t="shared" si="74"/>
        <v>0.21710743038195185</v>
      </c>
      <c r="D96" s="7">
        <f t="shared" si="67"/>
        <v>-2.9564147386291997E-2</v>
      </c>
      <c r="E96" s="7">
        <f>SIN(C96^2)-COS(LN(C96))</f>
        <v>3.6984890204427717E-3</v>
      </c>
      <c r="F96" s="7">
        <f t="shared" si="69"/>
        <v>0.21801599879849021</v>
      </c>
      <c r="G96" s="7">
        <f t="shared" si="75"/>
        <v>-4.1674391858651516E-3</v>
      </c>
      <c r="J96" s="7">
        <f t="shared" si="76"/>
        <v>1.1823522888065958</v>
      </c>
      <c r="K96" s="7">
        <f t="shared" si="77"/>
        <v>1.183929173459374</v>
      </c>
      <c r="L96" s="7">
        <f t="shared" si="70"/>
        <v>-9.0323593493202292E-4</v>
      </c>
      <c r="M96" s="7">
        <f>SIN(K96^2)-COS(LN(K96))</f>
        <v>-4.5292345748570995E-5</v>
      </c>
      <c r="N96" s="7">
        <f t="shared" si="72"/>
        <v>1.1840124199639224</v>
      </c>
      <c r="O96" s="7">
        <f t="shared" si="78"/>
        <v>-7.030881023268397E-5</v>
      </c>
    </row>
    <row r="97" spans="2:15" x14ac:dyDescent="0.25">
      <c r="B97" s="7">
        <f t="shared" si="73"/>
        <v>0.21710743038195185</v>
      </c>
      <c r="C97" s="7">
        <f t="shared" si="74"/>
        <v>0.21801599879849021</v>
      </c>
      <c r="D97" s="7">
        <f t="shared" si="67"/>
        <v>3.6984890204427717E-3</v>
      </c>
      <c r="E97" s="7">
        <f t="shared" ref="E97" si="79">SIN(C97^2)-COS(LN(C97))</f>
        <v>-7.8432333695664658E-5</v>
      </c>
      <c r="F97" s="7">
        <f t="shared" si="69"/>
        <v>0.21799713127794912</v>
      </c>
      <c r="G97" s="7">
        <f t="shared" si="75"/>
        <v>8.6549398290163153E-5</v>
      </c>
      <c r="J97" s="7">
        <f t="shared" si="76"/>
        <v>1.183929173459374</v>
      </c>
      <c r="K97" s="7">
        <f t="shared" ref="K97:K98" si="80">N96</f>
        <v>1.1840124199639224</v>
      </c>
      <c r="L97" s="7">
        <f t="shared" ref="L97:L98" si="81">SIN(J97^2)-COS(LN(J97))</f>
        <v>-4.5292345748570995E-5</v>
      </c>
      <c r="M97" s="7">
        <f t="shared" ref="M97:M98" si="82">SIN(K97^2)-COS(LN(K97))</f>
        <v>-3.1771136566050018E-7</v>
      </c>
      <c r="N97" s="7">
        <f t="shared" ref="N97:N98" si="83">K97-((M97*(J97-K97))/(L97-M97))</f>
        <v>1.1840130080367552</v>
      </c>
      <c r="O97" s="7">
        <f t="shared" si="78"/>
        <v>-4.9667767911564665E-7</v>
      </c>
    </row>
    <row r="98" spans="2:15" x14ac:dyDescent="0.25">
      <c r="B98" s="7">
        <f t="shared" si="73"/>
        <v>0.21801599879849021</v>
      </c>
      <c r="C98" s="7">
        <f t="shared" ref="C98:C99" si="84">F97</f>
        <v>0.21799713127794912</v>
      </c>
      <c r="D98" s="7">
        <f t="shared" ref="D98:D99" si="85">SIN(B98^2)-COS(LN(B98))</f>
        <v>-7.8432333695664658E-5</v>
      </c>
      <c r="E98" s="7">
        <f t="shared" ref="E98:E99" si="86">SIN(C98^2)-COS(LN(C98))</f>
        <v>-2.0176633504231933E-7</v>
      </c>
      <c r="F98" s="7">
        <f t="shared" ref="F98:F99" si="87">C98-((E98*(B98-C98))/(D98-E98))</f>
        <v>0.21799708261627376</v>
      </c>
      <c r="G98" s="7">
        <f t="shared" si="75"/>
        <v>2.2322168155591211E-7</v>
      </c>
      <c r="J98" s="7">
        <f t="shared" si="76"/>
        <v>1.1840124199639224</v>
      </c>
      <c r="K98" s="7">
        <f t="shared" si="80"/>
        <v>1.1840130080367552</v>
      </c>
      <c r="L98" s="7">
        <f t="shared" si="81"/>
        <v>-3.1771136566050018E-7</v>
      </c>
      <c r="M98" s="7">
        <f t="shared" si="82"/>
        <v>-1.1358336493572097E-10</v>
      </c>
      <c r="N98" s="7">
        <f t="shared" si="83"/>
        <v>1.1840130082470692</v>
      </c>
      <c r="O98" s="7">
        <f t="shared" si="78"/>
        <v>-1.7762810626397734E-10</v>
      </c>
    </row>
    <row r="99" spans="2:15" x14ac:dyDescent="0.25">
      <c r="B99" s="7">
        <f t="shared" si="73"/>
        <v>0.21799713127794912</v>
      </c>
      <c r="C99" s="7">
        <f t="shared" si="84"/>
        <v>0.21799708261627376</v>
      </c>
      <c r="D99" s="7">
        <f t="shared" si="85"/>
        <v>-2.0176633504231933E-7</v>
      </c>
      <c r="E99" s="7">
        <f t="shared" si="86"/>
        <v>1.1048773007615864E-11</v>
      </c>
      <c r="F99" s="7">
        <f t="shared" si="87"/>
        <v>0.21799708261893835</v>
      </c>
      <c r="G99" s="7">
        <f t="shared" si="75"/>
        <v>-1.2223057016360834E-11</v>
      </c>
    </row>
  </sheetData>
  <mergeCells count="5">
    <mergeCell ref="B1:E1"/>
    <mergeCell ref="B8:E8"/>
    <mergeCell ref="B22:D22"/>
    <mergeCell ref="B32:E32"/>
    <mergeCell ref="B43:E4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ACOSTA</dc:creator>
  <cp:lastModifiedBy>DANIEL REY</cp:lastModifiedBy>
  <dcterms:created xsi:type="dcterms:W3CDTF">2020-03-30T21:56:18Z</dcterms:created>
  <dcterms:modified xsi:type="dcterms:W3CDTF">2020-05-08T08:30:35Z</dcterms:modified>
</cp:coreProperties>
</file>