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DANIEL REY\Downloads\Métodos Matemáticos\Taller_1\"/>
    </mc:Choice>
  </mc:AlternateContent>
  <xr:revisionPtr revIDLastSave="0" documentId="8_{49AE4B1A-6EF9-43A8-8C53-DE71B5BD4A3A}" xr6:coauthVersionLast="45" xr6:coauthVersionMax="45" xr10:uidLastSave="{00000000-0000-0000-0000-000000000000}"/>
  <bookViews>
    <workbookView xWindow="-120" yWindow="-120" windowWidth="20730" windowHeight="11160" activeTab="3" xr2:uid="{D534F698-774E-4C36-B8AA-43835C7771D4}"/>
  </bookViews>
  <sheets>
    <sheet name="Punto 1" sheetId="1" r:id="rId1"/>
    <sheet name="Punto 2" sheetId="2" r:id="rId2"/>
    <sheet name="Punto 3" sheetId="4" r:id="rId3"/>
    <sheet name="Punto 4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" i="4" l="1"/>
  <c r="BK10" i="3"/>
  <c r="BD10" i="3"/>
  <c r="AW10" i="3"/>
  <c r="AP10" i="3"/>
  <c r="AO10" i="3"/>
  <c r="AH10" i="3"/>
  <c r="AG10" i="3"/>
  <c r="AC10" i="3"/>
  <c r="AD10" i="3" s="1"/>
  <c r="AD11" i="3"/>
  <c r="AC11" i="3"/>
  <c r="AB11" i="3"/>
  <c r="AB12" i="3" s="1"/>
  <c r="AC12" i="3"/>
  <c r="AA4" i="3"/>
  <c r="AA3" i="3"/>
  <c r="O2" i="3"/>
  <c r="U2" i="3" s="1"/>
  <c r="U11" i="3"/>
  <c r="O11" i="3"/>
  <c r="I11" i="3"/>
  <c r="AA5" i="1"/>
  <c r="Z9" i="1"/>
  <c r="O5" i="1"/>
  <c r="N9" i="1"/>
  <c r="G9" i="1"/>
  <c r="H9" i="1" s="1"/>
  <c r="U7" i="2"/>
  <c r="M15" i="2"/>
  <c r="L15" i="2"/>
  <c r="N13" i="4"/>
  <c r="O13" i="4" s="1"/>
  <c r="N12" i="4"/>
  <c r="O12" i="4" s="1"/>
  <c r="U13" i="4"/>
  <c r="H13" i="4"/>
  <c r="U12" i="4"/>
  <c r="V12" i="4" s="1"/>
  <c r="H12" i="4"/>
  <c r="I12" i="4" s="1"/>
  <c r="X13" i="4" l="1"/>
  <c r="V13" i="4"/>
  <c r="U14" i="4" s="1"/>
  <c r="W13" i="4"/>
  <c r="K13" i="4"/>
  <c r="I13" i="4"/>
  <c r="H14" i="4" s="1"/>
  <c r="J13" i="4"/>
  <c r="P13" i="4"/>
  <c r="N14" i="4"/>
  <c r="Q13" i="4"/>
  <c r="AB9" i="1"/>
  <c r="AA9" i="1"/>
  <c r="X14" i="4" l="1"/>
  <c r="V14" i="4"/>
  <c r="U15" i="4" s="1"/>
  <c r="U22" i="4"/>
  <c r="W14" i="4"/>
  <c r="K14" i="4"/>
  <c r="I14" i="4"/>
  <c r="H15" i="4" s="1"/>
  <c r="J14" i="4"/>
  <c r="Q14" i="4"/>
  <c r="P14" i="4"/>
  <c r="O14" i="4"/>
  <c r="N15" i="4" s="1"/>
  <c r="AC9" i="1"/>
  <c r="Z10" i="1" s="1"/>
  <c r="AA10" i="1" s="1"/>
  <c r="BN10" i="3"/>
  <c r="BM10" i="3"/>
  <c r="BO10" i="3" s="1"/>
  <c r="BK11" i="3" s="1"/>
  <c r="BL10" i="3"/>
  <c r="BG10" i="3"/>
  <c r="BF10" i="3"/>
  <c r="BE10" i="3"/>
  <c r="AZ10" i="3"/>
  <c r="P9" i="1"/>
  <c r="O9" i="1"/>
  <c r="AY10" i="3"/>
  <c r="K11" i="3"/>
  <c r="AX10" i="3"/>
  <c r="AI10" i="3"/>
  <c r="AR10" i="3"/>
  <c r="AQ10" i="3"/>
  <c r="AJ10" i="3"/>
  <c r="J11" i="3"/>
  <c r="AB13" i="3"/>
  <c r="AB14" i="3" s="1"/>
  <c r="AB15" i="3" s="1"/>
  <c r="AB16" i="3" s="1"/>
  <c r="AB17" i="3" s="1"/>
  <c r="AB18" i="3" s="1"/>
  <c r="AB19" i="3" s="1"/>
  <c r="AB20" i="3" s="1"/>
  <c r="AB21" i="3" s="1"/>
  <c r="AB22" i="3" s="1"/>
  <c r="AB23" i="3" s="1"/>
  <c r="AB24" i="3" s="1"/>
  <c r="AB25" i="3" s="1"/>
  <c r="AB26" i="3" s="1"/>
  <c r="AB27" i="3" s="1"/>
  <c r="AB28" i="3" s="1"/>
  <c r="AB29" i="3" s="1"/>
  <c r="AB30" i="3" s="1"/>
  <c r="AB31" i="3" s="1"/>
  <c r="W11" i="3"/>
  <c r="V11" i="3"/>
  <c r="Q11" i="3"/>
  <c r="P11" i="3"/>
  <c r="AD12" i="3"/>
  <c r="AD13" i="3" s="1"/>
  <c r="AD14" i="3" s="1"/>
  <c r="AD15" i="3" s="1"/>
  <c r="AD16" i="3" s="1"/>
  <c r="AD17" i="3" s="1"/>
  <c r="AD18" i="3" s="1"/>
  <c r="AD19" i="3" s="1"/>
  <c r="AD20" i="3" s="1"/>
  <c r="AD21" i="3" s="1"/>
  <c r="AD22" i="3" s="1"/>
  <c r="AD23" i="3" s="1"/>
  <c r="AD24" i="3" s="1"/>
  <c r="AD25" i="3" s="1"/>
  <c r="AD26" i="3" s="1"/>
  <c r="AD27" i="3" s="1"/>
  <c r="AD28" i="3" s="1"/>
  <c r="AD29" i="3" s="1"/>
  <c r="AC13" i="3"/>
  <c r="AC14" i="3" s="1"/>
  <c r="AC15" i="3" s="1"/>
  <c r="AC16" i="3" s="1"/>
  <c r="AC17" i="3" s="1"/>
  <c r="AC18" i="3" s="1"/>
  <c r="AC19" i="3" s="1"/>
  <c r="AC20" i="3" s="1"/>
  <c r="AC21" i="3" s="1"/>
  <c r="AC22" i="3" s="1"/>
  <c r="AC23" i="3" s="1"/>
  <c r="AC24" i="3" s="1"/>
  <c r="AC25" i="3" s="1"/>
  <c r="AC26" i="3" s="1"/>
  <c r="AC27" i="3" s="1"/>
  <c r="AC28" i="3" s="1"/>
  <c r="AC29" i="3" s="1"/>
  <c r="AC30" i="3" s="1"/>
  <c r="AC31" i="3" s="1"/>
  <c r="AC32" i="3" s="1"/>
  <c r="AC33" i="3" s="1"/>
  <c r="AC34" i="3" s="1"/>
  <c r="AC35" i="3" s="1"/>
  <c r="AC36" i="3" s="1"/>
  <c r="AC37" i="3" s="1"/>
  <c r="AC38" i="3" s="1"/>
  <c r="AC39" i="3" s="1"/>
  <c r="AC40" i="3" s="1"/>
  <c r="AC41" i="3" s="1"/>
  <c r="AC42" i="3" s="1"/>
  <c r="AC43" i="3" s="1"/>
  <c r="AC44" i="3" s="1"/>
  <c r="AC45" i="3" s="1"/>
  <c r="AC46" i="3" s="1"/>
  <c r="X15" i="2"/>
  <c r="W15" i="2"/>
  <c r="V15" i="2"/>
  <c r="L17" i="2"/>
  <c r="N17" i="2" s="1"/>
  <c r="N16" i="2"/>
  <c r="L16" i="2"/>
  <c r="O15" i="2"/>
  <c r="N15" i="2"/>
  <c r="I9" i="1"/>
  <c r="J9" i="1" s="1"/>
  <c r="BA10" i="3" l="1"/>
  <c r="AW11" i="3" s="1"/>
  <c r="AX11" i="3" s="1"/>
  <c r="X11" i="3"/>
  <c r="U12" i="3" s="1"/>
  <c r="W12" i="3" s="1"/>
  <c r="AZ11" i="3"/>
  <c r="BH10" i="3"/>
  <c r="BD11" i="3" s="1"/>
  <c r="BE11" i="3" s="1"/>
  <c r="R11" i="3"/>
  <c r="O12" i="3" s="1"/>
  <c r="S12" i="3" s="1"/>
  <c r="L11" i="3"/>
  <c r="I12" i="3" s="1"/>
  <c r="J12" i="3" s="1"/>
  <c r="G10" i="1"/>
  <c r="H10" i="1" s="1"/>
  <c r="K9" i="1"/>
  <c r="P15" i="2"/>
  <c r="M16" i="2" s="1"/>
  <c r="O16" i="2" s="1"/>
  <c r="P16" i="2"/>
  <c r="Q15" i="4"/>
  <c r="P15" i="4"/>
  <c r="O15" i="4"/>
  <c r="N16" i="4" s="1"/>
  <c r="K15" i="4"/>
  <c r="I15" i="4"/>
  <c r="H16" i="4" s="1"/>
  <c r="J15" i="4"/>
  <c r="X15" i="4"/>
  <c r="U23" i="4"/>
  <c r="V15" i="4"/>
  <c r="U16" i="4" s="1"/>
  <c r="W15" i="4"/>
  <c r="U30" i="4"/>
  <c r="V22" i="4"/>
  <c r="AB10" i="1"/>
  <c r="AD9" i="1"/>
  <c r="K10" i="1"/>
  <c r="Q9" i="1"/>
  <c r="BL11" i="3"/>
  <c r="BN11" i="3"/>
  <c r="BM11" i="3"/>
  <c r="AS10" i="3"/>
  <c r="AT10" i="3" s="1"/>
  <c r="AK10" i="3"/>
  <c r="AL10" i="3" s="1"/>
  <c r="V12" i="3"/>
  <c r="Y12" i="3"/>
  <c r="Q15" i="2"/>
  <c r="I10" i="1"/>
  <c r="BB10" i="3" l="1"/>
  <c r="AY11" i="3"/>
  <c r="BA11" i="3" s="1"/>
  <c r="AW12" i="3" s="1"/>
  <c r="AX12" i="3" s="1"/>
  <c r="K12" i="3"/>
  <c r="L12" i="3" s="1"/>
  <c r="I13" i="3" s="1"/>
  <c r="J13" i="3" s="1"/>
  <c r="BI10" i="3"/>
  <c r="BF11" i="3"/>
  <c r="M12" i="3"/>
  <c r="BG11" i="3"/>
  <c r="BO11" i="3"/>
  <c r="BK12" i="3" s="1"/>
  <c r="BL12" i="3" s="1"/>
  <c r="Q12" i="3"/>
  <c r="P12" i="3"/>
  <c r="N10" i="1"/>
  <c r="P10" i="1" s="1"/>
  <c r="R9" i="1"/>
  <c r="J10" i="1"/>
  <c r="G11" i="1" s="1"/>
  <c r="H11" i="1" s="1"/>
  <c r="Q16" i="2"/>
  <c r="R16" i="2"/>
  <c r="M17" i="2"/>
  <c r="X16" i="4"/>
  <c r="U24" i="4"/>
  <c r="V24" i="4" s="1"/>
  <c r="V16" i="4"/>
  <c r="U17" i="4" s="1"/>
  <c r="W16" i="4"/>
  <c r="K16" i="4"/>
  <c r="I16" i="4"/>
  <c r="H17" i="4" s="1"/>
  <c r="J16" i="4"/>
  <c r="Q16" i="4"/>
  <c r="P16" i="4"/>
  <c r="O16" i="4"/>
  <c r="N17" i="4" s="1"/>
  <c r="V30" i="4"/>
  <c r="U38" i="4"/>
  <c r="V38" i="4" s="1"/>
  <c r="V23" i="4"/>
  <c r="X23" i="4"/>
  <c r="U31" i="4"/>
  <c r="W23" i="4"/>
  <c r="AC10" i="1"/>
  <c r="Z11" i="1" s="1"/>
  <c r="BM12" i="3"/>
  <c r="AP11" i="3"/>
  <c r="AR11" i="3" s="1"/>
  <c r="AO11" i="3"/>
  <c r="AH11" i="3"/>
  <c r="AJ11" i="3" s="1"/>
  <c r="AG11" i="3"/>
  <c r="X12" i="3"/>
  <c r="U13" i="3" s="1"/>
  <c r="W13" i="3" s="1"/>
  <c r="K11" i="1" l="1"/>
  <c r="O10" i="1"/>
  <c r="Q10" i="1" s="1"/>
  <c r="N11" i="1" s="1"/>
  <c r="R11" i="1" s="1"/>
  <c r="I11" i="1"/>
  <c r="R10" i="1"/>
  <c r="BH11" i="3"/>
  <c r="BD12" i="3" s="1"/>
  <c r="BG12" i="3" s="1"/>
  <c r="AY12" i="3"/>
  <c r="AZ12" i="3"/>
  <c r="BN12" i="3"/>
  <c r="BO12" i="3" s="1"/>
  <c r="BK13" i="3" s="1"/>
  <c r="BL13" i="3" s="1"/>
  <c r="BP11" i="3"/>
  <c r="BB11" i="3"/>
  <c r="R12" i="3"/>
  <c r="O13" i="3" s="1"/>
  <c r="S13" i="3" s="1"/>
  <c r="V13" i="3"/>
  <c r="X13" i="3" s="1"/>
  <c r="U14" i="3" s="1"/>
  <c r="V14" i="3" s="1"/>
  <c r="Y13" i="3"/>
  <c r="J11" i="1"/>
  <c r="G12" i="1" s="1"/>
  <c r="H12" i="1" s="1"/>
  <c r="O17" i="2"/>
  <c r="P17" i="2" s="1"/>
  <c r="X17" i="4"/>
  <c r="V17" i="4"/>
  <c r="U18" i="4" s="1"/>
  <c r="U25" i="4"/>
  <c r="W17" i="4"/>
  <c r="Q17" i="4"/>
  <c r="P17" i="4"/>
  <c r="O17" i="4"/>
  <c r="N18" i="4" s="1"/>
  <c r="K17" i="4"/>
  <c r="I17" i="4"/>
  <c r="H18" i="4" s="1"/>
  <c r="J17" i="4"/>
  <c r="X31" i="4"/>
  <c r="W31" i="4"/>
  <c r="V31" i="4"/>
  <c r="U39" i="4"/>
  <c r="U32" i="4"/>
  <c r="AB11" i="1"/>
  <c r="AA11" i="1"/>
  <c r="AD10" i="1"/>
  <c r="K12" i="1"/>
  <c r="I12" i="1"/>
  <c r="AQ11" i="3"/>
  <c r="AS11" i="3" s="1"/>
  <c r="AI11" i="3"/>
  <c r="AK11" i="3" s="1"/>
  <c r="K13" i="3"/>
  <c r="L13" i="3" s="1"/>
  <c r="I14" i="3" s="1"/>
  <c r="J14" i="3" s="1"/>
  <c r="M13" i="3"/>
  <c r="Y15" i="2"/>
  <c r="BF12" i="3" l="1"/>
  <c r="BE12" i="3"/>
  <c r="BH12" i="3" s="1"/>
  <c r="BD13" i="3" s="1"/>
  <c r="BG13" i="3" s="1"/>
  <c r="O11" i="1"/>
  <c r="P11" i="1"/>
  <c r="BI11" i="3"/>
  <c r="BA12" i="3"/>
  <c r="AW13" i="3" s="1"/>
  <c r="AY13" i="3" s="1"/>
  <c r="P13" i="3"/>
  <c r="Q13" i="3"/>
  <c r="Y14" i="3"/>
  <c r="BN13" i="3"/>
  <c r="BP12" i="3"/>
  <c r="W14" i="3"/>
  <c r="X14" i="3" s="1"/>
  <c r="U15" i="3" s="1"/>
  <c r="BM13" i="3"/>
  <c r="T16" i="2"/>
  <c r="U16" i="2"/>
  <c r="W16" i="2" s="1"/>
  <c r="Q17" i="2"/>
  <c r="R17" i="2"/>
  <c r="Q18" i="4"/>
  <c r="P18" i="4"/>
  <c r="O18" i="4"/>
  <c r="N19" i="4" s="1"/>
  <c r="X18" i="4"/>
  <c r="V18" i="4"/>
  <c r="U19" i="4" s="1"/>
  <c r="W18" i="4"/>
  <c r="X25" i="4"/>
  <c r="W25" i="4"/>
  <c r="V25" i="4"/>
  <c r="U26" i="4"/>
  <c r="X32" i="4"/>
  <c r="W32" i="4"/>
  <c r="V32" i="4"/>
  <c r="U33" i="4"/>
  <c r="X39" i="4"/>
  <c r="W39" i="4"/>
  <c r="V39" i="4"/>
  <c r="U40" i="4"/>
  <c r="K18" i="4"/>
  <c r="I18" i="4"/>
  <c r="H19" i="4" s="1"/>
  <c r="J18" i="4"/>
  <c r="AC11" i="1"/>
  <c r="J12" i="1"/>
  <c r="G13" i="1" s="1"/>
  <c r="Q11" i="1"/>
  <c r="N12" i="1" s="1"/>
  <c r="O12" i="1" s="1"/>
  <c r="AT11" i="3"/>
  <c r="AU11" i="3"/>
  <c r="AL11" i="3"/>
  <c r="AM11" i="3"/>
  <c r="K14" i="3"/>
  <c r="M14" i="3"/>
  <c r="R13" i="3" l="1"/>
  <c r="O14" i="3" s="1"/>
  <c r="AX13" i="3"/>
  <c r="BB12" i="3"/>
  <c r="AZ13" i="3"/>
  <c r="BI12" i="3"/>
  <c r="BE13" i="3"/>
  <c r="BO13" i="3"/>
  <c r="BK14" i="3" s="1"/>
  <c r="BN14" i="3" s="1"/>
  <c r="BF13" i="3"/>
  <c r="P14" i="3"/>
  <c r="S14" i="3"/>
  <c r="Q14" i="3"/>
  <c r="W15" i="3"/>
  <c r="V15" i="3"/>
  <c r="Y15" i="3"/>
  <c r="AD11" i="1"/>
  <c r="Z12" i="1"/>
  <c r="P12" i="1"/>
  <c r="Q12" i="1" s="1"/>
  <c r="N13" i="1" s="1"/>
  <c r="R13" i="1" s="1"/>
  <c r="R12" i="1"/>
  <c r="V16" i="2"/>
  <c r="X16" i="2"/>
  <c r="X19" i="4"/>
  <c r="V19" i="4"/>
  <c r="U20" i="4" s="1"/>
  <c r="U27" i="4"/>
  <c r="V27" i="4" s="1"/>
  <c r="W19" i="4"/>
  <c r="K19" i="4"/>
  <c r="I19" i="4"/>
  <c r="H20" i="4" s="1"/>
  <c r="J19" i="4"/>
  <c r="X40" i="4"/>
  <c r="W40" i="4"/>
  <c r="V40" i="4"/>
  <c r="U41" i="4" s="1"/>
  <c r="Q19" i="4"/>
  <c r="P19" i="4"/>
  <c r="O19" i="4"/>
  <c r="N20" i="4" s="1"/>
  <c r="X33" i="4"/>
  <c r="W33" i="4"/>
  <c r="V33" i="4"/>
  <c r="U34" i="4" s="1"/>
  <c r="X26" i="4"/>
  <c r="W26" i="4"/>
  <c r="V26" i="4"/>
  <c r="K13" i="1"/>
  <c r="H13" i="1"/>
  <c r="I13" i="1"/>
  <c r="AO12" i="3"/>
  <c r="AQ12" i="3" s="1"/>
  <c r="AP12" i="3"/>
  <c r="AR12" i="3" s="1"/>
  <c r="AG12" i="3"/>
  <c r="AI12" i="3" s="1"/>
  <c r="AH12" i="3"/>
  <c r="AJ12" i="3" s="1"/>
  <c r="L14" i="3"/>
  <c r="I15" i="3" s="1"/>
  <c r="BA13" i="3" l="1"/>
  <c r="AW14" i="3" s="1"/>
  <c r="AZ14" i="3" s="1"/>
  <c r="P13" i="1"/>
  <c r="O13" i="1"/>
  <c r="BL14" i="3"/>
  <c r="BM14" i="3"/>
  <c r="BP13" i="3"/>
  <c r="BH13" i="3"/>
  <c r="BD14" i="3" s="1"/>
  <c r="BE14" i="3" s="1"/>
  <c r="R14" i="3"/>
  <c r="O15" i="3" s="1"/>
  <c r="P15" i="3" s="1"/>
  <c r="AX14" i="3"/>
  <c r="X15" i="3"/>
  <c r="U16" i="3" s="1"/>
  <c r="W16" i="3" s="1"/>
  <c r="AA12" i="1"/>
  <c r="AB12" i="1"/>
  <c r="Y16" i="2"/>
  <c r="Z16" i="2"/>
  <c r="Q20" i="4"/>
  <c r="P20" i="4"/>
  <c r="O20" i="4"/>
  <c r="N21" i="4" s="1"/>
  <c r="X41" i="4"/>
  <c r="W41" i="4"/>
  <c r="V41" i="4"/>
  <c r="U42" i="4"/>
  <c r="K20" i="4"/>
  <c r="I20" i="4"/>
  <c r="H21" i="4" s="1"/>
  <c r="J20" i="4"/>
  <c r="X34" i="4"/>
  <c r="W34" i="4"/>
  <c r="V34" i="4"/>
  <c r="U35" i="4"/>
  <c r="X20" i="4"/>
  <c r="U28" i="4"/>
  <c r="V20" i="4"/>
  <c r="U21" i="4"/>
  <c r="W20" i="4"/>
  <c r="J13" i="1"/>
  <c r="G14" i="1" s="1"/>
  <c r="Q13" i="1"/>
  <c r="N14" i="1" s="1"/>
  <c r="P14" i="1" s="1"/>
  <c r="AS12" i="3"/>
  <c r="AK12" i="3"/>
  <c r="M15" i="3"/>
  <c r="J15" i="3"/>
  <c r="K15" i="3"/>
  <c r="BO14" i="3" l="1"/>
  <c r="BK15" i="3" s="1"/>
  <c r="BN15" i="3" s="1"/>
  <c r="AY14" i="3"/>
  <c r="BA14" i="3" s="1"/>
  <c r="AW15" i="3" s="1"/>
  <c r="AZ15" i="3" s="1"/>
  <c r="BB13" i="3"/>
  <c r="Q15" i="3"/>
  <c r="R15" i="3" s="1"/>
  <c r="O16" i="3" s="1"/>
  <c r="S15" i="3"/>
  <c r="BL15" i="3"/>
  <c r="BF14" i="3"/>
  <c r="BG14" i="3"/>
  <c r="BI13" i="3"/>
  <c r="BP14" i="3"/>
  <c r="V16" i="3"/>
  <c r="X16" i="3" s="1"/>
  <c r="U17" i="3" s="1"/>
  <c r="V17" i="3" s="1"/>
  <c r="Y16" i="3"/>
  <c r="S16" i="3"/>
  <c r="Q16" i="3"/>
  <c r="P16" i="3"/>
  <c r="AC12" i="1"/>
  <c r="AD12" i="1" s="1"/>
  <c r="T17" i="2"/>
  <c r="U17" i="2"/>
  <c r="W17" i="2" s="1"/>
  <c r="K21" i="4"/>
  <c r="I21" i="4"/>
  <c r="J21" i="4"/>
  <c r="X21" i="4"/>
  <c r="W21" i="4"/>
  <c r="V21" i="4"/>
  <c r="X35" i="4"/>
  <c r="W35" i="4"/>
  <c r="V35" i="4"/>
  <c r="U36" i="4"/>
  <c r="X42" i="4"/>
  <c r="W42" i="4"/>
  <c r="V42" i="4"/>
  <c r="U43" i="4"/>
  <c r="Q21" i="4"/>
  <c r="P21" i="4"/>
  <c r="O21" i="4"/>
  <c r="V28" i="4"/>
  <c r="U29" i="4" s="1"/>
  <c r="X28" i="4"/>
  <c r="W28" i="4"/>
  <c r="K14" i="1"/>
  <c r="H14" i="1"/>
  <c r="I14" i="1"/>
  <c r="O14" i="1"/>
  <c r="Q14" i="1" s="1"/>
  <c r="N15" i="1" s="1"/>
  <c r="R14" i="1"/>
  <c r="AU12" i="3"/>
  <c r="AT12" i="3"/>
  <c r="AL12" i="3"/>
  <c r="AM12" i="3"/>
  <c r="L15" i="3"/>
  <c r="I16" i="3" s="1"/>
  <c r="J16" i="3" s="1"/>
  <c r="BM15" i="3" l="1"/>
  <c r="BO15" i="3" s="1"/>
  <c r="BP15" i="3" s="1"/>
  <c r="BH14" i="3"/>
  <c r="BD15" i="3" s="1"/>
  <c r="BB14" i="3"/>
  <c r="Y17" i="3"/>
  <c r="AY15" i="3"/>
  <c r="W17" i="3"/>
  <c r="X17" i="3" s="1"/>
  <c r="AX15" i="3"/>
  <c r="R16" i="3"/>
  <c r="O17" i="3" s="1"/>
  <c r="J14" i="1"/>
  <c r="G15" i="1" s="1"/>
  <c r="I15" i="1" s="1"/>
  <c r="Z13" i="1"/>
  <c r="AA13" i="1" s="1"/>
  <c r="V17" i="2"/>
  <c r="X17" i="2"/>
  <c r="V29" i="4"/>
  <c r="X29" i="4"/>
  <c r="W29" i="4"/>
  <c r="X36" i="4"/>
  <c r="W36" i="4"/>
  <c r="V36" i="4"/>
  <c r="U37" i="4" s="1"/>
  <c r="X43" i="4"/>
  <c r="W43" i="4"/>
  <c r="V43" i="4"/>
  <c r="U44" i="4" s="1"/>
  <c r="H15" i="1"/>
  <c r="K15" i="1"/>
  <c r="R15" i="1"/>
  <c r="P15" i="1"/>
  <c r="O15" i="1"/>
  <c r="AP13" i="3"/>
  <c r="AR13" i="3" s="1"/>
  <c r="AO13" i="3"/>
  <c r="AQ13" i="3" s="1"/>
  <c r="AG13" i="3"/>
  <c r="AI13" i="3" s="1"/>
  <c r="AH13" i="3"/>
  <c r="AJ13" i="3" s="1"/>
  <c r="K16" i="3"/>
  <c r="M16" i="3"/>
  <c r="BE15" i="3" l="1"/>
  <c r="BF15" i="3"/>
  <c r="BG15" i="3"/>
  <c r="BI14" i="3"/>
  <c r="BA15" i="3"/>
  <c r="BB15" i="3" s="1"/>
  <c r="Q17" i="3"/>
  <c r="S17" i="3"/>
  <c r="P17" i="3"/>
  <c r="AB13" i="1"/>
  <c r="AC13" i="1" s="1"/>
  <c r="Y17" i="2"/>
  <c r="Z17" i="2"/>
  <c r="X44" i="4"/>
  <c r="W44" i="4"/>
  <c r="V44" i="4"/>
  <c r="U45" i="4" s="1"/>
  <c r="V37" i="4"/>
  <c r="X37" i="4"/>
  <c r="W37" i="4"/>
  <c r="J15" i="1"/>
  <c r="Q15" i="1"/>
  <c r="N16" i="1" s="1"/>
  <c r="AS13" i="3"/>
  <c r="AU13" i="3" s="1"/>
  <c r="AK13" i="3"/>
  <c r="L16" i="3"/>
  <c r="I17" i="3" s="1"/>
  <c r="J17" i="3" s="1"/>
  <c r="BH15" i="3" l="1"/>
  <c r="BI15" i="3" s="1"/>
  <c r="R17" i="3"/>
  <c r="Z14" i="1"/>
  <c r="AD13" i="1"/>
  <c r="T18" i="2"/>
  <c r="U18" i="2"/>
  <c r="W18" i="2" s="1"/>
  <c r="X45" i="4"/>
  <c r="W45" i="4"/>
  <c r="V45" i="4"/>
  <c r="U46" i="4"/>
  <c r="O16" i="1"/>
  <c r="P16" i="1"/>
  <c r="R16" i="1"/>
  <c r="AT13" i="3"/>
  <c r="AP14" i="3" s="1"/>
  <c r="AR14" i="3" s="1"/>
  <c r="AM13" i="3"/>
  <c r="AL13" i="3"/>
  <c r="K17" i="3"/>
  <c r="L17" i="3" s="1"/>
  <c r="M17" i="3"/>
  <c r="AB14" i="1" l="1"/>
  <c r="AA14" i="1"/>
  <c r="Q16" i="1"/>
  <c r="N17" i="1" s="1"/>
  <c r="V18" i="2"/>
  <c r="X18" i="2"/>
  <c r="X46" i="4"/>
  <c r="W46" i="4"/>
  <c r="V46" i="4"/>
  <c r="U47" i="4" s="1"/>
  <c r="O17" i="1"/>
  <c r="R17" i="1"/>
  <c r="P17" i="1"/>
  <c r="AO14" i="3"/>
  <c r="AQ14" i="3" s="1"/>
  <c r="AS14" i="3" s="1"/>
  <c r="AU14" i="3" s="1"/>
  <c r="AH14" i="3"/>
  <c r="AJ14" i="3" s="1"/>
  <c r="AG14" i="3"/>
  <c r="AI14" i="3" s="1"/>
  <c r="AC14" i="1" l="1"/>
  <c r="AD14" i="1" s="1"/>
  <c r="Y18" i="2"/>
  <c r="Z18" i="2"/>
  <c r="X47" i="4"/>
  <c r="W47" i="4"/>
  <c r="V47" i="4"/>
  <c r="Q17" i="1"/>
  <c r="N18" i="1" s="1"/>
  <c r="AT14" i="3"/>
  <c r="AP15" i="3" s="1"/>
  <c r="AR15" i="3" s="1"/>
  <c r="AK14" i="3"/>
  <c r="AL14" i="3" s="1"/>
  <c r="T19" i="2" l="1"/>
  <c r="U19" i="2"/>
  <c r="W19" i="2" s="1"/>
  <c r="R18" i="1"/>
  <c r="O18" i="1"/>
  <c r="P18" i="1"/>
  <c r="AM14" i="3"/>
  <c r="AO15" i="3"/>
  <c r="AQ15" i="3" s="1"/>
  <c r="AS15" i="3" s="1"/>
  <c r="AH15" i="3"/>
  <c r="AJ15" i="3" s="1"/>
  <c r="AG15" i="3"/>
  <c r="AI15" i="3" s="1"/>
  <c r="V19" i="2" l="1"/>
  <c r="X19" i="2"/>
  <c r="Q18" i="1"/>
  <c r="N19" i="1" s="1"/>
  <c r="AU15" i="3"/>
  <c r="AT15" i="3"/>
  <c r="AK15" i="3"/>
  <c r="Y19" i="2" l="1"/>
  <c r="Z19" i="2"/>
  <c r="R19" i="1"/>
  <c r="P19" i="1"/>
  <c r="O19" i="1"/>
  <c r="AO16" i="3"/>
  <c r="AP16" i="3"/>
  <c r="AR16" i="3" s="1"/>
  <c r="AM15" i="3"/>
  <c r="AL15" i="3"/>
  <c r="Q19" i="1" l="1"/>
  <c r="N20" i="1" s="1"/>
  <c r="O20" i="1" s="1"/>
  <c r="U20" i="2"/>
  <c r="W20" i="2" s="1"/>
  <c r="T20" i="2"/>
  <c r="AQ16" i="3"/>
  <c r="AS16" i="3" s="1"/>
  <c r="AH16" i="3"/>
  <c r="AJ16" i="3" s="1"/>
  <c r="AG16" i="3"/>
  <c r="AI16" i="3" s="1"/>
  <c r="R20" i="1" l="1"/>
  <c r="P20" i="1"/>
  <c r="Q20" i="1" s="1"/>
  <c r="N21" i="1" s="1"/>
  <c r="V20" i="2"/>
  <c r="X20" i="2"/>
  <c r="AU16" i="3"/>
  <c r="AT16" i="3"/>
  <c r="AK16" i="3"/>
  <c r="AL16" i="3" s="1"/>
  <c r="Y20" i="2" l="1"/>
  <c r="Z20" i="2"/>
  <c r="O21" i="1"/>
  <c r="R21" i="1"/>
  <c r="P21" i="1"/>
  <c r="AP17" i="3"/>
  <c r="AR17" i="3" s="1"/>
  <c r="AO17" i="3"/>
  <c r="AM16" i="3"/>
  <c r="AG17" i="3"/>
  <c r="AI17" i="3" s="1"/>
  <c r="AH17" i="3"/>
  <c r="AJ17" i="3" s="1"/>
  <c r="U21" i="2" l="1"/>
  <c r="W21" i="2" s="1"/>
  <c r="T21" i="2"/>
  <c r="Q21" i="1"/>
  <c r="N22" i="1" s="1"/>
  <c r="AK17" i="3"/>
  <c r="AL17" i="3" s="1"/>
  <c r="AQ17" i="3"/>
  <c r="AS17" i="3" s="1"/>
  <c r="V21" i="2" l="1"/>
  <c r="X21" i="2"/>
  <c r="O22" i="1"/>
  <c r="P22" i="1"/>
  <c r="R22" i="1"/>
  <c r="AM17" i="3"/>
  <c r="AT17" i="3"/>
  <c r="AU17" i="3"/>
  <c r="AH18" i="3"/>
  <c r="AJ18" i="3" s="1"/>
  <c r="AG18" i="3"/>
  <c r="AI18" i="3" s="1"/>
  <c r="Q22" i="1" l="1"/>
  <c r="N23" i="1" s="1"/>
  <c r="P23" i="1" s="1"/>
  <c r="Y21" i="2"/>
  <c r="Z21" i="2"/>
  <c r="AP18" i="3"/>
  <c r="AR18" i="3" s="1"/>
  <c r="AO18" i="3"/>
  <c r="AK18" i="3"/>
  <c r="O23" i="1" l="1"/>
  <c r="Q23" i="1" s="1"/>
  <c r="N24" i="1" s="1"/>
  <c r="P24" i="1" s="1"/>
  <c r="R23" i="1"/>
  <c r="U22" i="2"/>
  <c r="W22" i="2" s="1"/>
  <c r="T22" i="2"/>
  <c r="AQ18" i="3"/>
  <c r="AS18" i="3" s="1"/>
  <c r="AL18" i="3"/>
  <c r="AM18" i="3"/>
  <c r="O24" i="1" l="1"/>
  <c r="Q24" i="1" s="1"/>
  <c r="N25" i="1" s="1"/>
  <c r="R24" i="1"/>
  <c r="X22" i="2"/>
  <c r="V22" i="2"/>
  <c r="AU18" i="3"/>
  <c r="AT18" i="3"/>
  <c r="AG19" i="3"/>
  <c r="AI19" i="3" s="1"/>
  <c r="AH19" i="3"/>
  <c r="AJ19" i="3" s="1"/>
  <c r="O25" i="1" l="1"/>
  <c r="R25" i="1"/>
  <c r="P25" i="1"/>
  <c r="Z22" i="2"/>
  <c r="Y22" i="2"/>
  <c r="AK19" i="3"/>
  <c r="AM19" i="3" s="1"/>
  <c r="Q25" i="1" l="1"/>
  <c r="N26" i="1" s="1"/>
  <c r="P26" i="1" s="1"/>
  <c r="U23" i="2"/>
  <c r="W23" i="2" s="1"/>
  <c r="T23" i="2"/>
  <c r="AL19" i="3"/>
  <c r="AG20" i="3" s="1"/>
  <c r="AI20" i="3" s="1"/>
  <c r="R26" i="1" l="1"/>
  <c r="O26" i="1"/>
  <c r="Q26" i="1" s="1"/>
  <c r="N27" i="1" s="1"/>
  <c r="V23" i="2"/>
  <c r="X23" i="2"/>
  <c r="AH20" i="3"/>
  <c r="AJ20" i="3" s="1"/>
  <c r="R27" i="1" l="1"/>
  <c r="P27" i="1"/>
  <c r="O27" i="1"/>
  <c r="Y23" i="2"/>
  <c r="Z23" i="2"/>
  <c r="AK20" i="3"/>
  <c r="Q27" i="1" l="1"/>
  <c r="N28" i="1" s="1"/>
  <c r="P28" i="1" s="1"/>
  <c r="U24" i="2"/>
  <c r="W24" i="2" s="1"/>
  <c r="T24" i="2"/>
  <c r="O28" i="1"/>
  <c r="Q28" i="1" s="1"/>
  <c r="N29" i="1" s="1"/>
  <c r="P29" i="1" s="1"/>
  <c r="AL20" i="3"/>
  <c r="AM20" i="3"/>
  <c r="R28" i="1" l="1"/>
  <c r="V24" i="2"/>
  <c r="X24" i="2"/>
  <c r="R29" i="1"/>
  <c r="O29" i="1"/>
  <c r="Q29" i="1" s="1"/>
  <c r="N30" i="1" s="1"/>
  <c r="AG21" i="3"/>
  <c r="AH21" i="3"/>
  <c r="AJ21" i="3" s="1"/>
  <c r="Y24" i="2" l="1"/>
  <c r="Z24" i="2"/>
  <c r="R30" i="1"/>
  <c r="P30" i="1"/>
  <c r="O30" i="1"/>
  <c r="AI21" i="3"/>
  <c r="AK21" i="3" s="1"/>
  <c r="Q30" i="1" l="1"/>
  <c r="N31" i="1" s="1"/>
  <c r="R31" i="1" s="1"/>
  <c r="U25" i="2"/>
  <c r="W25" i="2" s="1"/>
  <c r="T25" i="2"/>
  <c r="O31" i="1"/>
  <c r="P31" i="1"/>
  <c r="AM21" i="3"/>
  <c r="AL21" i="3"/>
  <c r="X25" i="2" l="1"/>
  <c r="V25" i="2"/>
  <c r="Q31" i="1"/>
  <c r="N32" i="1" s="1"/>
  <c r="AG22" i="3"/>
  <c r="AI22" i="3" s="1"/>
  <c r="AH22" i="3"/>
  <c r="AJ22" i="3" s="1"/>
  <c r="Z25" i="2" l="1"/>
  <c r="Y25" i="2"/>
  <c r="P32" i="1"/>
  <c r="R32" i="1"/>
  <c r="O32" i="1"/>
  <c r="AK22" i="3"/>
  <c r="U26" i="2" l="1"/>
  <c r="W26" i="2" s="1"/>
  <c r="T26" i="2"/>
  <c r="Q32" i="1"/>
  <c r="N33" i="1" s="1"/>
  <c r="P33" i="1" s="1"/>
  <c r="AL22" i="3"/>
  <c r="AM22" i="3"/>
  <c r="V26" i="2" l="1"/>
  <c r="X26" i="2"/>
  <c r="O33" i="1"/>
  <c r="Q33" i="1" s="1"/>
  <c r="N34" i="1" s="1"/>
  <c r="R34" i="1" s="1"/>
  <c r="R33" i="1"/>
  <c r="AG23" i="3"/>
  <c r="AH23" i="3"/>
  <c r="AJ23" i="3" s="1"/>
  <c r="P34" i="1" l="1"/>
  <c r="O34" i="1"/>
  <c r="Q34" i="1" s="1"/>
  <c r="N35" i="1" s="1"/>
  <c r="Z26" i="2"/>
  <c r="Y26" i="2"/>
  <c r="AI23" i="3"/>
  <c r="AK23" i="3" s="1"/>
  <c r="O35" i="1" l="1"/>
  <c r="P35" i="1"/>
  <c r="R35" i="1"/>
  <c r="U27" i="2"/>
  <c r="W27" i="2" s="1"/>
  <c r="T27" i="2"/>
  <c r="AM23" i="3"/>
  <c r="AL23" i="3"/>
  <c r="Q35" i="1" l="1"/>
  <c r="N36" i="1" s="1"/>
  <c r="R36" i="1" s="1"/>
  <c r="X27" i="2"/>
  <c r="V27" i="2"/>
  <c r="AG24" i="3"/>
  <c r="AI24" i="3" s="1"/>
  <c r="AH24" i="3"/>
  <c r="AJ24" i="3" s="1"/>
  <c r="P36" i="1" l="1"/>
  <c r="O36" i="1"/>
  <c r="Q36" i="1" s="1"/>
  <c r="N37" i="1" s="1"/>
  <c r="Y27" i="2"/>
  <c r="Z27" i="2"/>
  <c r="AK24" i="3"/>
  <c r="R37" i="1" l="1"/>
  <c r="P37" i="1"/>
  <c r="O37" i="1"/>
  <c r="Q37" i="1" s="1"/>
  <c r="N38" i="1" s="1"/>
  <c r="P38" i="1" s="1"/>
  <c r="U28" i="2"/>
  <c r="W28" i="2" s="1"/>
  <c r="T28" i="2"/>
  <c r="AM24" i="3"/>
  <c r="AL24" i="3"/>
  <c r="R38" i="1" l="1"/>
  <c r="O38" i="1"/>
  <c r="Q38" i="1" s="1"/>
  <c r="N39" i="1" s="1"/>
  <c r="X28" i="2"/>
  <c r="V28" i="2"/>
  <c r="AG25" i="3"/>
  <c r="AI25" i="3" s="1"/>
  <c r="AH25" i="3"/>
  <c r="AJ25" i="3" s="1"/>
  <c r="R39" i="1" l="1"/>
  <c r="P39" i="1"/>
  <c r="O39" i="1"/>
  <c r="Y28" i="2"/>
  <c r="Z28" i="2"/>
  <c r="AK25" i="3"/>
  <c r="Q39" i="1" l="1"/>
  <c r="N40" i="1" s="1"/>
  <c r="P40" i="1" s="1"/>
  <c r="O40" i="1"/>
  <c r="Q40" i="1" s="1"/>
  <c r="N41" i="1" s="1"/>
  <c r="R41" i="1" s="1"/>
  <c r="R40" i="1"/>
  <c r="T29" i="2"/>
  <c r="U29" i="2"/>
  <c r="W29" i="2" s="1"/>
  <c r="AM25" i="3"/>
  <c r="AL25" i="3"/>
  <c r="O41" i="1" l="1"/>
  <c r="P41" i="1"/>
  <c r="X29" i="2"/>
  <c r="V29" i="2"/>
  <c r="Q41" i="1" l="1"/>
  <c r="N42" i="1" s="1"/>
  <c r="P42" i="1" s="1"/>
  <c r="Y29" i="2"/>
  <c r="Z29" i="2"/>
  <c r="O42" i="1" l="1"/>
  <c r="Q42" i="1" s="1"/>
  <c r="N43" i="1" s="1"/>
  <c r="R43" i="1" s="1"/>
  <c r="R42" i="1"/>
  <c r="T30" i="2"/>
  <c r="U30" i="2"/>
  <c r="W30" i="2" s="1"/>
  <c r="P43" i="1" l="1"/>
  <c r="O43" i="1"/>
  <c r="Q43" i="1" s="1"/>
  <c r="N44" i="1" s="1"/>
  <c r="O44" i="1" s="1"/>
  <c r="X30" i="2"/>
  <c r="V30" i="2"/>
  <c r="R44" i="1" l="1"/>
  <c r="P44" i="1"/>
  <c r="Q44" i="1" s="1"/>
  <c r="N45" i="1" s="1"/>
  <c r="Y30" i="2"/>
  <c r="Z30" i="2"/>
  <c r="U31" i="2" l="1"/>
  <c r="W31" i="2" s="1"/>
  <c r="T31" i="2"/>
  <c r="P45" i="1"/>
  <c r="R45" i="1"/>
  <c r="O45" i="1"/>
  <c r="X31" i="2" l="1"/>
  <c r="V31" i="2"/>
  <c r="Q45" i="1"/>
  <c r="N46" i="1" s="1"/>
  <c r="R46" i="1" s="1"/>
  <c r="P46" i="1" l="1"/>
  <c r="O46" i="1"/>
  <c r="Q46" i="1" s="1"/>
  <c r="N47" i="1" s="1"/>
  <c r="R47" i="1" s="1"/>
  <c r="Z31" i="2"/>
  <c r="Y31" i="2"/>
  <c r="P47" i="1" l="1"/>
  <c r="O47" i="1"/>
  <c r="Q47" i="1" s="1"/>
  <c r="N48" i="1" s="1"/>
  <c r="T32" i="2"/>
  <c r="U32" i="2"/>
  <c r="W32" i="2" s="1"/>
  <c r="P48" i="1" l="1"/>
  <c r="R48" i="1"/>
  <c r="O48" i="1"/>
  <c r="X32" i="2"/>
  <c r="V32" i="2"/>
  <c r="Q48" i="1" l="1"/>
  <c r="N49" i="1" s="1"/>
  <c r="O49" i="1" s="1"/>
  <c r="R49" i="1"/>
  <c r="Z32" i="2"/>
  <c r="Y32" i="2"/>
  <c r="P49" i="1" l="1"/>
  <c r="Q49" i="1" s="1"/>
  <c r="N50" i="1" s="1"/>
  <c r="O50" i="1" s="1"/>
  <c r="R50" i="1" l="1"/>
  <c r="P50" i="1"/>
  <c r="Q50" i="1" s="1"/>
  <c r="N51" i="1" s="1"/>
  <c r="R51" i="1" s="1"/>
  <c r="O51" i="1" l="1"/>
  <c r="Q51" i="1" s="1"/>
  <c r="N52" i="1" s="1"/>
  <c r="P51" i="1"/>
  <c r="O52" i="1" l="1"/>
  <c r="Q52" i="1" s="1"/>
  <c r="N53" i="1" s="1"/>
  <c r="P53" i="1" s="1"/>
  <c r="P52" i="1"/>
  <c r="R52" i="1"/>
  <c r="R53" i="1" l="1"/>
  <c r="O53" i="1"/>
  <c r="Q53" i="1" s="1"/>
  <c r="N54" i="1" s="1"/>
  <c r="R54" i="1" s="1"/>
  <c r="P54" i="1" l="1"/>
  <c r="O54" i="1"/>
  <c r="Q54" i="1" l="1"/>
  <c r="N55" i="1" s="1"/>
  <c r="R55" i="1" s="1"/>
  <c r="O55" i="1" l="1"/>
  <c r="P55" i="1"/>
  <c r="Q55" i="1" l="1"/>
  <c r="N56" i="1" s="1"/>
  <c r="R56" i="1" s="1"/>
  <c r="P56" i="1"/>
  <c r="O56" i="1" l="1"/>
  <c r="Q56" i="1" s="1"/>
  <c r="N57" i="1" s="1"/>
  <c r="O57" i="1" s="1"/>
  <c r="R57" i="1" l="1"/>
  <c r="P57" i="1"/>
  <c r="Q57" i="1" s="1"/>
  <c r="N58" i="1" s="1"/>
  <c r="P58" i="1" s="1"/>
  <c r="O58" i="1" l="1"/>
  <c r="Q58" i="1" s="1"/>
  <c r="N59" i="1" s="1"/>
  <c r="R58" i="1"/>
  <c r="R59" i="1"/>
  <c r="P59" i="1"/>
  <c r="O59" i="1"/>
  <c r="Q59" i="1" l="1"/>
  <c r="N60" i="1" s="1"/>
  <c r="O60" i="1" s="1"/>
  <c r="P60" i="1"/>
  <c r="Q60" i="1" s="1"/>
  <c r="N61" i="1" s="1"/>
  <c r="R60" i="1"/>
  <c r="O61" i="1" l="1"/>
  <c r="P61" i="1"/>
  <c r="R61" i="1"/>
  <c r="Q61" i="1" l="1"/>
  <c r="N62" i="1" s="1"/>
  <c r="R62" i="1" l="1"/>
  <c r="O62" i="1"/>
  <c r="P62" i="1"/>
  <c r="Q62" i="1" l="1"/>
  <c r="N63" i="1" s="1"/>
  <c r="P63" i="1" s="1"/>
  <c r="R63" i="1" l="1"/>
  <c r="O63" i="1"/>
  <c r="Q63" i="1" s="1"/>
  <c r="N64" i="1" s="1"/>
  <c r="R64" i="1" l="1"/>
  <c r="P64" i="1"/>
  <c r="O64" i="1"/>
  <c r="Q64" i="1" s="1"/>
  <c r="N65" i="1" s="1"/>
  <c r="O65" i="1" l="1"/>
  <c r="P65" i="1"/>
  <c r="R65" i="1"/>
  <c r="Q65" i="1" l="1"/>
  <c r="N66" i="1" s="1"/>
  <c r="O66" i="1" s="1"/>
  <c r="P66" i="1" l="1"/>
  <c r="Q66" i="1" s="1"/>
  <c r="N67" i="1" s="1"/>
  <c r="R66" i="1"/>
  <c r="P67" i="1" l="1"/>
  <c r="O67" i="1"/>
  <c r="Q67" i="1" s="1"/>
  <c r="N68" i="1" s="1"/>
  <c r="R67" i="1"/>
  <c r="P68" i="1" l="1"/>
  <c r="R68" i="1"/>
  <c r="O68" i="1"/>
  <c r="Q68" i="1" l="1"/>
  <c r="N69" i="1" s="1"/>
  <c r="R69" i="1" l="1"/>
  <c r="O69" i="1"/>
  <c r="P69" i="1"/>
  <c r="Q69" i="1" l="1"/>
  <c r="N70" i="1" s="1"/>
  <c r="R70" i="1" s="1"/>
  <c r="P70" i="1"/>
  <c r="O70" i="1" l="1"/>
  <c r="Q70" i="1" s="1"/>
  <c r="N71" i="1" s="1"/>
  <c r="R71" i="1" s="1"/>
  <c r="O71" i="1" l="1"/>
  <c r="P71" i="1"/>
  <c r="Q71" i="1" l="1"/>
  <c r="N72" i="1" s="1"/>
  <c r="R72" i="1" s="1"/>
  <c r="O72" i="1" l="1"/>
  <c r="Q72" i="1" s="1"/>
  <c r="N73" i="1" s="1"/>
  <c r="P73" i="1" s="1"/>
  <c r="P72" i="1"/>
  <c r="R73" i="1" l="1"/>
  <c r="O73" i="1"/>
  <c r="Q73" i="1" s="1"/>
  <c r="N74" i="1" s="1"/>
  <c r="P74" i="1" s="1"/>
  <c r="R74" i="1" l="1"/>
  <c r="O74" i="1"/>
  <c r="Q74" i="1" s="1"/>
  <c r="N75" i="1" s="1"/>
  <c r="P75" i="1" s="1"/>
  <c r="O75" i="1" l="1"/>
  <c r="Q75" i="1" s="1"/>
  <c r="N76" i="1" s="1"/>
  <c r="O76" i="1" s="1"/>
  <c r="R75" i="1"/>
  <c r="R76" i="1" l="1"/>
  <c r="P76" i="1"/>
  <c r="Q76" i="1" s="1"/>
  <c r="N77" i="1" s="1"/>
  <c r="O77" i="1" l="1"/>
  <c r="R77" i="1"/>
  <c r="P77" i="1"/>
  <c r="Q77" i="1" s="1"/>
  <c r="N78" i="1" s="1"/>
  <c r="O78" i="1" s="1"/>
  <c r="R78" i="1" l="1"/>
  <c r="P78" i="1"/>
  <c r="Q78" i="1" s="1"/>
  <c r="N79" i="1" s="1"/>
  <c r="P79" i="1" s="1"/>
  <c r="O79" i="1" l="1"/>
  <c r="Q79" i="1" s="1"/>
  <c r="N80" i="1" s="1"/>
  <c r="R80" i="1" s="1"/>
  <c r="R79" i="1"/>
  <c r="O80" i="1"/>
  <c r="P80" i="1" l="1"/>
  <c r="Q80" i="1" s="1"/>
  <c r="N81" i="1" s="1"/>
  <c r="P81" i="1" s="1"/>
  <c r="O81" i="1" l="1"/>
  <c r="Q81" i="1" s="1"/>
  <c r="N82" i="1" s="1"/>
  <c r="O82" i="1" s="1"/>
  <c r="R81" i="1"/>
  <c r="R82" i="1" l="1"/>
  <c r="P82" i="1"/>
  <c r="Q82" i="1" s="1"/>
  <c r="N83" i="1" s="1"/>
  <c r="O83" i="1" s="1"/>
  <c r="R83" i="1" l="1"/>
  <c r="P83" i="1"/>
  <c r="Q83" i="1" s="1"/>
  <c r="N84" i="1" s="1"/>
  <c r="O84" i="1" l="1"/>
  <c r="P84" i="1"/>
  <c r="R84" i="1"/>
  <c r="Q84" i="1" l="1"/>
  <c r="N85" i="1" s="1"/>
  <c r="R85" i="1" l="1"/>
  <c r="O85" i="1"/>
  <c r="P85" i="1"/>
  <c r="Q85" i="1" l="1"/>
  <c r="N86" i="1" s="1"/>
  <c r="O86" i="1" l="1"/>
  <c r="R86" i="1"/>
  <c r="P86" i="1"/>
  <c r="Q86" i="1" l="1"/>
  <c r="N87" i="1" s="1"/>
  <c r="P87" i="1" s="1"/>
  <c r="O87" i="1" l="1"/>
  <c r="Q87" i="1" s="1"/>
  <c r="N88" i="1" s="1"/>
  <c r="O88" i="1" s="1"/>
  <c r="R87" i="1"/>
  <c r="R88" i="1" l="1"/>
  <c r="P88" i="1"/>
  <c r="Q88" i="1" s="1"/>
  <c r="N89" i="1" s="1"/>
  <c r="R89" i="1" l="1"/>
  <c r="O89" i="1"/>
  <c r="P89" i="1"/>
  <c r="Q89" i="1" l="1"/>
  <c r="N90" i="1" s="1"/>
  <c r="O90" i="1" s="1"/>
  <c r="R90" i="1" l="1"/>
  <c r="P90" i="1"/>
  <c r="Q90" i="1" s="1"/>
  <c r="N91" i="1" s="1"/>
  <c r="R91" i="1" l="1"/>
  <c r="O91" i="1"/>
  <c r="P91" i="1"/>
  <c r="Q91" i="1" l="1"/>
  <c r="N92" i="1" s="1"/>
  <c r="P92" i="1" s="1"/>
  <c r="O92" i="1" l="1"/>
  <c r="Q92" i="1" s="1"/>
  <c r="N93" i="1" s="1"/>
  <c r="R92" i="1"/>
  <c r="P93" i="1" l="1"/>
  <c r="R93" i="1"/>
  <c r="O93" i="1"/>
  <c r="Q93" i="1" l="1"/>
  <c r="N94" i="1" s="1"/>
  <c r="R94" i="1" s="1"/>
  <c r="O94" i="1" l="1"/>
  <c r="P94" i="1"/>
  <c r="Q94" i="1" l="1"/>
  <c r="N95" i="1" s="1"/>
  <c r="O95" i="1" s="1"/>
  <c r="R95" i="1" l="1"/>
  <c r="P95" i="1"/>
  <c r="Q95" i="1" s="1"/>
  <c r="N96" i="1" s="1"/>
  <c r="O96" i="1" l="1"/>
  <c r="P96" i="1"/>
  <c r="R96" i="1"/>
  <c r="Q96" i="1" l="1"/>
  <c r="N97" i="1" s="1"/>
  <c r="O97" i="1" s="1"/>
  <c r="R97" i="1" l="1"/>
  <c r="P97" i="1"/>
  <c r="Q97" i="1" s="1"/>
  <c r="N98" i="1" s="1"/>
  <c r="P98" i="1" l="1"/>
  <c r="R98" i="1"/>
  <c r="O98" i="1"/>
  <c r="Q98" i="1" s="1"/>
  <c r="N99" i="1" s="1"/>
  <c r="P99" i="1" l="1"/>
  <c r="O99" i="1"/>
  <c r="R99" i="1"/>
  <c r="Q99" i="1" l="1"/>
  <c r="N100" i="1" s="1"/>
  <c r="R100" i="1" l="1"/>
  <c r="O100" i="1"/>
  <c r="P100" i="1"/>
  <c r="Q100" i="1" l="1"/>
  <c r="N101" i="1" s="1"/>
  <c r="P101" i="1" s="1"/>
  <c r="O101" i="1" l="1"/>
  <c r="Q101" i="1" s="1"/>
  <c r="N102" i="1" s="1"/>
  <c r="R101" i="1"/>
  <c r="O102" i="1" l="1"/>
  <c r="R102" i="1"/>
  <c r="P102" i="1"/>
  <c r="Q102" i="1" l="1"/>
  <c r="N103" i="1" s="1"/>
  <c r="O103" i="1" l="1"/>
  <c r="P103" i="1"/>
  <c r="R103" i="1"/>
  <c r="Q103" i="1" l="1"/>
  <c r="N104" i="1" s="1"/>
  <c r="O104" i="1" l="1"/>
  <c r="P104" i="1"/>
  <c r="R104" i="1"/>
  <c r="Q104" i="1" l="1"/>
  <c r="N105" i="1" s="1"/>
  <c r="R105" i="1" l="1"/>
  <c r="O105" i="1"/>
  <c r="P105" i="1"/>
  <c r="Q105" i="1" l="1"/>
  <c r="N106" i="1" s="1"/>
  <c r="P106" i="1" s="1"/>
  <c r="O106" i="1" l="1"/>
  <c r="Q106" i="1" s="1"/>
  <c r="N107" i="1" s="1"/>
  <c r="P107" i="1" s="1"/>
  <c r="R106" i="1"/>
  <c r="O107" i="1" l="1"/>
  <c r="Q107" i="1" s="1"/>
  <c r="N108" i="1" s="1"/>
  <c r="R108" i="1" s="1"/>
  <c r="R107" i="1"/>
  <c r="P108" i="1" l="1"/>
  <c r="O108" i="1"/>
  <c r="Q108" i="1" l="1"/>
  <c r="N109" i="1" s="1"/>
  <c r="O109" i="1" s="1"/>
  <c r="P109" i="1" l="1"/>
  <c r="Q109" i="1" s="1"/>
  <c r="N110" i="1" s="1"/>
  <c r="P110" i="1" s="1"/>
  <c r="R109" i="1"/>
  <c r="R110" i="1" l="1"/>
  <c r="O110" i="1"/>
  <c r="Q110" i="1" s="1"/>
  <c r="N111" i="1" s="1"/>
  <c r="P111" i="1" s="1"/>
  <c r="O111" i="1" l="1"/>
  <c r="Q111" i="1" s="1"/>
  <c r="N112" i="1" s="1"/>
  <c r="R112" i="1" s="1"/>
  <c r="R111" i="1"/>
  <c r="P112" i="1" l="1"/>
  <c r="O112" i="1"/>
  <c r="Q112" i="1" s="1"/>
  <c r="N113" i="1" s="1"/>
  <c r="O113" i="1" s="1"/>
  <c r="R113" i="1" l="1"/>
  <c r="P113" i="1"/>
  <c r="Q113" i="1" s="1"/>
  <c r="N114" i="1" s="1"/>
  <c r="R114" i="1" l="1"/>
  <c r="O114" i="1"/>
  <c r="Q114" i="1" s="1"/>
  <c r="N115" i="1" s="1"/>
  <c r="P115" i="1" s="1"/>
  <c r="P114" i="1"/>
  <c r="O115" i="1" l="1"/>
  <c r="Q115" i="1" s="1"/>
  <c r="N116" i="1" s="1"/>
  <c r="O116" i="1" s="1"/>
  <c r="R115" i="1"/>
  <c r="R116" i="1" l="1"/>
  <c r="P116" i="1"/>
  <c r="Q116" i="1" s="1"/>
  <c r="N117" i="1" s="1"/>
  <c r="P117" i="1" l="1"/>
  <c r="O117" i="1"/>
  <c r="R117" i="1"/>
  <c r="Q117" i="1" l="1"/>
  <c r="N118" i="1" s="1"/>
  <c r="R118" i="1" s="1"/>
  <c r="O118" i="1" l="1"/>
  <c r="P118" i="1"/>
  <c r="Q118" i="1" l="1"/>
  <c r="N119" i="1" s="1"/>
  <c r="O119" i="1" s="1"/>
  <c r="P119" i="1"/>
  <c r="Q119" i="1" l="1"/>
  <c r="N120" i="1" s="1"/>
  <c r="R119" i="1"/>
  <c r="P120" i="1"/>
  <c r="R120" i="1"/>
  <c r="O120" i="1"/>
  <c r="Q120" i="1" l="1"/>
  <c r="N121" i="1" s="1"/>
  <c r="R121" i="1" s="1"/>
  <c r="O121" i="1"/>
  <c r="P121" i="1" l="1"/>
  <c r="Q121" i="1" s="1"/>
  <c r="N122" i="1" s="1"/>
  <c r="O122" i="1" l="1"/>
  <c r="P122" i="1"/>
  <c r="Q122" i="1" s="1"/>
  <c r="N123" i="1" s="1"/>
  <c r="P123" i="1" s="1"/>
  <c r="R122" i="1"/>
  <c r="R123" i="1" l="1"/>
  <c r="O123" i="1"/>
  <c r="Q123" i="1" s="1"/>
  <c r="N124" i="1" s="1"/>
  <c r="O124" i="1" s="1"/>
  <c r="P124" i="1" l="1"/>
  <c r="Q124" i="1" s="1"/>
  <c r="N125" i="1" s="1"/>
  <c r="R124" i="1"/>
  <c r="R125" i="1" l="1"/>
  <c r="O125" i="1"/>
  <c r="P125" i="1"/>
  <c r="Q125" i="1" l="1"/>
  <c r="N126" i="1" s="1"/>
  <c r="R126" i="1" s="1"/>
  <c r="P126" i="1"/>
  <c r="O126" i="1" l="1"/>
  <c r="Q126" i="1" s="1"/>
  <c r="N127" i="1" s="1"/>
  <c r="O127" i="1" s="1"/>
  <c r="R127" i="1" l="1"/>
  <c r="P127" i="1"/>
  <c r="Q127" i="1" s="1"/>
  <c r="N128" i="1" s="1"/>
  <c r="P128" i="1" l="1"/>
  <c r="R128" i="1"/>
  <c r="O128" i="1"/>
  <c r="Q128" i="1" l="1"/>
  <c r="N129" i="1" s="1"/>
  <c r="R129" i="1" s="1"/>
  <c r="O129" i="1" l="1"/>
  <c r="P129" i="1"/>
  <c r="Q129" i="1" l="1"/>
  <c r="N130" i="1" s="1"/>
  <c r="O130" i="1" l="1"/>
  <c r="R130" i="1"/>
  <c r="P130" i="1"/>
  <c r="Q130" i="1" l="1"/>
  <c r="N131" i="1" s="1"/>
  <c r="R131" i="1" l="1"/>
  <c r="O131" i="1"/>
  <c r="Q131" i="1" s="1"/>
  <c r="N132" i="1" s="1"/>
  <c r="P131" i="1"/>
  <c r="R132" i="1" l="1"/>
  <c r="O132" i="1"/>
  <c r="Q132" i="1" s="1"/>
  <c r="N133" i="1" s="1"/>
  <c r="P133" i="1" s="1"/>
  <c r="P132" i="1"/>
  <c r="R133" i="1" l="1"/>
  <c r="O133" i="1"/>
  <c r="Q133" i="1" s="1"/>
  <c r="N134" i="1" s="1"/>
  <c r="R134" i="1" l="1"/>
  <c r="P134" i="1"/>
  <c r="O134" i="1"/>
  <c r="Q134" i="1" l="1"/>
  <c r="N135" i="1" s="1"/>
  <c r="O135" i="1" s="1"/>
  <c r="P135" i="1"/>
  <c r="Q135" i="1" s="1"/>
  <c r="N136" i="1" s="1"/>
  <c r="R135" i="1" l="1"/>
  <c r="R136" i="1"/>
  <c r="O136" i="1"/>
  <c r="P136" i="1"/>
  <c r="Q136" i="1" l="1"/>
  <c r="N137" i="1" s="1"/>
  <c r="R137" i="1" s="1"/>
  <c r="P137" i="1"/>
  <c r="O137" i="1" l="1"/>
  <c r="Q137" i="1" s="1"/>
  <c r="N138" i="1" s="1"/>
  <c r="R138" i="1" s="1"/>
  <c r="P138" i="1" l="1"/>
  <c r="O138" i="1"/>
  <c r="Q138" i="1" s="1"/>
  <c r="N139" i="1" s="1"/>
  <c r="P139" i="1" l="1"/>
  <c r="O139" i="1"/>
  <c r="Q139" i="1" s="1"/>
  <c r="N140" i="1" s="1"/>
  <c r="R139" i="1"/>
  <c r="R140" i="1" l="1"/>
  <c r="O140" i="1"/>
  <c r="Q140" i="1" s="1"/>
  <c r="N141" i="1" s="1"/>
  <c r="P141" i="1" s="1"/>
  <c r="P140" i="1"/>
  <c r="R141" i="1" l="1"/>
  <c r="O141" i="1"/>
  <c r="Q141" i="1" s="1"/>
  <c r="N142" i="1" s="1"/>
  <c r="P142" i="1" s="1"/>
  <c r="O142" i="1" l="1"/>
  <c r="Q142" i="1" s="1"/>
  <c r="N143" i="1" s="1"/>
  <c r="R142" i="1"/>
  <c r="P143" i="1" l="1"/>
  <c r="R143" i="1"/>
  <c r="O143" i="1"/>
  <c r="Q143" i="1" l="1"/>
  <c r="N144" i="1" s="1"/>
  <c r="R144" i="1" s="1"/>
  <c r="O144" i="1" l="1"/>
  <c r="Q144" i="1" s="1"/>
  <c r="N145" i="1" s="1"/>
  <c r="R145" i="1" s="1"/>
  <c r="P144" i="1"/>
  <c r="P145" i="1" l="1"/>
  <c r="O145" i="1"/>
  <c r="Q145" i="1" s="1"/>
  <c r="N146" i="1" s="1"/>
  <c r="P146" i="1" l="1"/>
  <c r="R146" i="1"/>
  <c r="O146" i="1"/>
  <c r="Q146" i="1" l="1"/>
  <c r="N147" i="1" s="1"/>
  <c r="R147" i="1" s="1"/>
  <c r="O147" i="1" l="1"/>
  <c r="P147" i="1"/>
  <c r="Q147" i="1" l="1"/>
  <c r="N148" i="1" s="1"/>
  <c r="O148" i="1" s="1"/>
  <c r="R148" i="1"/>
  <c r="P148" i="1" l="1"/>
  <c r="Q148" i="1"/>
  <c r="N149" i="1" s="1"/>
  <c r="O149" i="1" l="1"/>
  <c r="P149" i="1"/>
  <c r="R149" i="1"/>
  <c r="Q149" i="1" l="1"/>
  <c r="N150" i="1" s="1"/>
  <c r="O150" i="1" s="1"/>
  <c r="R150" i="1" l="1"/>
  <c r="P150" i="1"/>
  <c r="Q150" i="1" s="1"/>
  <c r="N151" i="1" s="1"/>
  <c r="R151" i="1" l="1"/>
  <c r="O151" i="1"/>
  <c r="P151" i="1"/>
  <c r="Q151" i="1" l="1"/>
  <c r="N152" i="1" s="1"/>
  <c r="P152" i="1" s="1"/>
  <c r="O152" i="1"/>
  <c r="Q152" i="1" s="1"/>
  <c r="N153" i="1" s="1"/>
  <c r="R152" i="1"/>
  <c r="P153" i="1" l="1"/>
  <c r="O153" i="1"/>
  <c r="Q153" i="1" s="1"/>
  <c r="N154" i="1" s="1"/>
  <c r="R153" i="1"/>
  <c r="O154" i="1" l="1"/>
  <c r="P154" i="1"/>
  <c r="Q154" i="1" s="1"/>
  <c r="N155" i="1" s="1"/>
  <c r="R154" i="1"/>
  <c r="P155" i="1" l="1"/>
  <c r="R155" i="1"/>
  <c r="O155" i="1"/>
  <c r="Q155" i="1" l="1"/>
  <c r="N156" i="1" s="1"/>
  <c r="P156" i="1" s="1"/>
  <c r="R156" i="1" l="1"/>
  <c r="O156" i="1"/>
  <c r="Q156" i="1" s="1"/>
  <c r="N157" i="1" s="1"/>
  <c r="R157" i="1" s="1"/>
  <c r="P157" i="1" l="1"/>
  <c r="O157" i="1"/>
  <c r="Q157" i="1" s="1"/>
  <c r="N158" i="1" s="1"/>
  <c r="R158" i="1" s="1"/>
  <c r="O158" i="1" l="1"/>
  <c r="P158" i="1"/>
  <c r="Q158" i="1" l="1"/>
  <c r="N159" i="1" s="1"/>
  <c r="R159" i="1" s="1"/>
  <c r="O159" i="1" l="1"/>
  <c r="P159" i="1"/>
  <c r="Q159" i="1" l="1"/>
  <c r="N160" i="1" s="1"/>
  <c r="R160" i="1" s="1"/>
  <c r="O160" i="1"/>
  <c r="P160" i="1" l="1"/>
  <c r="Q160" i="1"/>
  <c r="N161" i="1" s="1"/>
  <c r="P161" i="1" s="1"/>
  <c r="O161" i="1" l="1"/>
  <c r="Q161" i="1" s="1"/>
  <c r="N162" i="1" s="1"/>
  <c r="R161" i="1"/>
  <c r="R162" i="1" l="1"/>
  <c r="P162" i="1"/>
  <c r="Q162" i="1" s="1"/>
  <c r="N163" i="1" s="1"/>
  <c r="O162" i="1"/>
  <c r="R163" i="1" l="1"/>
  <c r="P163" i="1"/>
  <c r="O163" i="1"/>
  <c r="Q163" i="1" l="1"/>
  <c r="N164" i="1" s="1"/>
  <c r="O164" i="1" l="1"/>
  <c r="P164" i="1"/>
  <c r="R164" i="1"/>
  <c r="Q164" i="1" l="1"/>
  <c r="N165" i="1" s="1"/>
  <c r="P165" i="1" s="1"/>
  <c r="O165" i="1" l="1"/>
  <c r="Q165" i="1" s="1"/>
  <c r="N166" i="1" s="1"/>
  <c r="R165" i="1"/>
  <c r="O166" i="1" l="1"/>
  <c r="R166" i="1"/>
  <c r="P166" i="1"/>
  <c r="Q166" i="1" l="1"/>
  <c r="N167" i="1" s="1"/>
  <c r="P167" i="1"/>
  <c r="R167" i="1"/>
  <c r="O167" i="1"/>
  <c r="Q167" i="1" l="1"/>
  <c r="N168" i="1" s="1"/>
  <c r="P168" i="1" l="1"/>
  <c r="O168" i="1"/>
  <c r="Q168" i="1" s="1"/>
  <c r="N169" i="1" s="1"/>
  <c r="R168" i="1"/>
  <c r="P169" i="1" l="1"/>
  <c r="O169" i="1"/>
  <c r="R169" i="1"/>
  <c r="Q169" i="1" l="1"/>
  <c r="N170" i="1" s="1"/>
  <c r="R170" i="1" s="1"/>
  <c r="O170" i="1" l="1"/>
  <c r="P170" i="1"/>
  <c r="Q170" i="1" l="1"/>
  <c r="N171" i="1" s="1"/>
  <c r="O171" i="1" s="1"/>
  <c r="R171" i="1" l="1"/>
  <c r="P171" i="1"/>
  <c r="Q171" i="1" s="1"/>
  <c r="N172" i="1" s="1"/>
  <c r="P172" i="1" l="1"/>
  <c r="R172" i="1"/>
  <c r="O172" i="1"/>
  <c r="Q172" i="1" l="1"/>
  <c r="N173" i="1" s="1"/>
  <c r="P173" i="1" s="1"/>
  <c r="R173" i="1"/>
  <c r="O173" i="1" l="1"/>
  <c r="Q173" i="1"/>
  <c r="N174" i="1" s="1"/>
  <c r="R174" i="1" s="1"/>
  <c r="O174" i="1" l="1"/>
  <c r="P174" i="1"/>
  <c r="Q174" i="1" l="1"/>
  <c r="N175" i="1" s="1"/>
  <c r="R175" i="1" s="1"/>
  <c r="P175" i="1"/>
  <c r="O175" i="1" l="1"/>
  <c r="Q175" i="1" s="1"/>
  <c r="N176" i="1" s="1"/>
  <c r="P176" i="1" s="1"/>
  <c r="R176" i="1" l="1"/>
  <c r="O176" i="1"/>
  <c r="Q176" i="1" s="1"/>
  <c r="N177" i="1" s="1"/>
  <c r="O177" i="1" s="1"/>
  <c r="R177" i="1" l="1"/>
  <c r="P177" i="1"/>
  <c r="Q177" i="1" s="1"/>
  <c r="N178" i="1" s="1"/>
  <c r="O178" i="1" s="1"/>
  <c r="P178" i="1" l="1"/>
  <c r="Q178" i="1" s="1"/>
  <c r="N179" i="1" s="1"/>
  <c r="R178" i="1"/>
  <c r="O179" i="1" l="1"/>
  <c r="P179" i="1"/>
  <c r="R179" i="1"/>
  <c r="Q179" i="1" l="1"/>
  <c r="N180" i="1" s="1"/>
  <c r="O180" i="1" l="1"/>
  <c r="P180" i="1"/>
  <c r="R180" i="1"/>
  <c r="Q180" i="1" l="1"/>
  <c r="N181" i="1" s="1"/>
  <c r="O181" i="1" s="1"/>
  <c r="R181" i="1" l="1"/>
  <c r="P181" i="1"/>
  <c r="Q181" i="1" s="1"/>
  <c r="N182" i="1" s="1"/>
  <c r="P182" i="1" l="1"/>
  <c r="O182" i="1"/>
  <c r="Q182" i="1" s="1"/>
  <c r="N183" i="1" s="1"/>
  <c r="R182" i="1"/>
  <c r="P183" i="1" l="1"/>
  <c r="R183" i="1"/>
  <c r="O183" i="1"/>
  <c r="Q183" i="1" l="1"/>
  <c r="N184" i="1" s="1"/>
  <c r="R184" i="1" s="1"/>
  <c r="O184" i="1" l="1"/>
  <c r="P184" i="1"/>
  <c r="Q184" i="1" l="1"/>
  <c r="N185" i="1" s="1"/>
  <c r="P185" i="1" s="1"/>
  <c r="R185" i="1"/>
  <c r="O185" i="1"/>
  <c r="Q185" i="1" s="1"/>
  <c r="N186" i="1" s="1"/>
  <c r="P186" i="1" l="1"/>
  <c r="O186" i="1"/>
  <c r="Q186" i="1" s="1"/>
  <c r="N187" i="1" s="1"/>
  <c r="R186" i="1"/>
  <c r="P187" i="1" l="1"/>
  <c r="R187" i="1"/>
  <c r="O187" i="1"/>
  <c r="Q187" i="1" l="1"/>
  <c r="N188" i="1" s="1"/>
  <c r="P188" i="1" s="1"/>
  <c r="R188" i="1" l="1"/>
  <c r="O188" i="1"/>
  <c r="Q188" i="1" s="1"/>
  <c r="N189" i="1" s="1"/>
  <c r="O189" i="1" s="1"/>
  <c r="R189" i="1" l="1"/>
  <c r="P189" i="1"/>
  <c r="Q189" i="1" s="1"/>
  <c r="N190" i="1" s="1"/>
  <c r="P190" i="1" l="1"/>
  <c r="R190" i="1"/>
  <c r="O190" i="1"/>
  <c r="Q190" i="1" l="1"/>
  <c r="N191" i="1" s="1"/>
  <c r="P191" i="1"/>
  <c r="R191" i="1"/>
  <c r="O191" i="1"/>
  <c r="Q191" i="1" l="1"/>
  <c r="N192" i="1" s="1"/>
  <c r="P192" i="1" s="1"/>
  <c r="O192" i="1" l="1"/>
  <c r="Q192" i="1" s="1"/>
  <c r="N193" i="1" s="1"/>
  <c r="P193" i="1" s="1"/>
  <c r="R192" i="1"/>
  <c r="R193" i="1" l="1"/>
  <c r="O193" i="1"/>
  <c r="Q193" i="1" s="1"/>
  <c r="N194" i="1" s="1"/>
  <c r="O194" i="1" l="1"/>
  <c r="P194" i="1"/>
  <c r="R194" i="1"/>
  <c r="Q194" i="1" l="1"/>
  <c r="N195" i="1" s="1"/>
  <c r="P195" i="1" s="1"/>
  <c r="O195" i="1" l="1"/>
  <c r="Q195" i="1" s="1"/>
  <c r="N196" i="1" s="1"/>
  <c r="R195" i="1"/>
  <c r="O196" i="1" l="1"/>
  <c r="R196" i="1"/>
  <c r="P196" i="1"/>
  <c r="Q196" i="1" l="1"/>
  <c r="N197" i="1" s="1"/>
  <c r="P197" i="1" l="1"/>
  <c r="R197" i="1"/>
  <c r="O197" i="1"/>
  <c r="Q197" i="1" l="1"/>
  <c r="N198" i="1" s="1"/>
  <c r="R198" i="1" s="1"/>
  <c r="P198" i="1" l="1"/>
  <c r="O198" i="1"/>
  <c r="Q198" i="1" s="1"/>
  <c r="N199" i="1" s="1"/>
  <c r="R199" i="1" s="1"/>
  <c r="O199" i="1" l="1"/>
  <c r="P199" i="1"/>
  <c r="Q199" i="1" l="1"/>
  <c r="N200" i="1" s="1"/>
  <c r="O200" i="1" l="1"/>
  <c r="R200" i="1"/>
  <c r="P200" i="1"/>
  <c r="Q200" i="1" l="1"/>
  <c r="N201" i="1" s="1"/>
  <c r="R201" i="1"/>
  <c r="P201" i="1"/>
  <c r="O201" i="1"/>
  <c r="Q201" i="1" l="1"/>
  <c r="N202" i="1" s="1"/>
  <c r="O202" i="1" l="1"/>
  <c r="R202" i="1"/>
  <c r="P202" i="1"/>
  <c r="Q202" i="1" l="1"/>
  <c r="N203" i="1" s="1"/>
  <c r="P203" i="1"/>
  <c r="O203" i="1"/>
  <c r="Q203" i="1" s="1"/>
  <c r="N204" i="1" s="1"/>
  <c r="R203" i="1"/>
  <c r="R204" i="1" l="1"/>
  <c r="P204" i="1"/>
  <c r="O204" i="1"/>
  <c r="Q204" i="1" l="1"/>
  <c r="N205" i="1" s="1"/>
  <c r="R205" i="1"/>
  <c r="P205" i="1"/>
  <c r="O205" i="1"/>
  <c r="Q205" i="1" l="1"/>
  <c r="N206" i="1" s="1"/>
  <c r="R206" i="1" l="1"/>
  <c r="O206" i="1"/>
  <c r="P206" i="1"/>
  <c r="Q206" i="1"/>
  <c r="N207" i="1" s="1"/>
  <c r="P207" i="1" l="1"/>
  <c r="R207" i="1"/>
  <c r="O207" i="1"/>
  <c r="Q207" i="1" s="1"/>
  <c r="N208" i="1" s="1"/>
  <c r="O208" i="1" l="1"/>
  <c r="P208" i="1"/>
  <c r="R208" i="1"/>
  <c r="Q208" i="1" l="1"/>
  <c r="N209" i="1" s="1"/>
  <c r="P209" i="1"/>
  <c r="R209" i="1"/>
  <c r="O209" i="1"/>
  <c r="Q20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</author>
  </authors>
  <commentList>
    <comment ref="H12" authorId="0" shapeId="0" xr:uid="{437304B7-679E-403A-BF10-0F331D485327}">
      <text>
        <r>
          <rPr>
            <b/>
            <sz val="9"/>
            <color indexed="81"/>
            <rFont val="Tahoma"/>
            <family val="2"/>
          </rPr>
          <t>se cambian solitas cuando cambio C4 no arrastro</t>
        </r>
      </text>
    </comment>
    <comment ref="I12" authorId="0" shapeId="0" xr:uid="{11ABF4B7-BEA5-4AE8-89E8-555C15940EAF}">
      <text>
        <r>
          <rPr>
            <b/>
            <sz val="9"/>
            <color indexed="81"/>
            <rFont val="Tahoma"/>
            <family val="2"/>
          </rPr>
          <t xml:space="preserve">cambio funcion,X0 y X1 y arrastro </t>
        </r>
      </text>
    </comment>
    <comment ref="N12" authorId="0" shapeId="0" xr:uid="{B8C3ABE2-3AEC-43DE-8F25-FDDE8F12C803}">
      <text>
        <r>
          <rPr>
            <b/>
            <sz val="9"/>
            <color indexed="81"/>
            <rFont val="Tahoma"/>
            <family val="2"/>
          </rPr>
          <t>se cambian solitas cuando cambio C4 no arrastro</t>
        </r>
      </text>
    </comment>
    <comment ref="O12" authorId="0" shapeId="0" xr:uid="{9331C96E-5AD5-4C3D-97CA-2C7684BD927D}">
      <text>
        <r>
          <rPr>
            <b/>
            <sz val="9"/>
            <color indexed="81"/>
            <rFont val="Tahoma"/>
            <family val="2"/>
          </rPr>
          <t xml:space="preserve">cambio funcion,X0 y X1 y arrastro </t>
        </r>
      </text>
    </comment>
    <comment ref="U12" authorId="0" shapeId="0" xr:uid="{B2BABDD6-F64C-4914-8709-D5FC0CEC720A}">
      <text>
        <r>
          <rPr>
            <b/>
            <sz val="9"/>
            <color indexed="81"/>
            <rFont val="Tahoma"/>
            <family val="2"/>
          </rPr>
          <t>se cambian solitas cuando cambio C4 no arrastro</t>
        </r>
      </text>
    </comment>
    <comment ref="V12" authorId="0" shapeId="0" xr:uid="{B787144E-27B5-4FC5-B2E2-D0362BB63111}">
      <text>
        <r>
          <rPr>
            <b/>
            <sz val="9"/>
            <color indexed="81"/>
            <rFont val="Tahoma"/>
            <family val="2"/>
          </rPr>
          <t xml:space="preserve">cambio funcion,X0 y X1 y arrastro </t>
        </r>
      </text>
    </comment>
    <comment ref="H13" authorId="0" shapeId="0" xr:uid="{91076D34-7F7E-49B0-80E8-DB317B148DDF}">
      <text>
        <r>
          <rPr>
            <sz val="9"/>
            <color indexed="81"/>
            <rFont val="Tahoma"/>
            <family val="2"/>
          </rPr>
          <t>se cambia solita cuando cambio c5 no arrastro</t>
        </r>
      </text>
    </comment>
    <comment ref="N13" authorId="0" shapeId="0" xr:uid="{D3957ADC-0CF7-47AF-A23E-9D3E69E6334C}">
      <text>
        <r>
          <rPr>
            <sz val="9"/>
            <color indexed="81"/>
            <rFont val="Tahoma"/>
            <family val="2"/>
          </rPr>
          <t>se cambia solita cuando cambio c5 no arrastro</t>
        </r>
      </text>
    </comment>
    <comment ref="U13" authorId="0" shapeId="0" xr:uid="{2E02A236-B01E-4449-9756-8A3686AF771C}">
      <text>
        <r>
          <rPr>
            <sz val="9"/>
            <color indexed="81"/>
            <rFont val="Tahoma"/>
            <family val="2"/>
          </rPr>
          <t>se cambia solita cuando cambio c5 no arrastro</t>
        </r>
      </text>
    </comment>
  </commentList>
</comments>
</file>

<file path=xl/sharedStrings.xml><?xml version="1.0" encoding="utf-8"?>
<sst xmlns="http://schemas.openxmlformats.org/spreadsheetml/2006/main" count="162" uniqueCount="35">
  <si>
    <t>Xn</t>
  </si>
  <si>
    <t>f(Xn)</t>
  </si>
  <si>
    <t>f´(Xn)</t>
  </si>
  <si>
    <t>Xn+1</t>
  </si>
  <si>
    <t>Error</t>
  </si>
  <si>
    <t>An</t>
  </si>
  <si>
    <t>Bn</t>
  </si>
  <si>
    <t>F(An)</t>
  </si>
  <si>
    <t>F(Bn)</t>
  </si>
  <si>
    <t>F(Xn)</t>
  </si>
  <si>
    <t>Newton</t>
  </si>
  <si>
    <t>Punto Fijo</t>
  </si>
  <si>
    <t>Bisección</t>
  </si>
  <si>
    <t>Newton Mejorado</t>
  </si>
  <si>
    <t>Xi</t>
  </si>
  <si>
    <t>Xi+1</t>
  </si>
  <si>
    <t>F(Xi)</t>
  </si>
  <si>
    <t>F'(Xi)</t>
  </si>
  <si>
    <t>F''(Xi)</t>
  </si>
  <si>
    <t>Zn</t>
  </si>
  <si>
    <t>F(Zn)</t>
  </si>
  <si>
    <t>F'(Zn)</t>
  </si>
  <si>
    <t>Zn+1</t>
  </si>
  <si>
    <t>Secante</t>
  </si>
  <si>
    <t>Funcion F(x):</t>
  </si>
  <si>
    <t>X0</t>
  </si>
  <si>
    <t>X1</t>
  </si>
  <si>
    <t>Tolerancia</t>
  </si>
  <si>
    <t>Iteraciones</t>
  </si>
  <si>
    <t>Y</t>
  </si>
  <si>
    <t xml:space="preserve">Error Absoluto </t>
  </si>
  <si>
    <t>Error Relativo</t>
  </si>
  <si>
    <t>Regla Falsa</t>
  </si>
  <si>
    <t>Funcion F(m):</t>
  </si>
  <si>
    <t>Funcion F(z):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</si>
</sst>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00"/>
    <numFmt numFmtId="165" formatCode="0.00000000000000"/>
    <numFmt numFmtId="166" formatCode="0.00000"/>
    <numFmt numFmtId="167" formatCode="0.000000000000"/>
    <numFmt numFmtId="168" formatCode="0.00000000000"/>
    <numFmt numFmtId="169" formatCode="0.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9" fontId="0" fillId="0" borderId="9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9" fontId="0" fillId="0" borderId="11" xfId="0" applyNumberFormat="1" applyBorder="1" applyAlignment="1">
      <alignment horizontal="center" vertical="center"/>
    </xf>
    <xf numFmtId="169" fontId="0" fillId="0" borderId="12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9" xfId="0" applyNumberFormat="1" applyBorder="1" applyAlignment="1">
      <alignment horizontal="center" vertical="center"/>
    </xf>
    <xf numFmtId="167" fontId="0" fillId="0" borderId="10" xfId="0" applyNumberFormat="1" applyBorder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167" fontId="0" fillId="0" borderId="12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10" xfId="0" applyNumberFormat="1" applyBorder="1" applyAlignment="1">
      <alignment horizontal="center" vertical="center"/>
    </xf>
    <xf numFmtId="11" fontId="0" fillId="0" borderId="13" xfId="0" applyNumberFormat="1" applyBorder="1" applyAlignment="1">
      <alignment horizontal="center" vertical="center"/>
    </xf>
    <xf numFmtId="168" fontId="0" fillId="0" borderId="9" xfId="0" applyNumberFormat="1" applyBorder="1" applyAlignment="1">
      <alignment horizontal="center" vertical="center"/>
    </xf>
    <xf numFmtId="168" fontId="0" fillId="0" borderId="11" xfId="0" applyNumberFormat="1" applyBorder="1" applyAlignment="1">
      <alignment horizontal="center" vertical="center"/>
    </xf>
    <xf numFmtId="168" fontId="0" fillId="0" borderId="12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11" fontId="0" fillId="0" borderId="0" xfId="0" applyNumberForma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1" fontId="0" fillId="0" borderId="15" xfId="0" applyNumberFormat="1" applyBorder="1" applyAlignment="1">
      <alignment horizontal="center" vertical="center"/>
    </xf>
    <xf numFmtId="11" fontId="0" fillId="0" borderId="16" xfId="0" applyNumberFormat="1" applyBorder="1" applyAlignment="1">
      <alignment horizontal="center" vertical="center"/>
    </xf>
    <xf numFmtId="11" fontId="0" fillId="0" borderId="17" xfId="0" applyNumberFormat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1" applyFill="1" applyBorder="1" applyAlignment="1">
      <alignment horizontal="center" vertical="center" wrapText="1"/>
    </xf>
    <xf numFmtId="0" fontId="1" fillId="0" borderId="3" xfId="1" applyFill="1" applyBorder="1" applyAlignment="1">
      <alignment horizontal="center" vertical="center" wrapText="1"/>
    </xf>
    <xf numFmtId="0" fontId="1" fillId="0" borderId="4" xfId="1" applyFill="1" applyBorder="1" applyAlignment="1">
      <alignment horizontal="center" vertical="center" wrapText="1"/>
    </xf>
    <xf numFmtId="0" fontId="2" fillId="3" borderId="0" xfId="1" applyFont="1" applyFill="1" applyBorder="1" applyAlignment="1">
      <alignment horizontal="center" vertical="center"/>
    </xf>
    <xf numFmtId="0" fontId="2" fillId="3" borderId="30" xfId="1" applyFont="1" applyFill="1" applyBorder="1" applyAlignment="1">
      <alignment horizontal="center" vertical="center"/>
    </xf>
    <xf numFmtId="0" fontId="1" fillId="0" borderId="2" xfId="1" applyFill="1" applyBorder="1" applyAlignment="1">
      <alignment horizontal="center" vertical="center"/>
    </xf>
    <xf numFmtId="0" fontId="1" fillId="0" borderId="3" xfId="1" applyFill="1" applyBorder="1" applyAlignment="1">
      <alignment horizontal="center" vertical="center"/>
    </xf>
    <xf numFmtId="0" fontId="1" fillId="0" borderId="4" xfId="1" applyFill="1" applyBorder="1" applyAlignment="1">
      <alignment horizontal="center" vertical="center"/>
    </xf>
    <xf numFmtId="11" fontId="1" fillId="0" borderId="2" xfId="1" applyNumberFormat="1" applyFill="1" applyBorder="1" applyAlignment="1">
      <alignment horizontal="center" vertical="center"/>
    </xf>
    <xf numFmtId="11" fontId="1" fillId="0" borderId="3" xfId="1" applyNumberFormat="1" applyFill="1" applyBorder="1" applyAlignment="1">
      <alignment horizontal="center" vertical="center"/>
    </xf>
    <xf numFmtId="11" fontId="1" fillId="0" borderId="4" xfId="1" applyNumberForma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</cellXfs>
  <cellStyles count="2">
    <cellStyle name="20% - Énfasis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tmp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tmp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tmp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942312</xdr:colOff>
      <xdr:row>2</xdr:row>
      <xdr:rowOff>223721</xdr:rowOff>
    </xdr:from>
    <xdr:ext cx="3641638" cy="232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8E774BB-3755-4AF1-85E9-ACBFFFF3CD8F}"/>
                </a:ext>
              </a:extLst>
            </xdr:cNvPr>
            <xdr:cNvSpPr txBox="1"/>
          </xdr:nvSpPr>
          <xdr:spPr>
            <a:xfrm>
              <a:off x="9116494" y="760585"/>
              <a:ext cx="3641638" cy="232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p>
                      <m:sSupPr>
                        <m:ctrlPr>
                          <a:rPr lang="es-CO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p>
                        <m:r>
                          <a:rPr lang="es-CO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  <m:r>
                      <a:rPr lang="es-CO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−2</m:t>
                    </m:r>
                    <m:r>
                      <a:rPr lang="es-CO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</m:t>
                    </m:r>
                    <m:sSup>
                      <m:sSupPr>
                        <m:ctrlPr>
                          <a:rPr lang="es-CO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s-CO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es-CO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+700</m:t>
                    </m:r>
                    <m:sSup>
                      <m:sSupPr>
                        <m:ctrlPr>
                          <a:rPr lang="es-CO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s-CO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s-CO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d>
                      <m:dPr>
                        <m:ctrlPr>
                          <a:rPr lang="es-CO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14000</m:t>
                        </m:r>
                        <m:r>
                          <a:rPr lang="es-CO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CO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+70000</m:t>
                        </m:r>
                      </m:e>
                    </m:d>
                    <m:r>
                      <a:rPr lang="es-CO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8E774BB-3755-4AF1-85E9-ACBFFFF3CD8F}"/>
                </a:ext>
              </a:extLst>
            </xdr:cNvPr>
            <xdr:cNvSpPr txBox="1"/>
          </xdr:nvSpPr>
          <xdr:spPr>
            <a:xfrm>
              <a:off x="9116494" y="760585"/>
              <a:ext cx="3641638" cy="232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lang="es-CO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𝑋^4−2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s-CO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𝑥^3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+700</a:t>
              </a:r>
              <a:r>
                <a:rPr lang="es-CO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𝑥^2−(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14000</a:t>
              </a:r>
              <a:r>
                <a:rPr lang="es-CO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𝑥+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70000)</a:t>
              </a:r>
              <a:r>
                <a:rPr lang="es-CO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=0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14</xdr:col>
      <xdr:colOff>717176</xdr:colOff>
      <xdr:row>2</xdr:row>
      <xdr:rowOff>209460</xdr:rowOff>
    </xdr:from>
    <xdr:ext cx="3641638" cy="232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849B4F4-A08B-423D-AB74-4091C4CF4CD5}"/>
                </a:ext>
              </a:extLst>
            </xdr:cNvPr>
            <xdr:cNvSpPr txBox="1"/>
          </xdr:nvSpPr>
          <xdr:spPr>
            <a:xfrm>
              <a:off x="16944312" y="746324"/>
              <a:ext cx="3641638" cy="232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p>
                      <m:sSupPr>
                        <m:ctrlPr>
                          <a:rPr lang="es-CO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p>
                        <m:r>
                          <a:rPr lang="es-CO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  <m:r>
                      <a:rPr lang="es-CO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−2</m:t>
                    </m:r>
                    <m:r>
                      <a:rPr lang="es-CO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</m:t>
                    </m:r>
                    <m:sSup>
                      <m:sSupPr>
                        <m:ctrlPr>
                          <a:rPr lang="es-CO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s-CO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es-CO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+700</m:t>
                    </m:r>
                    <m:sSup>
                      <m:sSupPr>
                        <m:ctrlPr>
                          <a:rPr lang="es-CO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s-CO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s-CO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d>
                      <m:dPr>
                        <m:ctrlPr>
                          <a:rPr lang="es-CO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14000</m:t>
                        </m:r>
                        <m:r>
                          <a:rPr lang="es-CO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CO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+70000</m:t>
                        </m:r>
                      </m:e>
                    </m:d>
                    <m:r>
                      <a:rPr lang="es-CO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</m:t>
                    </m:r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849B4F4-A08B-423D-AB74-4091C4CF4CD5}"/>
                </a:ext>
              </a:extLst>
            </xdr:cNvPr>
            <xdr:cNvSpPr txBox="1"/>
          </xdr:nvSpPr>
          <xdr:spPr>
            <a:xfrm>
              <a:off x="16944312" y="746324"/>
              <a:ext cx="3641638" cy="232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lang="es-CO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𝑋^4−2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s-CO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𝑥^3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+700</a:t>
              </a:r>
              <a:r>
                <a:rPr lang="es-CO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𝑥^2−(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14000</a:t>
              </a:r>
              <a:r>
                <a:rPr lang="es-CO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𝑥+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70000)</a:t>
              </a:r>
              <a:r>
                <a:rPr lang="es-CO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=0</a:t>
              </a:r>
              <a:endParaRPr lang="es-CO" sz="1400"/>
            </a:p>
          </xdr:txBody>
        </xdr:sp>
      </mc:Fallback>
    </mc:AlternateContent>
    <xdr:clientData/>
  </xdr:oneCellAnchor>
  <xdr:oneCellAnchor>
    <xdr:from>
      <xdr:col>26</xdr:col>
      <xdr:colOff>134470</xdr:colOff>
      <xdr:row>2</xdr:row>
      <xdr:rowOff>13864</xdr:rowOff>
    </xdr:from>
    <xdr:ext cx="2465296" cy="5352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56C5419-6708-4E3F-8FF0-F0EE8DBB9F38}"/>
                </a:ext>
              </a:extLst>
            </xdr:cNvPr>
            <xdr:cNvSpPr txBox="1"/>
          </xdr:nvSpPr>
          <xdr:spPr>
            <a:xfrm>
              <a:off x="30782558" y="551746"/>
              <a:ext cx="2465296" cy="5352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CO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</m:t>
                    </m:r>
                    <m:r>
                      <a:rPr lang="es-CO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ad>
                      <m:radPr>
                        <m:degHide m:val="on"/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  <m:d>
                                  <m:dPr>
                                    <m:ctrlP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𝑧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900</m:t>
                            </m:r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𝑧</m:t>
                                </m:r>
                              </m:e>
                              <m:sup>
                                <m: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</m:e>
                    </m:rad>
                    <m:r>
                      <a:rPr lang="es-CO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ad>
                      <m:radPr>
                        <m:degHide m:val="on"/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  <m:d>
                                  <m:dPr>
                                    <m:ctrlP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𝑧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1600</m:t>
                            </m:r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𝑧</m:t>
                                </m:r>
                              </m:e>
                              <m:sup>
                                <m: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</m:e>
                    </m:rad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56C5419-6708-4E3F-8FF0-F0EE8DBB9F38}"/>
                </a:ext>
              </a:extLst>
            </xdr:cNvPr>
            <xdr:cNvSpPr txBox="1"/>
          </xdr:nvSpPr>
          <xdr:spPr>
            <a:xfrm>
              <a:off x="30782558" y="551746"/>
              <a:ext cx="2465296" cy="5352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𝑧−√(〖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100(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𝑧)〗^2/(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900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−𝑧^2 ))−√(〖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100(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𝑧)〗^2/(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1600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−𝑧^2 ))</a:t>
              </a:r>
              <a:endParaRPr lang="es-CO" sz="1100"/>
            </a:p>
          </xdr:txBody>
        </xdr:sp>
      </mc:Fallback>
    </mc:AlternateContent>
    <xdr:clientData/>
  </xdr:oneCellAnchor>
  <xdr:twoCellAnchor editAs="oneCell">
    <xdr:from>
      <xdr:col>0</xdr:col>
      <xdr:colOff>0</xdr:colOff>
      <xdr:row>1</xdr:row>
      <xdr:rowOff>64993</xdr:rowOff>
    </xdr:from>
    <xdr:to>
      <xdr:col>5</xdr:col>
      <xdr:colOff>414618</xdr:colOff>
      <xdr:row>26</xdr:row>
      <xdr:rowOff>32397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CA0E0A4F-69E3-4FF8-9270-9DFA7E92FE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049" t="18344" r="9939" b="8968"/>
        <a:stretch/>
      </xdr:blipFill>
      <xdr:spPr>
        <a:xfrm>
          <a:off x="0" y="255493"/>
          <a:ext cx="6358218" cy="5263304"/>
        </a:xfrm>
        <a:prstGeom prst="rect">
          <a:avLst/>
        </a:prstGeom>
      </xdr:spPr>
    </xdr:pic>
    <xdr:clientData/>
  </xdr:twoCellAnchor>
  <xdr:twoCellAnchor editAs="oneCell">
    <xdr:from>
      <xdr:col>19</xdr:col>
      <xdr:colOff>430917</xdr:colOff>
      <xdr:row>1</xdr:row>
      <xdr:rowOff>24450</xdr:rowOff>
    </xdr:from>
    <xdr:to>
      <xdr:col>23</xdr:col>
      <xdr:colOff>811918</xdr:colOff>
      <xdr:row>21</xdr:row>
      <xdr:rowOff>65583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A7FFCDE2-B204-4FFB-A9B9-4AE9C722E9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640" t="18573" r="4834" b="8968"/>
        <a:stretch/>
      </xdr:blipFill>
      <xdr:spPr>
        <a:xfrm>
          <a:off x="22961872" y="232268"/>
          <a:ext cx="5715001" cy="44399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628650</xdr:colOff>
      <xdr:row>3</xdr:row>
      <xdr:rowOff>33336</xdr:rowOff>
    </xdr:from>
    <xdr:ext cx="1689827" cy="3667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371EDDE8-A928-4073-BE31-D6D5BE58F76E}"/>
                </a:ext>
              </a:extLst>
            </xdr:cNvPr>
            <xdr:cNvSpPr txBox="1"/>
          </xdr:nvSpPr>
          <xdr:spPr>
            <a:xfrm>
              <a:off x="9982200" y="757236"/>
              <a:ext cx="1689827" cy="3667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i="1">
                            <a:latin typeface="Cambria Math" panose="02040503050406030204" pitchFamily="18" charset="0"/>
                          </a:rPr>
                          <m:t>49</m:t>
                        </m:r>
                      </m:num>
                      <m:den>
                        <m:r>
                          <a:rPr lang="es-CO" sz="1100" i="1">
                            <a:latin typeface="Cambria Math" panose="02040503050406030204" pitchFamily="18" charset="0"/>
                          </a:rPr>
                          <m:t>75</m:t>
                        </m:r>
                      </m:den>
                    </m:f>
                    <m:r>
                      <a:rPr lang="es-CO" sz="1100" i="1">
                        <a:latin typeface="Cambria Math" panose="02040503050406030204" pitchFamily="18" charset="0"/>
                      </a:rPr>
                      <m:t>𝑚</m:t>
                    </m:r>
                    <m:d>
                      <m:d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10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s-CO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es-CO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−150</m:t>
                                </m:r>
                              </m:num>
                              <m:den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</m:den>
                            </m:f>
                          </m:sup>
                        </m:sSup>
                      </m:e>
                    </m:d>
                    <m:r>
                      <a:rPr lang="es-CO" sz="1100" i="1">
                        <a:latin typeface="Cambria Math" panose="02040503050406030204" pitchFamily="18" charset="0"/>
                      </a:rPr>
                      <m:t>−50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371EDDE8-A928-4073-BE31-D6D5BE58F76E}"/>
                </a:ext>
              </a:extLst>
            </xdr:cNvPr>
            <xdr:cNvSpPr txBox="1"/>
          </xdr:nvSpPr>
          <xdr:spPr>
            <a:xfrm>
              <a:off x="9982200" y="757236"/>
              <a:ext cx="1689827" cy="3667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CO" sz="1100" i="0">
                  <a:latin typeface="Cambria Math" panose="02040503050406030204" pitchFamily="18" charset="0"/>
                </a:rPr>
                <a:t>49/75 𝑚(1−</a:t>
              </a:r>
              <a:r>
                <a:rPr lang="es-CO" sz="1100" b="0" i="0">
                  <a:latin typeface="Cambria Math" panose="02040503050406030204" pitchFamily="18" charset="0"/>
                </a:rPr>
                <a:t>𝑒^((−150)/𝑚) )</a:t>
              </a:r>
              <a:r>
                <a:rPr lang="es-CO" sz="1100" i="0">
                  <a:latin typeface="Cambria Math" panose="02040503050406030204" pitchFamily="18" charset="0"/>
                </a:rPr>
                <a:t>−50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20</xdr:col>
      <xdr:colOff>628650</xdr:colOff>
      <xdr:row>3</xdr:row>
      <xdr:rowOff>33337</xdr:rowOff>
    </xdr:from>
    <xdr:ext cx="1689827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4A82164-3647-4CC5-BE24-6F8A91F237D0}"/>
                </a:ext>
              </a:extLst>
            </xdr:cNvPr>
            <xdr:cNvSpPr txBox="1"/>
          </xdr:nvSpPr>
          <xdr:spPr>
            <a:xfrm>
              <a:off x="9982200" y="757237"/>
              <a:ext cx="1689827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i="1">
                            <a:latin typeface="Cambria Math" panose="02040503050406030204" pitchFamily="18" charset="0"/>
                          </a:rPr>
                          <m:t>49</m:t>
                        </m:r>
                      </m:num>
                      <m:den>
                        <m:r>
                          <a:rPr lang="es-CO" sz="1100" i="1">
                            <a:latin typeface="Cambria Math" panose="02040503050406030204" pitchFamily="18" charset="0"/>
                          </a:rPr>
                          <m:t>75</m:t>
                        </m:r>
                      </m:den>
                    </m:f>
                    <m:r>
                      <a:rPr lang="es-CO" sz="1100" i="1">
                        <a:latin typeface="Cambria Math" panose="02040503050406030204" pitchFamily="18" charset="0"/>
                      </a:rPr>
                      <m:t>𝑚</m:t>
                    </m:r>
                    <m:d>
                      <m:d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100" i="1">
                            <a:latin typeface="Cambria Math" panose="02040503050406030204" pitchFamily="18" charset="0"/>
                          </a:rPr>
                          <m:t>1−</m:t>
                        </m:r>
                        <m:f>
                          <m:fPr>
                            <m:ctrlPr>
                              <a:rPr lang="es-CO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i="1">
                                <a:latin typeface="Cambria Math" panose="02040503050406030204" pitchFamily="18" charset="0"/>
                              </a:rPr>
                              <m:t>−150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CO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O" sz="1100" i="1">
                                    <a:latin typeface="Cambria Math" panose="02040503050406030204" pitchFamily="18" charset="0"/>
                                  </a:rPr>
                                  <m:t>ⅇ</m:t>
                                </m:r>
                              </m:e>
                              <m:sup>
                                <m:r>
                                  <a:rPr lang="es-CO" sz="110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</m:sup>
                            </m:sSup>
                          </m:den>
                        </m:f>
                      </m:e>
                    </m:d>
                    <m:r>
                      <a:rPr lang="es-CO" sz="1100" i="1">
                        <a:latin typeface="Cambria Math" panose="02040503050406030204" pitchFamily="18" charset="0"/>
                      </a:rPr>
                      <m:t>−50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4A82164-3647-4CC5-BE24-6F8A91F237D0}"/>
                </a:ext>
              </a:extLst>
            </xdr:cNvPr>
            <xdr:cNvSpPr txBox="1"/>
          </xdr:nvSpPr>
          <xdr:spPr>
            <a:xfrm>
              <a:off x="9982200" y="757237"/>
              <a:ext cx="1689827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O" sz="1100" i="0">
                  <a:latin typeface="Cambria Math" panose="02040503050406030204" pitchFamily="18" charset="0"/>
                </a:rPr>
                <a:t>49/75 𝑚(1−(−150)/ⅇ^𝑚 )−50</a:t>
              </a:r>
              <a:endParaRPr lang="es-CO" sz="1100"/>
            </a:p>
          </xdr:txBody>
        </xdr:sp>
      </mc:Fallback>
    </mc:AlternateContent>
    <xdr:clientData/>
  </xdr:oneCellAnchor>
  <xdr:twoCellAnchor editAs="oneCell">
    <xdr:from>
      <xdr:col>0</xdr:col>
      <xdr:colOff>390525</xdr:colOff>
      <xdr:row>1</xdr:row>
      <xdr:rowOff>190500</xdr:rowOff>
    </xdr:from>
    <xdr:to>
      <xdr:col>8</xdr:col>
      <xdr:colOff>66675</xdr:colOff>
      <xdr:row>23</xdr:row>
      <xdr:rowOff>79330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486EF11-11E6-43BA-9F24-EBEA976889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01" t="18320" r="8520" b="7421"/>
        <a:stretch/>
      </xdr:blipFill>
      <xdr:spPr>
        <a:xfrm>
          <a:off x="390525" y="381000"/>
          <a:ext cx="5772150" cy="44608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547407</xdr:colOff>
      <xdr:row>2</xdr:row>
      <xdr:rowOff>92168</xdr:rowOff>
    </xdr:from>
    <xdr:ext cx="2130799" cy="2550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CA583AF-BB43-43C1-B21D-804C1292194D}"/>
                </a:ext>
              </a:extLst>
            </xdr:cNvPr>
            <xdr:cNvSpPr txBox="1"/>
          </xdr:nvSpPr>
          <xdr:spPr>
            <a:xfrm>
              <a:off x="2642907" y="618844"/>
              <a:ext cx="2130799" cy="2550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60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es-CO" sz="1600" i="1">
                        <a:latin typeface="Cambria Math" panose="02040503050406030204" pitchFamily="18" charset="0"/>
                      </a:rPr>
                      <m:t>ⅇ</m:t>
                    </m:r>
                    <m:r>
                      <a:rPr lang="es-CO" sz="1600" i="1">
                        <a:latin typeface="Cambria Math" panose="02040503050406030204" pitchFamily="18" charset="0"/>
                      </a:rPr>
                      <m:t>𝑛</m:t>
                    </m:r>
                    <m:d>
                      <m:dPr>
                        <m:ctrlPr>
                          <a:rPr lang="es-CO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CO" sz="16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O" sz="16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s-CO" sz="160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d>
                    <m:r>
                      <a:rPr lang="es-CO" sz="1600" i="1">
                        <a:latin typeface="Cambria Math" panose="02040503050406030204" pitchFamily="18" charset="0"/>
                      </a:rPr>
                      <m:t>−</m:t>
                    </m:r>
                    <m:func>
                      <m:funcPr>
                        <m:ctrlPr>
                          <a:rPr lang="es-CO" sz="16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CO" sz="1600" i="1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s-CO" sz="16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unc>
                              <m:funcPr>
                                <m:ctrlPr>
                                  <a:rPr lang="es-CO" sz="160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s-CO" sz="1600" i="1">
                                    <a:latin typeface="Cambria Math" panose="02040503050406030204" pitchFamily="18" charset="0"/>
                                  </a:rPr>
                                  <m:t>ln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s-CO" sz="160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s-CO" sz="160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d>
                              </m:e>
                            </m:func>
                          </m:e>
                        </m:d>
                      </m:e>
                    </m:func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CA583AF-BB43-43C1-B21D-804C1292194D}"/>
                </a:ext>
              </a:extLst>
            </xdr:cNvPr>
            <xdr:cNvSpPr txBox="1"/>
          </xdr:nvSpPr>
          <xdr:spPr>
            <a:xfrm>
              <a:off x="2642907" y="618844"/>
              <a:ext cx="2130799" cy="2550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O" sz="1600" i="0">
                  <a:latin typeface="Cambria Math" panose="02040503050406030204" pitchFamily="18" charset="0"/>
                </a:rPr>
                <a:t>𝑠ⅇ𝑛(𝑥^2 )−cos⁡(ln⁡(𝑥) 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13</xdr:col>
      <xdr:colOff>635374</xdr:colOff>
      <xdr:row>2</xdr:row>
      <xdr:rowOff>43143</xdr:rowOff>
    </xdr:from>
    <xdr:ext cx="2098862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7312FED2-0551-45D7-80A6-B23E8E409443}"/>
                </a:ext>
              </a:extLst>
            </xdr:cNvPr>
            <xdr:cNvSpPr txBox="1"/>
          </xdr:nvSpPr>
          <xdr:spPr>
            <a:xfrm>
              <a:off x="2730874" y="5814172"/>
              <a:ext cx="2098862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s-CO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ⅇ</m:t>
                    </m:r>
                    <m:r>
                      <a:rPr lang="es-CO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</m:t>
                    </m:r>
                    <m:d>
                      <m:dPr>
                        <m:ctrlPr>
                          <a:rPr lang="es-CO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CO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CO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s-CO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d>
                    <m:r>
                      <a:rPr lang="es-CO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func>
                      <m:funcPr>
                        <m:ctrlPr>
                          <a:rPr lang="es-CO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CO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s-CO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unc>
                              <m:funcPr>
                                <m:ctrlPr>
                                  <a:rPr lang="es-CO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s-CO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ln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s-CO" sz="16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s-CO" sz="16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d>
                              </m:e>
                            </m:func>
                          </m:e>
                        </m:d>
                      </m:e>
                    </m:func>
                  </m:oMath>
                </m:oMathPara>
              </a14:m>
              <a:endParaRPr lang="es-CO" sz="16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7312FED2-0551-45D7-80A6-B23E8E409443}"/>
                </a:ext>
              </a:extLst>
            </xdr:cNvPr>
            <xdr:cNvSpPr txBox="1"/>
          </xdr:nvSpPr>
          <xdr:spPr>
            <a:xfrm>
              <a:off x="2730874" y="5814172"/>
              <a:ext cx="2098862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O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𝑠ⅇ𝑛(𝑥^2 )−cos⁡(ln⁡(𝑥) )</a:t>
              </a:r>
              <a:endParaRPr lang="es-CO" sz="1600"/>
            </a:p>
          </xdr:txBody>
        </xdr:sp>
      </mc:Fallback>
    </mc:AlternateContent>
    <xdr:clientData/>
  </xdr:oneCellAnchor>
  <xdr:oneCellAnchor>
    <xdr:from>
      <xdr:col>20</xdr:col>
      <xdr:colOff>622487</xdr:colOff>
      <xdr:row>2</xdr:row>
      <xdr:rowOff>130549</xdr:rowOff>
    </xdr:from>
    <xdr:ext cx="2212602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CC740C2A-1EC1-45C3-AD43-C5FAD6F3BED4}"/>
                </a:ext>
              </a:extLst>
            </xdr:cNvPr>
            <xdr:cNvSpPr txBox="1"/>
          </xdr:nvSpPr>
          <xdr:spPr>
            <a:xfrm>
              <a:off x="13442016" y="657225"/>
              <a:ext cx="2212602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s-CO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ⅇ</m:t>
                    </m:r>
                    <m:r>
                      <a:rPr lang="es-CO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</m:t>
                    </m:r>
                    <m:d>
                      <m:dPr>
                        <m:ctrlPr>
                          <a:rPr lang="es-CO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CO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CO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s-CO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d>
                    <m:r>
                      <a:rPr lang="es-CO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func>
                      <m:funcPr>
                        <m:ctrlPr>
                          <a:rPr lang="es-CO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CO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s-CO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unc>
                              <m:funcPr>
                                <m:ctrlPr>
                                  <a:rPr lang="es-CO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s-CO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ln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s-CO" sz="16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s-CO" sz="16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d>
                              </m:e>
                            </m:func>
                          </m:e>
                        </m:d>
                      </m:e>
                    </m:func>
                  </m:oMath>
                </m:oMathPara>
              </a14:m>
              <a:endParaRPr lang="es-CO" sz="16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CC740C2A-1EC1-45C3-AD43-C5FAD6F3BED4}"/>
                </a:ext>
              </a:extLst>
            </xdr:cNvPr>
            <xdr:cNvSpPr txBox="1"/>
          </xdr:nvSpPr>
          <xdr:spPr>
            <a:xfrm>
              <a:off x="13442016" y="657225"/>
              <a:ext cx="2212602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O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𝑠ⅇ𝑛(𝑥^2 )−cos⁡(ln⁡(𝑥) )</a:t>
              </a:r>
              <a:endParaRPr lang="es-CO" sz="1600"/>
            </a:p>
          </xdr:txBody>
        </xdr:sp>
      </mc:Fallback>
    </mc:AlternateContent>
    <xdr:clientData/>
  </xdr:oneCellAnchor>
  <xdr:twoCellAnchor editAs="oneCell">
    <xdr:from>
      <xdr:col>0</xdr:col>
      <xdr:colOff>0</xdr:colOff>
      <xdr:row>0</xdr:row>
      <xdr:rowOff>173180</xdr:rowOff>
    </xdr:from>
    <xdr:to>
      <xdr:col>5</xdr:col>
      <xdr:colOff>861031</xdr:colOff>
      <xdr:row>21</xdr:row>
      <xdr:rowOff>69272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A77849D-DDCD-4CC1-BCAE-3D70E96018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03" t="17719" r="8472" b="6800"/>
        <a:stretch/>
      </xdr:blipFill>
      <xdr:spPr>
        <a:xfrm>
          <a:off x="0" y="173180"/>
          <a:ext cx="5675486" cy="43641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714375</xdr:colOff>
      <xdr:row>17</xdr:row>
      <xdr:rowOff>161925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6982ECAD-BADD-443C-8B9A-684662947DA1}"/>
            </a:ext>
          </a:extLst>
        </xdr:cNvPr>
        <xdr:cNvSpPr txBox="1"/>
      </xdr:nvSpPr>
      <xdr:spPr>
        <a:xfrm>
          <a:off x="9629775" y="1876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9</xdr:col>
      <xdr:colOff>542925</xdr:colOff>
      <xdr:row>2</xdr:row>
      <xdr:rowOff>76200</xdr:rowOff>
    </xdr:from>
    <xdr:ext cx="2609850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24E1F39-4210-4FC2-828D-CB852DA12A9B}"/>
                </a:ext>
              </a:extLst>
            </xdr:cNvPr>
            <xdr:cNvSpPr txBox="1"/>
          </xdr:nvSpPr>
          <xdr:spPr>
            <a:xfrm>
              <a:off x="3390900" y="600075"/>
              <a:ext cx="2609850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−3</m:t>
                            </m:r>
                          </m:e>
                        </m:d>
                      </m:e>
                      <m:sup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func>
                      <m:func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−8</m:t>
                            </m:r>
                          </m:e>
                        </m:d>
                      </m:e>
                    </m:func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ⅇ</m:t>
                        </m:r>
                      </m:e>
                      <m:sup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−3</m:t>
                        </m:r>
                      </m:sup>
                    </m:sSup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24E1F39-4210-4FC2-828D-CB852DA12A9B}"/>
                </a:ext>
              </a:extLst>
            </xdr:cNvPr>
            <xdr:cNvSpPr txBox="1"/>
          </xdr:nvSpPr>
          <xdr:spPr>
            <a:xfrm>
              <a:off x="3390900" y="600075"/>
              <a:ext cx="2609850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(𝑥−3)^2  cos⁡(𝑥−8)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1/2 ⅇ^(𝑥−3)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15</xdr:col>
      <xdr:colOff>542925</xdr:colOff>
      <xdr:row>2</xdr:row>
      <xdr:rowOff>76200</xdr:rowOff>
    </xdr:from>
    <xdr:ext cx="2609850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AFA5A1A1-FB97-4CB1-8936-A8203FCDBEC6}"/>
                </a:ext>
              </a:extLst>
            </xdr:cNvPr>
            <xdr:cNvSpPr txBox="1"/>
          </xdr:nvSpPr>
          <xdr:spPr>
            <a:xfrm>
              <a:off x="3390900" y="609600"/>
              <a:ext cx="2609850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−3</m:t>
                            </m:r>
                          </m:e>
                        </m:d>
                      </m:e>
                      <m:sup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func>
                      <m:func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−8</m:t>
                            </m:r>
                          </m:e>
                        </m:d>
                      </m:e>
                    </m:func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ⅇ</m:t>
                        </m:r>
                      </m:e>
                      <m:sup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−3</m:t>
                        </m:r>
                      </m:sup>
                    </m:sSup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AFA5A1A1-FB97-4CB1-8936-A8203FCDBEC6}"/>
                </a:ext>
              </a:extLst>
            </xdr:cNvPr>
            <xdr:cNvSpPr txBox="1"/>
          </xdr:nvSpPr>
          <xdr:spPr>
            <a:xfrm>
              <a:off x="3390900" y="609600"/>
              <a:ext cx="2609850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(𝑥−3)^2  cos⁡(𝑥−8)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1/2 ⅇ^(𝑥−3)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21</xdr:col>
      <xdr:colOff>542925</xdr:colOff>
      <xdr:row>2</xdr:row>
      <xdr:rowOff>76200</xdr:rowOff>
    </xdr:from>
    <xdr:ext cx="2609850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B8DD2D85-911B-43AD-B038-88F558324771}"/>
                </a:ext>
              </a:extLst>
            </xdr:cNvPr>
            <xdr:cNvSpPr txBox="1"/>
          </xdr:nvSpPr>
          <xdr:spPr>
            <a:xfrm>
              <a:off x="3390900" y="609600"/>
              <a:ext cx="2609850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−3</m:t>
                            </m:r>
                          </m:e>
                        </m:d>
                      </m:e>
                      <m:sup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func>
                      <m:func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−8</m:t>
                            </m:r>
                          </m:e>
                        </m:d>
                      </m:e>
                    </m:func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ⅇ</m:t>
                        </m:r>
                      </m:e>
                      <m:sup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−3</m:t>
                        </m:r>
                      </m:sup>
                    </m:sSup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B8DD2D85-911B-43AD-B038-88F558324771}"/>
                </a:ext>
              </a:extLst>
            </xdr:cNvPr>
            <xdr:cNvSpPr txBox="1"/>
          </xdr:nvSpPr>
          <xdr:spPr>
            <a:xfrm>
              <a:off x="3390900" y="609600"/>
              <a:ext cx="2609850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(𝑥−3)^2  cos⁡(𝑥−8)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1/2 ⅇ^(𝑥−3)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26</xdr:col>
      <xdr:colOff>914400</xdr:colOff>
      <xdr:row>2</xdr:row>
      <xdr:rowOff>133350</xdr:rowOff>
    </xdr:from>
    <xdr:ext cx="1619250" cy="2593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3EC2C449-CFFF-4EFC-ACDB-1FEBA573DEF5}"/>
                </a:ext>
              </a:extLst>
            </xdr:cNvPr>
            <xdr:cNvSpPr txBox="1"/>
          </xdr:nvSpPr>
          <xdr:spPr>
            <a:xfrm>
              <a:off x="20412075" y="666750"/>
              <a:ext cx="1619250" cy="259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p>
                      <m:sSupPr>
                        <m:ctrlPr>
                          <a:rPr lang="es-CO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CO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O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O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−3</m:t>
                            </m:r>
                          </m:e>
                        </m:d>
                      </m:e>
                      <m:sup>
                        <m:r>
                          <a:rPr lang="es-CO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func>
                      <m:funcPr>
                        <m:ctrlPr>
                          <a:rPr lang="es-CO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CO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s-CO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O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O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−8</m:t>
                            </m:r>
                          </m:e>
                        </m:d>
                      </m:e>
                    </m:func>
                    <m:r>
                      <a:rPr lang="es-CO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es-CO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CO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s-CO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s-CO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ⅇ</m:t>
                        </m:r>
                      </m:e>
                      <m:sup>
                        <m:r>
                          <a:rPr lang="es-CO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CO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−3</m:t>
                        </m:r>
                      </m:sup>
                    </m:sSup>
                    <m:r>
                      <a:rPr lang="es-CO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s-CO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s-CO" sz="9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3EC2C449-CFFF-4EFC-ACDB-1FEBA573DEF5}"/>
                </a:ext>
              </a:extLst>
            </xdr:cNvPr>
            <xdr:cNvSpPr txBox="1"/>
          </xdr:nvSpPr>
          <xdr:spPr>
            <a:xfrm>
              <a:off x="20412075" y="666750"/>
              <a:ext cx="1619250" cy="259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9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(𝑥−3)^2  cos⁡(𝑥−8)</a:t>
              </a:r>
              <a:r>
                <a:rPr lang="es-CO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es-CO" sz="9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1/2 ⅇ^(𝑥−3)</a:t>
              </a:r>
              <a:r>
                <a:rPr lang="es-CO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+𝑥</a:t>
              </a:r>
              <a:endParaRPr lang="es-CO" sz="900"/>
            </a:p>
          </xdr:txBody>
        </xdr:sp>
      </mc:Fallback>
    </mc:AlternateContent>
    <xdr:clientData/>
  </xdr:oneCellAnchor>
  <xdr:oneCellAnchor>
    <xdr:from>
      <xdr:col>28</xdr:col>
      <xdr:colOff>38100</xdr:colOff>
      <xdr:row>2</xdr:row>
      <xdr:rowOff>47625</xdr:rowOff>
    </xdr:from>
    <xdr:ext cx="1453538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4FE779B7-101D-4D16-A68C-DEBC8C862B7B}"/>
                </a:ext>
              </a:extLst>
            </xdr:cNvPr>
            <xdr:cNvSpPr txBox="1"/>
          </xdr:nvSpPr>
          <xdr:spPr>
            <a:xfrm>
              <a:off x="22059900" y="581025"/>
              <a:ext cx="1453538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s-CO" sz="1100" i="1">
                            <a:latin typeface="Cambria Math" panose="02040503050406030204" pitchFamily="18" charset="0"/>
                          </a:rPr>
                          <m:t>6</m:t>
                        </m:r>
                        <m:r>
                          <a:rPr lang="es-CO" sz="110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O" sz="1100" i="1">
                            <a:latin typeface="Cambria Math" panose="02040503050406030204" pitchFamily="18" charset="0"/>
                          </a:rPr>
                          <m:t>−9−</m:t>
                        </m:r>
                        <m:f>
                          <m:fPr>
                            <m:ctrlPr>
                              <a:rPr lang="es-CO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CO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O" sz="1100" i="1">
                                    <a:latin typeface="Cambria Math" panose="02040503050406030204" pitchFamily="18" charset="0"/>
                                  </a:rPr>
                                  <m:t>ⅇ</m:t>
                                </m:r>
                              </m:e>
                              <m:sup>
                                <m:r>
                                  <a:rPr lang="es-CO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CO" sz="1100" i="1">
                                    <a:latin typeface="Cambria Math" panose="02040503050406030204" pitchFamily="18" charset="0"/>
                                  </a:rPr>
                                  <m:t>−3</m:t>
                                </m:r>
                              </m:sup>
                            </m:sSup>
                          </m:num>
                          <m:den>
                            <m:r>
                              <a:rPr lang="es-CO" sz="110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func>
                              <m:funcPr>
                                <m:ctrlPr>
                                  <a:rPr lang="es-CO" sz="110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s-CO" sz="1100" i="1">
                                    <a:latin typeface="Cambria Math" panose="02040503050406030204" pitchFamily="18" charset="0"/>
                                  </a:rPr>
                                  <m:t>cos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s-CO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s-CO" sz="110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  <m:r>
                                      <a:rPr lang="es-CO" sz="1100" i="1">
                                        <a:latin typeface="Cambria Math" panose="02040503050406030204" pitchFamily="18" charset="0"/>
                                      </a:rPr>
                                      <m:t>−8</m:t>
                                    </m:r>
                                  </m:e>
                                </m:d>
                              </m:e>
                            </m:func>
                          </m:den>
                        </m:f>
                      </m:e>
                    </m:rad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4FE779B7-101D-4D16-A68C-DEBC8C862B7B}"/>
                </a:ext>
              </a:extLst>
            </xdr:cNvPr>
            <xdr:cNvSpPr txBox="1"/>
          </xdr:nvSpPr>
          <xdr:spPr>
            <a:xfrm>
              <a:off x="22059900" y="581025"/>
              <a:ext cx="1453538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latin typeface="Cambria Math" panose="02040503050406030204" pitchFamily="18" charset="0"/>
                </a:rPr>
                <a:t>√(6𝑥−9−ⅇ^(𝑥−3)/(2 cos⁡(𝑥−8) ))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29</xdr:col>
      <xdr:colOff>28575</xdr:colOff>
      <xdr:row>2</xdr:row>
      <xdr:rowOff>228600</xdr:rowOff>
    </xdr:from>
    <xdr:ext cx="1512465" cy="156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207172A7-4851-44E4-A4D3-C27308F99111}"/>
                </a:ext>
              </a:extLst>
            </xdr:cNvPr>
            <xdr:cNvSpPr txBox="1"/>
          </xdr:nvSpPr>
          <xdr:spPr>
            <a:xfrm>
              <a:off x="23688675" y="762000"/>
              <a:ext cx="1512465" cy="156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900" i="1">
                        <a:latin typeface="Cambria Math" panose="02040503050406030204" pitchFamily="18" charset="0"/>
                      </a:rPr>
                      <m:t>3+</m:t>
                    </m:r>
                    <m:func>
                      <m:funcPr>
                        <m:ctrlPr>
                          <a:rPr lang="es-CO" sz="9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CO" sz="900" i="1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begChr m:val="["/>
                            <m:endChr m:val="]"/>
                            <m:ctrlPr>
                              <a:rPr lang="es-CO" sz="9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O" sz="9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CO" sz="90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sSup>
                              <m:sSupPr>
                                <m:ctrlPr>
                                  <a:rPr lang="es-CO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s-CO" sz="9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s-CO" sz="9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s-CO" sz="9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−3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s-CO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func>
                              <m:funcPr>
                                <m:ctrlPr>
                                  <a:rPr lang="es-CO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s-CO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cos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s-CO" sz="9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s-CO" sz="9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s-CO" sz="9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−8</m:t>
                                    </m:r>
                                  </m:e>
                                </m:d>
                              </m:e>
                            </m:func>
                          </m:e>
                        </m:d>
                      </m:e>
                    </m:func>
                  </m:oMath>
                </m:oMathPara>
              </a14:m>
              <a:endParaRPr lang="es-CO" sz="9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207172A7-4851-44E4-A4D3-C27308F99111}"/>
                </a:ext>
              </a:extLst>
            </xdr:cNvPr>
            <xdr:cNvSpPr txBox="1"/>
          </xdr:nvSpPr>
          <xdr:spPr>
            <a:xfrm>
              <a:off x="23688675" y="762000"/>
              <a:ext cx="1512465" cy="156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900" i="0">
                  <a:latin typeface="Cambria Math" panose="02040503050406030204" pitchFamily="18" charset="0"/>
                </a:rPr>
                <a:t>3+ln⁡[</a:t>
              </a:r>
              <a:r>
                <a:rPr lang="es-CO" sz="900" b="0" i="0">
                  <a:latin typeface="Cambria Math" panose="02040503050406030204" pitchFamily="18" charset="0"/>
                </a:rPr>
                <a:t>−</a:t>
              </a:r>
              <a:r>
                <a:rPr lang="es-CO" sz="900" i="0">
                  <a:latin typeface="Cambria Math" panose="02040503050406030204" pitchFamily="18" charset="0"/>
                </a:rPr>
                <a:t>2</a:t>
              </a:r>
              <a:r>
                <a:rPr lang="es-CO" sz="9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(𝑥−3)^2  cos⁡(𝑥−8)</a:t>
              </a:r>
              <a:r>
                <a:rPr lang="es-CO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]</a:t>
              </a:r>
              <a:endParaRPr lang="es-CO" sz="900"/>
            </a:p>
          </xdr:txBody>
        </xdr:sp>
      </mc:Fallback>
    </mc:AlternateContent>
    <xdr:clientData/>
  </xdr:oneCellAnchor>
  <xdr:oneCellAnchor>
    <xdr:from>
      <xdr:col>33</xdr:col>
      <xdr:colOff>485775</xdr:colOff>
      <xdr:row>2</xdr:row>
      <xdr:rowOff>138112</xdr:rowOff>
    </xdr:from>
    <xdr:ext cx="2143125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DF0FBCD7-C507-4AEE-803E-14ABA1728690}"/>
                </a:ext>
              </a:extLst>
            </xdr:cNvPr>
            <xdr:cNvSpPr txBox="1"/>
          </xdr:nvSpPr>
          <xdr:spPr>
            <a:xfrm>
              <a:off x="27403425" y="671512"/>
              <a:ext cx="214312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−3</m:t>
                            </m:r>
                          </m:e>
                        </m:d>
                      </m:e>
                      <m:sup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func>
                      <m:func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−8</m:t>
                            </m:r>
                          </m:e>
                        </m:d>
                      </m:e>
                    </m:func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ⅇ</m:t>
                        </m:r>
                      </m:e>
                      <m:sup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−3</m:t>
                        </m:r>
                      </m:sup>
                    </m:sSup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DF0FBCD7-C507-4AEE-803E-14ABA1728690}"/>
                </a:ext>
              </a:extLst>
            </xdr:cNvPr>
            <xdr:cNvSpPr txBox="1"/>
          </xdr:nvSpPr>
          <xdr:spPr>
            <a:xfrm>
              <a:off x="27403425" y="671512"/>
              <a:ext cx="214312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(𝑥−3)^2  cos⁡(𝑥−8)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1/2 ⅇ^(𝑥−3)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41</xdr:col>
      <xdr:colOff>466725</xdr:colOff>
      <xdr:row>2</xdr:row>
      <xdr:rowOff>128587</xdr:rowOff>
    </xdr:from>
    <xdr:ext cx="207082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97DEFD3-6B21-4586-9A0D-9CA8E680AF02}"/>
                </a:ext>
              </a:extLst>
            </xdr:cNvPr>
            <xdr:cNvSpPr txBox="1"/>
          </xdr:nvSpPr>
          <xdr:spPr>
            <a:xfrm>
              <a:off x="33985200" y="661987"/>
              <a:ext cx="2070827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−3</m:t>
                            </m:r>
                          </m:e>
                        </m:d>
                      </m:e>
                      <m:sup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func>
                      <m:func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−8</m:t>
                            </m:r>
                          </m:e>
                        </m:d>
                      </m:e>
                    </m:func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ⅇ</m:t>
                        </m:r>
                      </m:e>
                      <m:sup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−3</m:t>
                        </m:r>
                      </m:sup>
                    </m:sSup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97DEFD3-6B21-4586-9A0D-9CA8E680AF02}"/>
                </a:ext>
              </a:extLst>
            </xdr:cNvPr>
            <xdr:cNvSpPr txBox="1"/>
          </xdr:nvSpPr>
          <xdr:spPr>
            <a:xfrm>
              <a:off x="33985200" y="661987"/>
              <a:ext cx="2070827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(𝑥−3)^2  cos⁡(𝑥−8)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1/2 ⅇ^(𝑥−3)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49</xdr:col>
      <xdr:colOff>285750</xdr:colOff>
      <xdr:row>2</xdr:row>
      <xdr:rowOff>138112</xdr:rowOff>
    </xdr:from>
    <xdr:ext cx="2228850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91E21EC4-A2BC-4BA5-8304-713F489EC0DB}"/>
                </a:ext>
              </a:extLst>
            </xdr:cNvPr>
            <xdr:cNvSpPr txBox="1"/>
          </xdr:nvSpPr>
          <xdr:spPr>
            <a:xfrm>
              <a:off x="40024050" y="671512"/>
              <a:ext cx="2228850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−3</m:t>
                            </m:r>
                          </m:e>
                        </m:d>
                      </m:e>
                      <m:sup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func>
                      <m:func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−8</m:t>
                            </m:r>
                          </m:e>
                        </m:d>
                      </m:e>
                    </m:func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ⅇ</m:t>
                        </m:r>
                      </m:e>
                      <m:sup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−3</m:t>
                        </m:r>
                      </m:sup>
                    </m:sSup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91E21EC4-A2BC-4BA5-8304-713F489EC0DB}"/>
                </a:ext>
              </a:extLst>
            </xdr:cNvPr>
            <xdr:cNvSpPr txBox="1"/>
          </xdr:nvSpPr>
          <xdr:spPr>
            <a:xfrm>
              <a:off x="40024050" y="671512"/>
              <a:ext cx="2228850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(𝑥−3)^2  cos⁡(𝑥−8)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1/2 ⅇ^(𝑥−3)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56</xdr:col>
      <xdr:colOff>285750</xdr:colOff>
      <xdr:row>2</xdr:row>
      <xdr:rowOff>138112</xdr:rowOff>
    </xdr:from>
    <xdr:ext cx="2228850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8239B6EA-F066-41B5-8E6C-AB225CC1E77A}"/>
                </a:ext>
              </a:extLst>
            </xdr:cNvPr>
            <xdr:cNvSpPr txBox="1"/>
          </xdr:nvSpPr>
          <xdr:spPr>
            <a:xfrm>
              <a:off x="40024050" y="671512"/>
              <a:ext cx="2228850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−3</m:t>
                            </m:r>
                          </m:e>
                        </m:d>
                      </m:e>
                      <m:sup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func>
                      <m:func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−8</m:t>
                            </m:r>
                          </m:e>
                        </m:d>
                      </m:e>
                    </m:func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ⅇ</m:t>
                        </m:r>
                      </m:e>
                      <m:sup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−3</m:t>
                        </m:r>
                      </m:sup>
                    </m:sSup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8239B6EA-F066-41B5-8E6C-AB225CC1E77A}"/>
                </a:ext>
              </a:extLst>
            </xdr:cNvPr>
            <xdr:cNvSpPr txBox="1"/>
          </xdr:nvSpPr>
          <xdr:spPr>
            <a:xfrm>
              <a:off x="40024050" y="671512"/>
              <a:ext cx="2228850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(𝑥−3)^2  cos⁡(𝑥−8)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1/2 ⅇ^(𝑥−3)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63</xdr:col>
      <xdr:colOff>285750</xdr:colOff>
      <xdr:row>2</xdr:row>
      <xdr:rowOff>138112</xdr:rowOff>
    </xdr:from>
    <xdr:ext cx="2228850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B70DE421-425C-4E63-84AD-B904C6F6FDC7}"/>
                </a:ext>
              </a:extLst>
            </xdr:cNvPr>
            <xdr:cNvSpPr txBox="1"/>
          </xdr:nvSpPr>
          <xdr:spPr>
            <a:xfrm>
              <a:off x="40024050" y="671512"/>
              <a:ext cx="2228850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−3</m:t>
                            </m:r>
                          </m:e>
                        </m:d>
                      </m:e>
                      <m:sup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func>
                      <m:func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−8</m:t>
                            </m:r>
                          </m:e>
                        </m:d>
                      </m:e>
                    </m:func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ⅇ</m:t>
                        </m:r>
                      </m:e>
                      <m:sup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−3</m:t>
                        </m:r>
                      </m:sup>
                    </m:sSup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B70DE421-425C-4E63-84AD-B904C6F6FDC7}"/>
                </a:ext>
              </a:extLst>
            </xdr:cNvPr>
            <xdr:cNvSpPr txBox="1"/>
          </xdr:nvSpPr>
          <xdr:spPr>
            <a:xfrm>
              <a:off x="40024050" y="671512"/>
              <a:ext cx="2228850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(𝑥−3)^2  cos⁡(𝑥−8)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1/2 ⅇ^(𝑥−3)</a:t>
              </a:r>
              <a:endParaRPr lang="es-CO" sz="1100"/>
            </a:p>
          </xdr:txBody>
        </xdr:sp>
      </mc:Fallback>
    </mc:AlternateContent>
    <xdr:clientData/>
  </xdr:oneCellAnchor>
  <xdr:twoCellAnchor editAs="oneCell">
    <xdr:from>
      <xdr:col>0</xdr:col>
      <xdr:colOff>0</xdr:colOff>
      <xdr:row>0</xdr:row>
      <xdr:rowOff>51954</xdr:rowOff>
    </xdr:from>
    <xdr:to>
      <xdr:col>7</xdr:col>
      <xdr:colOff>227096</xdr:colOff>
      <xdr:row>20</xdr:row>
      <xdr:rowOff>17319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3B248470-D1AE-4E78-9B4D-C21DDE62F9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28" t="17719" r="6894" b="3965"/>
        <a:stretch/>
      </xdr:blipFill>
      <xdr:spPr>
        <a:xfrm>
          <a:off x="0" y="51954"/>
          <a:ext cx="5561096" cy="44854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Naranja amarillo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3F8C0-3B52-4122-8A63-D27B9437FC61}">
  <dimension ref="A1:AD218"/>
  <sheetViews>
    <sheetView topLeftCell="D1" zoomScale="40" zoomScaleNormal="40" workbookViewId="0">
      <selection activeCell="L1" sqref="L1"/>
    </sheetView>
  </sheetViews>
  <sheetFormatPr baseColWidth="10" defaultRowHeight="15" x14ac:dyDescent="0.25"/>
  <cols>
    <col min="1" max="1" width="17.5703125" style="2" bestFit="1" customWidth="1"/>
    <col min="2" max="2" width="20.7109375" style="2" bestFit="1" customWidth="1"/>
    <col min="3" max="3" width="21.42578125" style="2" bestFit="1" customWidth="1"/>
    <col min="4" max="4" width="17.5703125" style="2" bestFit="1" customWidth="1"/>
    <col min="5" max="6" width="11.42578125" style="2"/>
    <col min="7" max="11" width="22" style="2" customWidth="1"/>
    <col min="12" max="12" width="5.42578125" style="2" customWidth="1"/>
    <col min="13" max="13" width="6.28515625" style="2" customWidth="1"/>
    <col min="14" max="18" width="20.7109375" style="2" customWidth="1"/>
    <col min="19" max="19" width="11.42578125" style="2"/>
    <col min="20" max="24" width="20" style="2" customWidth="1"/>
    <col min="25" max="25" width="11.42578125" style="2"/>
    <col min="26" max="30" width="16.28515625" style="2" customWidth="1"/>
    <col min="31" max="16384" width="11.42578125" style="2"/>
  </cols>
  <sheetData>
    <row r="1" spans="7:30" ht="15.75" thickBot="1" x14ac:dyDescent="0.3"/>
    <row r="2" spans="7:30" ht="26.25" x14ac:dyDescent="0.25">
      <c r="G2" s="69" t="s">
        <v>10</v>
      </c>
      <c r="H2" s="70"/>
      <c r="I2" s="70"/>
      <c r="J2" s="70"/>
      <c r="K2" s="71"/>
      <c r="N2" s="63" t="s">
        <v>10</v>
      </c>
      <c r="O2" s="64"/>
      <c r="P2" s="64"/>
      <c r="Q2" s="64"/>
      <c r="R2" s="65"/>
      <c r="Z2" s="63" t="s">
        <v>10</v>
      </c>
      <c r="AA2" s="64"/>
      <c r="AB2" s="64"/>
      <c r="AC2" s="64"/>
      <c r="AD2" s="65"/>
    </row>
    <row r="3" spans="7:30" ht="45" customHeight="1" x14ac:dyDescent="0.25">
      <c r="G3" s="6" t="s">
        <v>24</v>
      </c>
      <c r="H3" s="66"/>
      <c r="I3" s="67"/>
      <c r="J3" s="67"/>
      <c r="K3" s="68"/>
      <c r="N3" s="6" t="s">
        <v>24</v>
      </c>
      <c r="O3" s="66"/>
      <c r="P3" s="67"/>
      <c r="Q3" s="67"/>
      <c r="R3" s="68"/>
      <c r="Z3" s="6" t="s">
        <v>34</v>
      </c>
      <c r="AA3" s="66"/>
      <c r="AB3" s="67"/>
      <c r="AC3" s="67"/>
      <c r="AD3" s="68"/>
    </row>
    <row r="4" spans="7:30" x14ac:dyDescent="0.25">
      <c r="G4" s="6" t="s">
        <v>0</v>
      </c>
      <c r="H4" s="57">
        <v>7</v>
      </c>
      <c r="I4" s="58"/>
      <c r="J4" s="58"/>
      <c r="K4" s="59"/>
      <c r="N4" s="6" t="s">
        <v>0</v>
      </c>
      <c r="O4" s="57">
        <v>15</v>
      </c>
      <c r="P4" s="58"/>
      <c r="Q4" s="58"/>
      <c r="R4" s="59"/>
      <c r="Z4" s="6" t="s">
        <v>19</v>
      </c>
      <c r="AA4" s="57">
        <v>24</v>
      </c>
      <c r="AB4" s="58"/>
      <c r="AC4" s="58"/>
      <c r="AD4" s="59"/>
    </row>
    <row r="5" spans="7:30" ht="15.75" thickBot="1" x14ac:dyDescent="0.3">
      <c r="G5" s="7" t="s">
        <v>27</v>
      </c>
      <c r="H5" s="60">
        <v>9.9999999999999995E-8</v>
      </c>
      <c r="I5" s="61"/>
      <c r="J5" s="61"/>
      <c r="K5" s="62"/>
      <c r="N5" s="7" t="s">
        <v>27</v>
      </c>
      <c r="O5" s="60">
        <f>H5</f>
        <v>9.9999999999999995E-8</v>
      </c>
      <c r="P5" s="61"/>
      <c r="Q5" s="61"/>
      <c r="R5" s="62"/>
      <c r="Z5" s="7" t="s">
        <v>27</v>
      </c>
      <c r="AA5" s="60">
        <f>O5</f>
        <v>9.9999999999999995E-8</v>
      </c>
      <c r="AB5" s="61"/>
      <c r="AC5" s="61"/>
      <c r="AD5" s="62"/>
    </row>
    <row r="7" spans="7:30" ht="15.75" thickBot="1" x14ac:dyDescent="0.3"/>
    <row r="8" spans="7:30" x14ac:dyDescent="0.25">
      <c r="G8" s="8" t="s">
        <v>0</v>
      </c>
      <c r="H8" s="10" t="s">
        <v>1</v>
      </c>
      <c r="I8" s="10" t="s">
        <v>2</v>
      </c>
      <c r="J8" s="10" t="s">
        <v>3</v>
      </c>
      <c r="K8" s="9" t="s">
        <v>4</v>
      </c>
      <c r="N8" s="8" t="s">
        <v>0</v>
      </c>
      <c r="O8" s="10" t="s">
        <v>1</v>
      </c>
      <c r="P8" s="10" t="s">
        <v>2</v>
      </c>
      <c r="Q8" s="10" t="s">
        <v>3</v>
      </c>
      <c r="R8" s="9" t="s">
        <v>4</v>
      </c>
      <c r="Z8" s="8" t="s">
        <v>19</v>
      </c>
      <c r="AA8" s="10" t="s">
        <v>20</v>
      </c>
      <c r="AB8" s="10" t="s">
        <v>21</v>
      </c>
      <c r="AC8" s="10" t="s">
        <v>22</v>
      </c>
      <c r="AD8" s="9" t="s">
        <v>4</v>
      </c>
    </row>
    <row r="9" spans="7:30" x14ac:dyDescent="0.25">
      <c r="G9" s="16">
        <f>H4</f>
        <v>7</v>
      </c>
      <c r="H9" s="33">
        <f>G9^4-20*G9^3+700*G9^2-14000*G9+70000</f>
        <v>1841</v>
      </c>
      <c r="I9" s="33">
        <f>3*G9^3-60*G9^2+1400*G9-14000</f>
        <v>-6111</v>
      </c>
      <c r="J9" s="15">
        <f>G9-(H9/I9)</f>
        <v>7.3012600229095073</v>
      </c>
      <c r="K9" s="11">
        <f>(J9-G9)/J9</f>
        <v>4.1261374333228719E-2</v>
      </c>
      <c r="N9" s="20">
        <f>O4</f>
        <v>15</v>
      </c>
      <c r="O9" s="19">
        <f>N9^4-20*N9^3+700*N9^2-14000*N9+70000</f>
        <v>625</v>
      </c>
      <c r="P9" s="19">
        <f>3*N9^3-60*N9^2+1400*N9-14000</f>
        <v>3625</v>
      </c>
      <c r="Q9" s="19">
        <f>N9-(O9/P9)</f>
        <v>14.827586206896552</v>
      </c>
      <c r="R9" s="11">
        <f>(Q9-N9)/Q9</f>
        <v>-1.1627906976744195E-2</v>
      </c>
      <c r="Z9" s="23">
        <f>AA4</f>
        <v>24</v>
      </c>
      <c r="AA9" s="24">
        <f t="shared" ref="AA9:AA14" si="0">Z9-SQRT((100*Z9^2)/(900-Z9^2))-SQRT((100*Z9^2)/(1600-Z9^2))</f>
        <v>3.1666666666666661</v>
      </c>
      <c r="AB9" s="24">
        <f>-((5*(((2*Z9)/(900-Z9^2))+((2*Z9^3)/((900-Z9^2)^2))))/(SQRT((Z9^2)/(900-Z9^2))))-((5*(((2*Z9)/(1600-Z9^2))+((2*Z9^3)/((1600-Z9^2)^2))))/(SQRT((Z9^2)/(1600-Z9^2))))+1</f>
        <v>-1.0314911265432096</v>
      </c>
      <c r="AC9" s="24">
        <f>Z9-(AA9/AB9)</f>
        <v>27.069989246809108</v>
      </c>
      <c r="AD9" s="36">
        <f>(AC9-Z9)/AC9</f>
        <v>0.11340932642487048</v>
      </c>
    </row>
    <row r="10" spans="7:30" x14ac:dyDescent="0.25">
      <c r="G10" s="16">
        <f>J9</f>
        <v>7.3012600229095073</v>
      </c>
      <c r="H10" s="33">
        <f>G10^4-20*G10^3+700*G10^2-14000*G10+70000</f>
        <v>155.65402110236755</v>
      </c>
      <c r="I10" s="33">
        <f>3*G10^3-60*G10^2+1400*G10-14000</f>
        <v>-5809.0844193521389</v>
      </c>
      <c r="J10" s="15">
        <f>G10-(H10/I10)</f>
        <v>7.3280549547551912</v>
      </c>
      <c r="K10" s="11">
        <f>(G10-G9)/G10</f>
        <v>4.1261374333228719E-2</v>
      </c>
      <c r="N10" s="20">
        <f>Q9</f>
        <v>14.827586206896552</v>
      </c>
      <c r="O10" s="19">
        <f>N10^4-20*N10^3+700*N10^2-14000*N10+70000</f>
        <v>-547.91518505371641</v>
      </c>
      <c r="P10" s="19">
        <f>3*N10^3-60*N10^2+1400*N10-14000</f>
        <v>3347.0416991266575</v>
      </c>
      <c r="Q10" s="19">
        <f>N10-(O10/P10)</f>
        <v>14.991287539089898</v>
      </c>
      <c r="R10" s="11">
        <f>(N10-N9)/N10</f>
        <v>-1.1627906976744195E-2</v>
      </c>
      <c r="Z10" s="23">
        <f>AC9</f>
        <v>27.069989246809108</v>
      </c>
      <c r="AA10" s="24">
        <f t="shared" si="0"/>
        <v>-3.0561905790421484</v>
      </c>
      <c r="AB10" s="24">
        <f t="shared" ref="AB10" si="1">-((5*(((2*Z10)/(900-Z10^2))+((2*Z10^3)/((900-Z10^2)^2))))/(SQRT((Z10^2)/(900-Z10^2))))-((5*(((2*Z10)/(1600-Z10^2))+((2*Z10^3)/((1600-Z10^2)^2))))/(SQRT((Z10^2)/(1600-Z10^2))))+1</f>
        <v>-3.7887507456855989</v>
      </c>
      <c r="AC10" s="24">
        <f t="shared" ref="AC10" si="2">Z10-(AA10/AB10)</f>
        <v>26.263340621923358</v>
      </c>
      <c r="AD10" s="36">
        <f>(AC10-AC9)/AC10</f>
        <v>-3.071386220427718E-2</v>
      </c>
    </row>
    <row r="11" spans="7:30" x14ac:dyDescent="0.25">
      <c r="G11" s="16">
        <f t="shared" ref="G11:G14" si="3">J10</f>
        <v>7.3280549547551912</v>
      </c>
      <c r="H11" s="33">
        <f t="shared" ref="H11:H15" si="4">G11^4-20*G11^3+700*G11^2-14000*G11+70000</f>
        <v>10.846955998596968</v>
      </c>
      <c r="I11" s="33">
        <f t="shared" ref="I11:I14" si="5">3*G11^3-60*G11^2+1400*G11-14000</f>
        <v>-5782.1882142548475</v>
      </c>
      <c r="J11" s="15">
        <f t="shared" ref="J11:J14" si="6">G11-(H11/I11)</f>
        <v>7.329930880546029</v>
      </c>
      <c r="K11" s="11">
        <f t="shared" ref="K11:K14" si="7">(G11-G10)/G11</f>
        <v>3.6564862042002895E-3</v>
      </c>
      <c r="N11" s="20">
        <f t="shared" ref="N11:N15" si="8">Q10</f>
        <v>14.991287539089898</v>
      </c>
      <c r="O11" s="19">
        <f t="shared" ref="O11:O74" si="9">N11^4-20*N11^3+700*N11^2-14000*N11+70000</f>
        <v>564.10004020296037</v>
      </c>
      <c r="P11" s="19">
        <f t="shared" ref="P11:P15" si="10">3*N11^3-60*N11^2+1400*N11-14000</f>
        <v>3610.8479420602089</v>
      </c>
      <c r="Q11" s="19">
        <f t="shared" ref="Q11:Q15" si="11">N11-(O11/P11)</f>
        <v>14.835063835058454</v>
      </c>
      <c r="R11" s="11">
        <f t="shared" ref="R11:R15" si="12">(N11-N10)/N11</f>
        <v>1.0919764681085182E-2</v>
      </c>
      <c r="Z11" s="23">
        <f>AC10</f>
        <v>26.263340621923358</v>
      </c>
      <c r="AA11" s="24">
        <f t="shared" si="0"/>
        <v>-0.5549501133553516</v>
      </c>
      <c r="AB11" s="24">
        <f>-((5*(((2*Z11)/(900-Z11^2))+((2*Z11^3)/((900-Z11^2)^2))))/(SQRT((Z11^2)/(900-Z11^2))))-((5*(((2*Z11)/(1600-Z11^2))+((2*Z11^3)/((1600-Z11^2)^2))))/(SQRT((Z11^2)/(1600-Z11^2))))+1</f>
        <v>-2.5350495634869681</v>
      </c>
      <c r="AC11" s="24">
        <f>Z11-(AA11/AB11)</f>
        <v>26.044429669905515</v>
      </c>
      <c r="AD11" s="36">
        <f>(AC11-AC10)/AC11</f>
        <v>-8.405288762026385E-3</v>
      </c>
    </row>
    <row r="12" spans="7:30" x14ac:dyDescent="0.25">
      <c r="G12" s="16">
        <f t="shared" si="3"/>
        <v>7.329930880546029</v>
      </c>
      <c r="H12" s="33">
        <f t="shared" si="4"/>
        <v>0.74026320342090912</v>
      </c>
      <c r="I12" s="33">
        <f t="shared" si="5"/>
        <v>-5780.3048821454013</v>
      </c>
      <c r="J12" s="15">
        <f t="shared" si="6"/>
        <v>7.3300589470093929</v>
      </c>
      <c r="K12" s="11">
        <f t="shared" si="7"/>
        <v>2.5592680496028041E-4</v>
      </c>
      <c r="N12" s="20">
        <f t="shared" si="8"/>
        <v>14.835063835058454</v>
      </c>
      <c r="O12" s="19">
        <f t="shared" si="9"/>
        <v>-498.44736178661697</v>
      </c>
      <c r="P12" s="19">
        <f t="shared" si="10"/>
        <v>3359.0055666180488</v>
      </c>
      <c r="Q12" s="19">
        <f t="shared" si="11"/>
        <v>14.983455182408459</v>
      </c>
      <c r="R12" s="11">
        <f t="shared" si="12"/>
        <v>-1.0530706559027625E-2</v>
      </c>
      <c r="Z12" s="23">
        <f>AC11</f>
        <v>26.044429669905515</v>
      </c>
      <c r="AA12" s="24">
        <f t="shared" si="0"/>
        <v>-2.6484839638092339E-2</v>
      </c>
      <c r="AB12" s="24">
        <f>-((5*(((2*Z12)/(900-Z12^2))+((2*Z12^3)/((900-Z12^2)^2))))/(SQRT((Z12^2)/(900-Z12^2))))-((5*(((2*Z12)/(1600-Z12^2))+((2*Z12^3)/((1600-Z12^2)^2))))/(SQRT((Z12^2)/(1600-Z12^2))))+1</f>
        <v>-2.2984550276922935</v>
      </c>
      <c r="AC12" s="24">
        <f>Z12-(AA12/AB12)</f>
        <v>26.032906782000815</v>
      </c>
      <c r="AD12" s="36">
        <f>(AC12-AC11)/AC12</f>
        <v>-4.4262778648549459E-4</v>
      </c>
    </row>
    <row r="13" spans="7:30" x14ac:dyDescent="0.25">
      <c r="G13" s="16">
        <f t="shared" si="3"/>
        <v>7.3300589470093929</v>
      </c>
      <c r="H13" s="33">
        <f t="shared" si="4"/>
        <v>5.0444906577467918E-2</v>
      </c>
      <c r="I13" s="33">
        <f t="shared" si="5"/>
        <v>-5780.1763085338098</v>
      </c>
      <c r="J13" s="15">
        <f t="shared" si="6"/>
        <v>7.3300676742356723</v>
      </c>
      <c r="K13" s="11">
        <f t="shared" si="7"/>
        <v>1.7471409751224398E-5</v>
      </c>
      <c r="N13" s="20">
        <f t="shared" si="8"/>
        <v>14.983455182408459</v>
      </c>
      <c r="O13" s="19">
        <f t="shared" si="9"/>
        <v>509.50088641847833</v>
      </c>
      <c r="P13" s="19">
        <f t="shared" si="10"/>
        <v>3598.1351876514454</v>
      </c>
      <c r="Q13" s="19">
        <f t="shared" si="11"/>
        <v>14.841853808405878</v>
      </c>
      <c r="R13" s="11">
        <f t="shared" si="12"/>
        <v>9.9036801287480016E-3</v>
      </c>
      <c r="Z13" s="23">
        <f>AC12</f>
        <v>26.032906782000815</v>
      </c>
      <c r="AA13" s="24">
        <f t="shared" si="0"/>
        <v>-6.6862353031993393E-5</v>
      </c>
      <c r="AB13" s="24">
        <f>-((5*(((2*Z13)/(900-Z13^2))+((2*Z13^3)/((900-Z13^2)^2))))/(SQRT((Z13^2)/(900-Z13^2))))-((5*(((2*Z13)/(1600-Z13^2))+((2*Z13^3)/((1600-Z13^2)^2))))/(SQRT((Z13^2)/(1600-Z13^2))))+1</f>
        <v>-2.2868633235517093</v>
      </c>
      <c r="AC13" s="24">
        <f>Z13-(AA13/AB13)</f>
        <v>26.032877544419215</v>
      </c>
      <c r="AD13" s="36">
        <f>(AC13-AC12)/AC13</f>
        <v>-1.1231021830122467E-6</v>
      </c>
    </row>
    <row r="14" spans="7:30" ht="15.75" thickBot="1" x14ac:dyDescent="0.3">
      <c r="G14" s="16">
        <f t="shared" si="3"/>
        <v>7.3300676742356723</v>
      </c>
      <c r="H14" s="33">
        <f t="shared" si="4"/>
        <v>3.4371955698588863E-3</v>
      </c>
      <c r="I14" s="33">
        <f t="shared" si="5"/>
        <v>-5780.1675467402438</v>
      </c>
      <c r="J14" s="15">
        <f t="shared" si="6"/>
        <v>7.3300682688889491</v>
      </c>
      <c r="K14" s="11">
        <f t="shared" si="7"/>
        <v>1.1906065083274699E-6</v>
      </c>
      <c r="N14" s="20">
        <f t="shared" si="8"/>
        <v>14.841853808405878</v>
      </c>
      <c r="O14" s="19">
        <f t="shared" si="9"/>
        <v>-453.41917587336502</v>
      </c>
      <c r="P14" s="19">
        <f t="shared" si="10"/>
        <v>3369.876339191087</v>
      </c>
      <c r="Q14" s="19">
        <f t="shared" si="11"/>
        <v>14.976404495207104</v>
      </c>
      <c r="R14" s="11">
        <f t="shared" si="12"/>
        <v>-9.5406797446275643E-3</v>
      </c>
      <c r="Z14" s="25">
        <f>AC13</f>
        <v>26.032877544419215</v>
      </c>
      <c r="AA14" s="26">
        <f t="shared" si="0"/>
        <v>-4.2847325687489501E-10</v>
      </c>
      <c r="AB14" s="26">
        <f>-((5*(((2*Z14)/(900-Z14^2))+((2*Z14^3)/((900-Z14^2)^2))))/(SQRT((Z14^2)/(900-Z14^2))))-((5*(((2*Z14)/(1600-Z14^2))+((2*Z14^3)/((1600-Z14^2)^2))))/(SQRT((Z14^2)/(1600-Z14^2))))+1</f>
        <v>-2.2868340137072538</v>
      </c>
      <c r="AC14" s="26">
        <f>Z14-(AA14/AB14)</f>
        <v>26.032877544231848</v>
      </c>
      <c r="AD14" s="37">
        <f>(AC14-AC13)/AC14</f>
        <v>-7.1973052686131029E-12</v>
      </c>
    </row>
    <row r="15" spans="7:30" ht="15.75" thickBot="1" x14ac:dyDescent="0.3">
      <c r="G15" s="17">
        <f t="shared" ref="G15" si="13">J14</f>
        <v>7.3300682688889491</v>
      </c>
      <c r="H15" s="18">
        <f t="shared" si="4"/>
        <v>2.3420069192070514E-4</v>
      </c>
      <c r="I15" s="40">
        <f t="shared" ref="I15" si="14">3*G15^3-60*G15^2+1400*G15-14000</f>
        <v>-5780.1669497315997</v>
      </c>
      <c r="J15" s="18">
        <f t="shared" ref="J15" si="15">G15-(H15/I15)</f>
        <v>7.3300683094069301</v>
      </c>
      <c r="K15" s="13">
        <f t="shared" ref="K15" si="16">(G15-G14)/G15</f>
        <v>8.1125203071549709E-8</v>
      </c>
      <c r="N15" s="20">
        <f t="shared" si="8"/>
        <v>14.976404495207104</v>
      </c>
      <c r="O15" s="19">
        <f t="shared" si="9"/>
        <v>460.47120131322299</v>
      </c>
      <c r="P15" s="19">
        <f t="shared" si="10"/>
        <v>3586.699021389788</v>
      </c>
      <c r="Q15" s="19">
        <f t="shared" si="11"/>
        <v>14.848021489393922</v>
      </c>
      <c r="R15" s="11">
        <f t="shared" si="12"/>
        <v>8.984178201402529E-3</v>
      </c>
    </row>
    <row r="16" spans="7:30" x14ac:dyDescent="0.25">
      <c r="N16" s="20">
        <f t="shared" ref="N16:N22" si="17">Q15</f>
        <v>14.848021489393922</v>
      </c>
      <c r="O16" s="19">
        <f t="shared" si="9"/>
        <v>-412.42736566008534</v>
      </c>
      <c r="P16" s="19">
        <f t="shared" ref="P16:P22" si="18">3*N16^3-60*N16^2+1400*N16-14000</f>
        <v>3379.7566993853616</v>
      </c>
      <c r="Q16" s="19">
        <f t="shared" ref="Q16:Q22" si="19">N16-(O16/P16)</f>
        <v>14.970050203986037</v>
      </c>
      <c r="R16" s="11">
        <f t="shared" ref="R16:R22" si="20">(N16-N15)/N16</f>
        <v>-8.6464722525413547E-3</v>
      </c>
    </row>
    <row r="17" spans="14:18" x14ac:dyDescent="0.25">
      <c r="N17" s="20">
        <f t="shared" si="17"/>
        <v>14.970050203986037</v>
      </c>
      <c r="O17" s="19">
        <f t="shared" si="9"/>
        <v>416.38189294328913</v>
      </c>
      <c r="P17" s="19">
        <f t="shared" si="18"/>
        <v>3576.3987751543791</v>
      </c>
      <c r="Q17" s="19">
        <f t="shared" si="19"/>
        <v>14.853625297503031</v>
      </c>
      <c r="R17" s="11">
        <f t="shared" si="20"/>
        <v>8.1515234036839256E-3</v>
      </c>
    </row>
    <row r="18" spans="14:18" x14ac:dyDescent="0.25">
      <c r="N18" s="20">
        <f t="shared" si="17"/>
        <v>14.853625297503031</v>
      </c>
      <c r="O18" s="19">
        <f t="shared" si="9"/>
        <v>-375.10851822467521</v>
      </c>
      <c r="P18" s="19">
        <f t="shared" si="18"/>
        <v>3388.7386164801865</v>
      </c>
      <c r="Q18" s="19">
        <f t="shared" si="19"/>
        <v>14.964317965388492</v>
      </c>
      <c r="R18" s="11">
        <f t="shared" si="20"/>
        <v>-7.8381475330859401E-3</v>
      </c>
    </row>
    <row r="19" spans="14:18" x14ac:dyDescent="0.25">
      <c r="N19" s="20">
        <f t="shared" si="17"/>
        <v>14.964317965388492</v>
      </c>
      <c r="O19" s="19">
        <f t="shared" si="9"/>
        <v>376.68813084813883</v>
      </c>
      <c r="P19" s="19">
        <f t="shared" si="18"/>
        <v>3567.1120480339378</v>
      </c>
      <c r="Q19" s="19">
        <f t="shared" si="19"/>
        <v>14.858717657415056</v>
      </c>
      <c r="R19" s="11">
        <f t="shared" si="20"/>
        <v>7.3971074486312034E-3</v>
      </c>
    </row>
    <row r="20" spans="14:18" x14ac:dyDescent="0.25">
      <c r="N20" s="20">
        <f t="shared" si="17"/>
        <v>14.858717657415056</v>
      </c>
      <c r="O20" s="19">
        <f t="shared" si="9"/>
        <v>-341.1339980699122</v>
      </c>
      <c r="P20" s="19">
        <f t="shared" si="18"/>
        <v>3396.9047855404351</v>
      </c>
      <c r="Q20" s="19">
        <f t="shared" si="19"/>
        <v>14.95914260883613</v>
      </c>
      <c r="R20" s="11">
        <f t="shared" si="20"/>
        <v>-7.1069597261468592E-3</v>
      </c>
    </row>
    <row r="21" spans="14:18" x14ac:dyDescent="0.25">
      <c r="N21" s="20">
        <f t="shared" si="17"/>
        <v>14.95914260883613</v>
      </c>
      <c r="O21" s="19">
        <f t="shared" si="9"/>
        <v>340.91526184129179</v>
      </c>
      <c r="P21" s="19">
        <f t="shared" si="18"/>
        <v>3558.7317342266979</v>
      </c>
      <c r="Q21" s="19">
        <f t="shared" si="19"/>
        <v>14.86334576678634</v>
      </c>
      <c r="R21" s="11">
        <f t="shared" si="20"/>
        <v>6.7132825755504416E-3</v>
      </c>
    </row>
    <row r="22" spans="14:18" x14ac:dyDescent="0.25">
      <c r="N22" s="20">
        <f t="shared" si="17"/>
        <v>14.86334576678634</v>
      </c>
      <c r="O22" s="19">
        <f t="shared" si="9"/>
        <v>-310.20582470990485</v>
      </c>
      <c r="P22" s="19">
        <f t="shared" si="18"/>
        <v>3404.3297936879317</v>
      </c>
      <c r="Q22" s="19">
        <f t="shared" si="19"/>
        <v>14.954466734350959</v>
      </c>
      <c r="R22" s="11">
        <f t="shared" si="20"/>
        <v>-6.4451734860301564E-3</v>
      </c>
    </row>
    <row r="23" spans="14:18" x14ac:dyDescent="0.25">
      <c r="N23" s="20">
        <f t="shared" ref="N23:N86" si="21">Q22</f>
        <v>14.954466734350959</v>
      </c>
      <c r="O23" s="19">
        <f t="shared" si="9"/>
        <v>308.64763865273562</v>
      </c>
      <c r="P23" s="19">
        <f t="shared" ref="P23:P86" si="22">3*N23^3-60*N23^2+1400*N23-14000</f>
        <v>3551.1636559819672</v>
      </c>
      <c r="Q23" s="19">
        <f t="shared" ref="Q23:Q86" si="23">N23-(O23/P23)</f>
        <v>14.867552227289924</v>
      </c>
      <c r="R23" s="11">
        <f t="shared" ref="R23:R86" si="24">(N23-N22)/N23</f>
        <v>6.0932274739901315E-3</v>
      </c>
    </row>
    <row r="24" spans="14:18" x14ac:dyDescent="0.25">
      <c r="N24" s="20">
        <f t="shared" si="21"/>
        <v>14.867552227289924</v>
      </c>
      <c r="O24" s="19">
        <f t="shared" si="9"/>
        <v>-282.05326500258525</v>
      </c>
      <c r="P24" s="19">
        <f t="shared" si="22"/>
        <v>3411.0810799229221</v>
      </c>
      <c r="Q24" s="19">
        <f t="shared" si="23"/>
        <v>14.95023958018303</v>
      </c>
      <c r="R24" s="11">
        <f t="shared" si="24"/>
        <v>-5.8459190680696192E-3</v>
      </c>
    </row>
    <row r="25" spans="14:18" x14ac:dyDescent="0.25">
      <c r="N25" s="20">
        <f t="shared" si="21"/>
        <v>14.95023958018303</v>
      </c>
      <c r="O25" s="19">
        <f t="shared" si="9"/>
        <v>279.5196532298869</v>
      </c>
      <c r="P25" s="19">
        <f t="shared" si="22"/>
        <v>3544.3246556157173</v>
      </c>
      <c r="Q25" s="19">
        <f t="shared" si="23"/>
        <v>14.871375570706075</v>
      </c>
      <c r="R25" s="11">
        <f t="shared" si="24"/>
        <v>5.5308379808649451E-3</v>
      </c>
    </row>
    <row r="26" spans="14:18" x14ac:dyDescent="0.25">
      <c r="N26" s="20">
        <f t="shared" si="21"/>
        <v>14.871375570706075</v>
      </c>
      <c r="O26" s="19">
        <f t="shared" si="9"/>
        <v>-256.42997071935679</v>
      </c>
      <c r="P26" s="19">
        <f t="shared" si="22"/>
        <v>3417.219736701456</v>
      </c>
      <c r="Q26" s="19">
        <f t="shared" si="23"/>
        <v>14.946416097940908</v>
      </c>
      <c r="R26" s="11">
        <f t="shared" si="24"/>
        <v>-5.3030742920852159E-3</v>
      </c>
    </row>
    <row r="27" spans="14:18" x14ac:dyDescent="0.25">
      <c r="N27" s="20">
        <f t="shared" si="21"/>
        <v>14.946416097940908</v>
      </c>
      <c r="O27" s="19">
        <f t="shared" si="9"/>
        <v>253.20845949611976</v>
      </c>
      <c r="P27" s="19">
        <f t="shared" si="22"/>
        <v>3538.1410401901085</v>
      </c>
      <c r="Q27" s="19">
        <f t="shared" si="23"/>
        <v>14.874850703396174</v>
      </c>
      <c r="R27" s="11">
        <f t="shared" si="24"/>
        <v>5.0206368364902592E-3</v>
      </c>
    </row>
    <row r="28" spans="14:18" x14ac:dyDescent="0.25">
      <c r="N28" s="20">
        <f t="shared" si="21"/>
        <v>14.874850703396174</v>
      </c>
      <c r="O28" s="19">
        <f t="shared" si="9"/>
        <v>-233.111537776771</v>
      </c>
      <c r="P28" s="19">
        <f t="shared" si="22"/>
        <v>3422.8011886068925</v>
      </c>
      <c r="Q28" s="19">
        <f t="shared" si="23"/>
        <v>14.942956189204903</v>
      </c>
      <c r="R28" s="11">
        <f t="shared" si="24"/>
        <v>-4.8111672494564771E-3</v>
      </c>
    </row>
    <row r="29" spans="14:18" x14ac:dyDescent="0.25">
      <c r="N29" s="20">
        <f t="shared" si="21"/>
        <v>14.942956189204903</v>
      </c>
      <c r="O29" s="19">
        <f t="shared" si="9"/>
        <v>229.42800601123599</v>
      </c>
      <c r="P29" s="19">
        <f t="shared" si="22"/>
        <v>3532.5473003231637</v>
      </c>
      <c r="Q29" s="19">
        <f t="shared" si="23"/>
        <v>14.878009286444323</v>
      </c>
      <c r="R29" s="11">
        <f t="shared" si="24"/>
        <v>4.5576982858271456E-3</v>
      </c>
    </row>
    <row r="30" spans="14:18" x14ac:dyDescent="0.25">
      <c r="N30" s="20">
        <f t="shared" si="21"/>
        <v>14.878009286444323</v>
      </c>
      <c r="O30" s="19">
        <f t="shared" si="9"/>
        <v>-211.89339643574203</v>
      </c>
      <c r="P30" s="19">
        <f t="shared" si="22"/>
        <v>3427.8757742364432</v>
      </c>
      <c r="Q30" s="19">
        <f t="shared" si="23"/>
        <v>14.93982406924022</v>
      </c>
      <c r="R30" s="11">
        <f t="shared" si="24"/>
        <v>-4.3652952159234466E-3</v>
      </c>
    </row>
    <row r="31" spans="14:18" x14ac:dyDescent="0.25">
      <c r="N31" s="20">
        <f t="shared" si="21"/>
        <v>14.93982406924022</v>
      </c>
      <c r="O31" s="19">
        <f t="shared" si="9"/>
        <v>207.92409560829401</v>
      </c>
      <c r="P31" s="19">
        <f t="shared" si="22"/>
        <v>3527.4850444966833</v>
      </c>
      <c r="Q31" s="19">
        <f t="shared" si="23"/>
        <v>14.880880064379681</v>
      </c>
      <c r="R31" s="11">
        <f t="shared" si="24"/>
        <v>4.1375843858274513E-3</v>
      </c>
    </row>
    <row r="32" spans="14:18" x14ac:dyDescent="0.25">
      <c r="N32" s="20">
        <f t="shared" si="21"/>
        <v>14.880880064379681</v>
      </c>
      <c r="O32" s="19">
        <f t="shared" si="9"/>
        <v>-192.58896545160678</v>
      </c>
      <c r="P32" s="19">
        <f t="shared" si="22"/>
        <v>3432.4892507685618</v>
      </c>
      <c r="Q32" s="19">
        <f t="shared" si="23"/>
        <v>14.936987731842438</v>
      </c>
      <c r="R32" s="11">
        <f t="shared" si="24"/>
        <v>-3.9610563760696556E-3</v>
      </c>
    </row>
    <row r="33" spans="14:18" x14ac:dyDescent="0.25">
      <c r="N33" s="20">
        <f t="shared" si="21"/>
        <v>14.936987731842438</v>
      </c>
      <c r="O33" s="19">
        <f t="shared" si="9"/>
        <v>188.47025876719272</v>
      </c>
      <c r="P33" s="19">
        <f t="shared" si="22"/>
        <v>3522.9021046100206</v>
      </c>
      <c r="Q33" s="19">
        <f t="shared" si="23"/>
        <v>14.883489152213851</v>
      </c>
      <c r="R33" s="11">
        <f t="shared" si="24"/>
        <v>3.7562906571280523E-3</v>
      </c>
    </row>
    <row r="34" spans="14:18" x14ac:dyDescent="0.25">
      <c r="N34" s="20">
        <f t="shared" si="21"/>
        <v>14.883489152213851</v>
      </c>
      <c r="O34" s="19">
        <f t="shared" si="9"/>
        <v>-175.02802028294536</v>
      </c>
      <c r="P34" s="19">
        <f t="shared" si="22"/>
        <v>3436.6832358448373</v>
      </c>
      <c r="Q34" s="19">
        <f t="shared" si="23"/>
        <v>14.934418495499665</v>
      </c>
      <c r="R34" s="11">
        <f t="shared" si="24"/>
        <v>-3.5944917943269111E-3</v>
      </c>
    </row>
    <row r="35" spans="14:18" x14ac:dyDescent="0.25">
      <c r="N35" s="20">
        <f t="shared" si="21"/>
        <v>14.934418495499665</v>
      </c>
      <c r="O35" s="19">
        <f t="shared" si="9"/>
        <v>170.86427831987385</v>
      </c>
      <c r="P35" s="19">
        <f t="shared" si="22"/>
        <v>3518.7517790317797</v>
      </c>
      <c r="Q35" s="19">
        <f t="shared" si="23"/>
        <v>14.885860288200687</v>
      </c>
      <c r="R35" s="11">
        <f t="shared" si="24"/>
        <v>3.4101992857077787E-3</v>
      </c>
    </row>
    <row r="36" spans="14:18" x14ac:dyDescent="0.25">
      <c r="N36" s="20">
        <f t="shared" si="21"/>
        <v>14.885860288200687</v>
      </c>
      <c r="O36" s="19">
        <f t="shared" si="9"/>
        <v>-159.05523789909785</v>
      </c>
      <c r="P36" s="19">
        <f t="shared" si="22"/>
        <v>3440.4955978685539</v>
      </c>
      <c r="Q36" s="19">
        <f t="shared" si="23"/>
        <v>14.932090615598181</v>
      </c>
      <c r="R36" s="11">
        <f t="shared" si="24"/>
        <v>-3.2620356740461712E-3</v>
      </c>
    </row>
    <row r="37" spans="14:18" x14ac:dyDescent="0.25">
      <c r="N37" s="20">
        <f t="shared" si="21"/>
        <v>14.932090615598181</v>
      </c>
      <c r="O37" s="19">
        <f t="shared" si="9"/>
        <v>154.92524055199465</v>
      </c>
      <c r="P37" s="19">
        <f t="shared" si="22"/>
        <v>3514.9921871538172</v>
      </c>
      <c r="Q37" s="19">
        <f t="shared" si="23"/>
        <v>14.888015058014242</v>
      </c>
      <c r="R37" s="11">
        <f t="shared" si="24"/>
        <v>3.0960384977305848E-3</v>
      </c>
    </row>
    <row r="38" spans="14:18" x14ac:dyDescent="0.25">
      <c r="N38" s="20">
        <f t="shared" si="21"/>
        <v>14.888015058014242</v>
      </c>
      <c r="O38" s="19">
        <f t="shared" si="9"/>
        <v>-144.52888977323892</v>
      </c>
      <c r="P38" s="19">
        <f t="shared" si="22"/>
        <v>3443.9608032312681</v>
      </c>
      <c r="Q38" s="19">
        <f t="shared" si="23"/>
        <v>14.92998095078446</v>
      </c>
      <c r="R38" s="11">
        <f t="shared" si="24"/>
        <v>-2.9604723942170778E-3</v>
      </c>
    </row>
    <row r="39" spans="14:18" x14ac:dyDescent="0.25">
      <c r="N39" s="20">
        <f t="shared" si="21"/>
        <v>14.92998095078446</v>
      </c>
      <c r="O39" s="19">
        <f t="shared" si="9"/>
        <v>140.49101566438912</v>
      </c>
      <c r="P39" s="19">
        <f t="shared" si="22"/>
        <v>3511.5857152284261</v>
      </c>
      <c r="Q39" s="19">
        <f t="shared" si="23"/>
        <v>14.889973094773675</v>
      </c>
      <c r="R39" s="11">
        <f t="shared" si="24"/>
        <v>2.8108470404989371E-3</v>
      </c>
    </row>
    <row r="40" spans="14:18" x14ac:dyDescent="0.25">
      <c r="N40" s="20">
        <f t="shared" si="21"/>
        <v>14.889973094773675</v>
      </c>
      <c r="O40" s="19">
        <f t="shared" si="9"/>
        <v>-131.3196612522006</v>
      </c>
      <c r="P40" s="19">
        <f t="shared" si="22"/>
        <v>3447.1102270670526</v>
      </c>
      <c r="Q40" s="19">
        <f t="shared" si="23"/>
        <v>14.928068674143624</v>
      </c>
      <c r="R40" s="11">
        <f t="shared" si="24"/>
        <v>-2.6868991472407465E-3</v>
      </c>
    </row>
    <row r="41" spans="14:18" x14ac:dyDescent="0.25">
      <c r="N41" s="20">
        <f t="shared" si="21"/>
        <v>14.928068674143624</v>
      </c>
      <c r="O41" s="19">
        <f t="shared" si="9"/>
        <v>127.4160915222601</v>
      </c>
      <c r="P41" s="19">
        <f t="shared" si="22"/>
        <v>3508.4985376133554</v>
      </c>
      <c r="Q41" s="19">
        <f t="shared" si="23"/>
        <v>14.891752258401597</v>
      </c>
      <c r="R41" s="11">
        <f t="shared" si="24"/>
        <v>2.5519429339130491E-3</v>
      </c>
    </row>
    <row r="42" spans="14:18" x14ac:dyDescent="0.25">
      <c r="N42" s="20">
        <f t="shared" si="21"/>
        <v>14.891752258401597</v>
      </c>
      <c r="O42" s="19">
        <f t="shared" si="9"/>
        <v>-119.30958032695344</v>
      </c>
      <c r="P42" s="19">
        <f t="shared" si="22"/>
        <v>3449.9724327170625</v>
      </c>
      <c r="Q42" s="19">
        <f t="shared" si="23"/>
        <v>14.92633502178704</v>
      </c>
      <c r="R42" s="11">
        <f t="shared" si="24"/>
        <v>-2.4386932519333245E-3</v>
      </c>
    </row>
    <row r="43" spans="14:18" x14ac:dyDescent="0.25">
      <c r="N43" s="20">
        <f t="shared" si="21"/>
        <v>14.92633502178704</v>
      </c>
      <c r="O43" s="19">
        <f t="shared" si="9"/>
        <v>115.56970051821554</v>
      </c>
      <c r="P43" s="19">
        <f t="shared" si="22"/>
        <v>3505.7002008446507</v>
      </c>
      <c r="Q43" s="19">
        <f t="shared" si="23"/>
        <v>14.893368797096642</v>
      </c>
      <c r="R43" s="11">
        <f t="shared" si="24"/>
        <v>2.3168958310907537E-3</v>
      </c>
    </row>
    <row r="44" spans="14:18" x14ac:dyDescent="0.25">
      <c r="N44" s="20">
        <f t="shared" si="21"/>
        <v>14.893368797096642</v>
      </c>
      <c r="O44" s="19">
        <f t="shared" si="9"/>
        <v>-108.39104237564607</v>
      </c>
      <c r="P44" s="19">
        <f t="shared" si="22"/>
        <v>3452.5734240308811</v>
      </c>
      <c r="Q44" s="19">
        <f t="shared" si="23"/>
        <v>14.924763072920355</v>
      </c>
      <c r="R44" s="11">
        <f t="shared" si="24"/>
        <v>-2.2134834059050782E-3</v>
      </c>
    </row>
    <row r="45" spans="14:18" x14ac:dyDescent="0.25">
      <c r="N45" s="20">
        <f t="shared" si="21"/>
        <v>14.924763072920355</v>
      </c>
      <c r="O45" s="19">
        <f t="shared" si="9"/>
        <v>104.83419152913848</v>
      </c>
      <c r="P45" s="19">
        <f t="shared" si="22"/>
        <v>3503.1632604779406</v>
      </c>
      <c r="Q45" s="19">
        <f t="shared" si="23"/>
        <v>14.894837493170231</v>
      </c>
      <c r="R45" s="11">
        <f t="shared" si="24"/>
        <v>2.1035024589887799E-3</v>
      </c>
    </row>
    <row r="46" spans="14:18" x14ac:dyDescent="0.25">
      <c r="N46" s="20">
        <f t="shared" si="21"/>
        <v>14.894837493170231</v>
      </c>
      <c r="O46" s="19">
        <f t="shared" si="9"/>
        <v>-98.46592006389983</v>
      </c>
      <c r="P46" s="19">
        <f t="shared" si="22"/>
        <v>3454.9368738401172</v>
      </c>
      <c r="Q46" s="19">
        <f t="shared" si="23"/>
        <v>14.923337556603938</v>
      </c>
      <c r="R46" s="11">
        <f t="shared" si="24"/>
        <v>-2.0091242864412411E-3</v>
      </c>
    </row>
    <row r="47" spans="14:18" x14ac:dyDescent="0.25">
      <c r="N47" s="20">
        <f t="shared" si="21"/>
        <v>14.923337556603938</v>
      </c>
      <c r="O47" s="19">
        <f t="shared" si="9"/>
        <v>95.103608323261142</v>
      </c>
      <c r="P47" s="19">
        <f t="shared" si="22"/>
        <v>3500.8629625829708</v>
      </c>
      <c r="Q47" s="19">
        <f t="shared" si="23"/>
        <v>14.896171795093213</v>
      </c>
      <c r="R47" s="11">
        <f t="shared" si="24"/>
        <v>1.909764710850181E-3</v>
      </c>
    </row>
    <row r="48" spans="14:18" x14ac:dyDescent="0.25">
      <c r="N48" s="20">
        <f t="shared" si="21"/>
        <v>14.896171795093213</v>
      </c>
      <c r="O48" s="19">
        <f t="shared" si="9"/>
        <v>-89.444749530259287</v>
      </c>
      <c r="P48" s="19">
        <f t="shared" si="22"/>
        <v>3457.0843313401492</v>
      </c>
      <c r="Q48" s="19">
        <f t="shared" si="23"/>
        <v>14.922044681305273</v>
      </c>
      <c r="R48" s="11">
        <f t="shared" si="24"/>
        <v>-1.8236740207086754E-3</v>
      </c>
    </row>
    <row r="49" spans="14:18" x14ac:dyDescent="0.25">
      <c r="N49" s="20">
        <f t="shared" si="21"/>
        <v>14.922044681305273</v>
      </c>
      <c r="O49" s="19">
        <f t="shared" si="9"/>
        <v>86.282443059200887</v>
      </c>
      <c r="P49" s="19">
        <f t="shared" si="22"/>
        <v>3498.7769632886957</v>
      </c>
      <c r="Q49" s="19">
        <f t="shared" si="23"/>
        <v>14.897383937289714</v>
      </c>
      <c r="R49" s="11">
        <f t="shared" si="24"/>
        <v>1.7338700402414744E-3</v>
      </c>
    </row>
    <row r="50" spans="14:18" x14ac:dyDescent="0.25">
      <c r="N50" s="20">
        <f t="shared" si="21"/>
        <v>14.897383937289714</v>
      </c>
      <c r="O50" s="19">
        <f t="shared" si="9"/>
        <v>-81.245985431654844</v>
      </c>
      <c r="P50" s="19">
        <f t="shared" si="22"/>
        <v>3459.0354106614832</v>
      </c>
      <c r="Q50" s="19">
        <f t="shared" si="23"/>
        <v>14.920871984038596</v>
      </c>
      <c r="R50" s="11">
        <f t="shared" si="24"/>
        <v>-1.6553741327583603E-3</v>
      </c>
    </row>
    <row r="51" spans="14:18" x14ac:dyDescent="0.25">
      <c r="N51" s="20">
        <f t="shared" si="21"/>
        <v>14.920871984038596</v>
      </c>
      <c r="O51" s="19">
        <f t="shared" si="9"/>
        <v>78.284539230691735</v>
      </c>
      <c r="P51" s="19">
        <f t="shared" si="22"/>
        <v>3496.8850809617797</v>
      </c>
      <c r="Q51" s="19">
        <f t="shared" si="23"/>
        <v>14.898485048975473</v>
      </c>
      <c r="R51" s="11">
        <f t="shared" si="24"/>
        <v>1.5741738669166601E-3</v>
      </c>
    </row>
    <row r="52" spans="14:18" x14ac:dyDescent="0.25">
      <c r="N52" s="20">
        <f t="shared" si="21"/>
        <v>14.898485048975473</v>
      </c>
      <c r="O52" s="19">
        <f t="shared" si="9"/>
        <v>-73.795318520249566</v>
      </c>
      <c r="P52" s="19">
        <f t="shared" si="22"/>
        <v>3460.8079625596656</v>
      </c>
      <c r="Q52" s="19">
        <f t="shared" si="23"/>
        <v>14.919808196436586</v>
      </c>
      <c r="R52" s="11">
        <f t="shared" si="24"/>
        <v>-1.5026316427160782E-3</v>
      </c>
    </row>
    <row r="53" spans="14:18" x14ac:dyDescent="0.25">
      <c r="N53" s="20">
        <f t="shared" si="21"/>
        <v>14.919808196436586</v>
      </c>
      <c r="O53" s="19">
        <f t="shared" si="9"/>
        <v>71.032122914300999</v>
      </c>
      <c r="P53" s="19">
        <f t="shared" si="22"/>
        <v>3495.169076536964</v>
      </c>
      <c r="Q53" s="19">
        <f t="shared" si="23"/>
        <v>14.899485253151484</v>
      </c>
      <c r="R53" s="11">
        <f t="shared" si="24"/>
        <v>1.4291837522552862E-3</v>
      </c>
    </row>
    <row r="54" spans="14:18" x14ac:dyDescent="0.25">
      <c r="N54" s="20">
        <f t="shared" si="21"/>
        <v>14.899485253151484</v>
      </c>
      <c r="O54" s="19">
        <f t="shared" si="9"/>
        <v>-67.025050261785509</v>
      </c>
      <c r="P54" s="19">
        <f t="shared" si="22"/>
        <v>3462.4182308801173</v>
      </c>
      <c r="Q54" s="19">
        <f t="shared" si="23"/>
        <v>14.918843125537903</v>
      </c>
      <c r="R54" s="11">
        <f t="shared" si="24"/>
        <v>-1.3640030470719198E-3</v>
      </c>
    </row>
    <row r="55" spans="14:18" x14ac:dyDescent="0.25">
      <c r="N55" s="20">
        <f t="shared" si="21"/>
        <v>14.918843125537903</v>
      </c>
      <c r="O55" s="19">
        <f t="shared" si="9"/>
        <v>64.45494477005559</v>
      </c>
      <c r="P55" s="19">
        <f t="shared" si="22"/>
        <v>3493.6124582652919</v>
      </c>
      <c r="Q55" s="19">
        <f t="shared" si="23"/>
        <v>14.900393756714076</v>
      </c>
      <c r="R55" s="11">
        <f t="shared" si="24"/>
        <v>1.2975451396282816E-3</v>
      </c>
    </row>
    <row r="56" spans="14:18" x14ac:dyDescent="0.25">
      <c r="N56" s="20">
        <f t="shared" si="21"/>
        <v>14.900393756714076</v>
      </c>
      <c r="O56" s="19">
        <f t="shared" si="9"/>
        <v>-60.873519660468446</v>
      </c>
      <c r="P56" s="19">
        <f t="shared" si="22"/>
        <v>3463.8809952367337</v>
      </c>
      <c r="Q56" s="19">
        <f t="shared" si="23"/>
        <v>14.917967547425759</v>
      </c>
      <c r="R56" s="11">
        <f t="shared" si="24"/>
        <v>-1.238179951822665E-3</v>
      </c>
    </row>
    <row r="57" spans="14:18" x14ac:dyDescent="0.25">
      <c r="N57" s="20">
        <f t="shared" si="21"/>
        <v>14.917967547425759</v>
      </c>
      <c r="O57" s="19">
        <f t="shared" si="9"/>
        <v>58.489518115064129</v>
      </c>
      <c r="P57" s="19">
        <f t="shared" si="22"/>
        <v>3492.2003077438349</v>
      </c>
      <c r="Q57" s="19">
        <f t="shared" si="23"/>
        <v>14.901218932523754</v>
      </c>
      <c r="R57" s="11">
        <f t="shared" si="24"/>
        <v>1.1780284851682647E-3</v>
      </c>
    </row>
    <row r="58" spans="14:18" x14ac:dyDescent="0.25">
      <c r="N58" s="20">
        <f t="shared" si="21"/>
        <v>14.901218932523754</v>
      </c>
      <c r="O58" s="19">
        <f t="shared" si="9"/>
        <v>-55.284577973594423</v>
      </c>
      <c r="P58" s="19">
        <f t="shared" si="22"/>
        <v>3465.2097011701262</v>
      </c>
      <c r="Q58" s="19">
        <f t="shared" si="23"/>
        <v>14.917173112138029</v>
      </c>
      <c r="R58" s="11">
        <f t="shared" si="24"/>
        <v>-1.1239761644900544E-3</v>
      </c>
    </row>
    <row r="59" spans="14:18" x14ac:dyDescent="0.25">
      <c r="N59" s="20">
        <f t="shared" si="21"/>
        <v>14.917173112138029</v>
      </c>
      <c r="O59" s="19">
        <f t="shared" si="9"/>
        <v>53.07844071573345</v>
      </c>
      <c r="P59" s="19">
        <f t="shared" si="22"/>
        <v>3490.919124575521</v>
      </c>
      <c r="Q59" s="19">
        <f t="shared" si="23"/>
        <v>14.901968394176484</v>
      </c>
      <c r="R59" s="11">
        <f t="shared" si="24"/>
        <v>1.0695176287317152E-3</v>
      </c>
    </row>
    <row r="60" spans="14:18" x14ac:dyDescent="0.25">
      <c r="N60" s="20">
        <f t="shared" si="21"/>
        <v>14.901968394176484</v>
      </c>
      <c r="O60" s="19">
        <f t="shared" si="9"/>
        <v>-50.20710742418305</v>
      </c>
      <c r="P60" s="19">
        <f t="shared" si="22"/>
        <v>3466.4165789085528</v>
      </c>
      <c r="Q60" s="19">
        <f t="shared" si="23"/>
        <v>14.91645225850187</v>
      </c>
      <c r="R60" s="11">
        <f t="shared" si="24"/>
        <v>-1.0203160790145634E-3</v>
      </c>
    </row>
    <row r="61" spans="14:18" x14ac:dyDescent="0.25">
      <c r="N61" s="20">
        <f t="shared" si="21"/>
        <v>14.91645225850187</v>
      </c>
      <c r="O61" s="19">
        <f t="shared" si="9"/>
        <v>48.169789830775699</v>
      </c>
      <c r="P61" s="19">
        <f t="shared" si="22"/>
        <v>3489.7566874026161</v>
      </c>
      <c r="Q61" s="19">
        <f t="shared" si="23"/>
        <v>14.902649064140309</v>
      </c>
      <c r="R61" s="11">
        <f t="shared" si="24"/>
        <v>9.7099927478608793E-4</v>
      </c>
    </row>
    <row r="62" spans="14:18" x14ac:dyDescent="0.25">
      <c r="N62" s="20">
        <f t="shared" si="21"/>
        <v>14.902649064140309</v>
      </c>
      <c r="O62" s="19">
        <f t="shared" si="9"/>
        <v>-45.594580370670883</v>
      </c>
      <c r="P62" s="19">
        <f t="shared" si="22"/>
        <v>3467.5127517372166</v>
      </c>
      <c r="Q62" s="19">
        <f t="shared" si="23"/>
        <v>14.915798137737177</v>
      </c>
      <c r="R62" s="11">
        <f t="shared" si="24"/>
        <v>-9.2622421035029059E-4</v>
      </c>
    </row>
    <row r="63" spans="14:18" x14ac:dyDescent="0.25">
      <c r="N63" s="20">
        <f t="shared" si="21"/>
        <v>14.915798137737177</v>
      </c>
      <c r="O63" s="19">
        <f t="shared" si="9"/>
        <v>43.716581585584208</v>
      </c>
      <c r="P63" s="19">
        <f t="shared" si="22"/>
        <v>3488.7019293816593</v>
      </c>
      <c r="Q63" s="19">
        <f t="shared" si="23"/>
        <v>14.903267235851462</v>
      </c>
      <c r="R63" s="11">
        <f t="shared" si="24"/>
        <v>8.8155346937823103E-4</v>
      </c>
    </row>
    <row r="64" spans="14:18" x14ac:dyDescent="0.25">
      <c r="N64" s="20">
        <f t="shared" si="21"/>
        <v>14.903267235851462</v>
      </c>
      <c r="O64" s="19">
        <f t="shared" si="9"/>
        <v>-41.404655693098903</v>
      </c>
      <c r="P64" s="19">
        <f t="shared" si="22"/>
        <v>3468.5083348816224</v>
      </c>
      <c r="Q64" s="19">
        <f t="shared" si="23"/>
        <v>14.915204544831436</v>
      </c>
      <c r="R64" s="11">
        <f t="shared" si="24"/>
        <v>-8.4081575451925141E-4</v>
      </c>
    </row>
    <row r="65" spans="14:18" x14ac:dyDescent="0.25">
      <c r="N65" s="20">
        <f t="shared" si="21"/>
        <v>14.915204544831436</v>
      </c>
      <c r="O65" s="19">
        <f t="shared" si="9"/>
        <v>39.676287033798872</v>
      </c>
      <c r="P65" s="19">
        <f t="shared" si="22"/>
        <v>3487.7448264359264</v>
      </c>
      <c r="Q65" s="19">
        <f t="shared" si="23"/>
        <v>14.903828630305503</v>
      </c>
      <c r="R65" s="11">
        <f t="shared" si="24"/>
        <v>8.0034497308388087E-4</v>
      </c>
    </row>
    <row r="66" spans="14:18" x14ac:dyDescent="0.25">
      <c r="N66" s="20">
        <f t="shared" si="21"/>
        <v>14.903828630305503</v>
      </c>
      <c r="O66" s="19">
        <f t="shared" si="9"/>
        <v>-37.598809417162556</v>
      </c>
      <c r="P66" s="19">
        <f t="shared" si="22"/>
        <v>3469.4125257251362</v>
      </c>
      <c r="Q66" s="19">
        <f t="shared" si="23"/>
        <v>14.914665856821051</v>
      </c>
      <c r="R66" s="11">
        <f t="shared" si="24"/>
        <v>-7.6328806564519337E-4</v>
      </c>
    </row>
    <row r="67" spans="14:18" x14ac:dyDescent="0.25">
      <c r="N67" s="20">
        <f t="shared" si="21"/>
        <v>14.914665856821051</v>
      </c>
      <c r="O67" s="19">
        <f t="shared" si="9"/>
        <v>36.010398322076071</v>
      </c>
      <c r="P67" s="19">
        <f t="shared" si="22"/>
        <v>3486.8762968454248</v>
      </c>
      <c r="Q67" s="19">
        <f t="shared" si="23"/>
        <v>14.904338447628286</v>
      </c>
      <c r="R67" s="11">
        <f t="shared" si="24"/>
        <v>7.2661544144428825E-4</v>
      </c>
    </row>
    <row r="68" spans="14:18" x14ac:dyDescent="0.25">
      <c r="N68" s="20">
        <f t="shared" si="21"/>
        <v>14.904338447628286</v>
      </c>
      <c r="O68" s="19">
        <f t="shared" si="9"/>
        <v>-34.141996828315314</v>
      </c>
      <c r="P68" s="19">
        <f t="shared" si="22"/>
        <v>3470.2336861064759</v>
      </c>
      <c r="Q68" s="19">
        <f t="shared" si="23"/>
        <v>14.914176977225011</v>
      </c>
      <c r="R68" s="11">
        <f t="shared" si="24"/>
        <v>-6.9291295477851911E-4</v>
      </c>
    </row>
    <row r="69" spans="14:18" x14ac:dyDescent="0.25">
      <c r="N69" s="20">
        <f t="shared" si="21"/>
        <v>14.914176977225011</v>
      </c>
      <c r="O69" s="19">
        <f t="shared" si="9"/>
        <v>32.684039258776465</v>
      </c>
      <c r="P69" s="19">
        <f t="shared" si="22"/>
        <v>3486.0881109215989</v>
      </c>
      <c r="Q69" s="19">
        <f t="shared" si="23"/>
        <v>14.904801414066874</v>
      </c>
      <c r="R69" s="11">
        <f t="shared" si="24"/>
        <v>6.5967633425229836E-4</v>
      </c>
    </row>
    <row r="70" spans="14:18" x14ac:dyDescent="0.25">
      <c r="N70" s="20">
        <f t="shared" si="21"/>
        <v>14.904801414066874</v>
      </c>
      <c r="O70" s="19">
        <f t="shared" si="9"/>
        <v>-31.002343538304558</v>
      </c>
      <c r="P70" s="19">
        <f t="shared" si="22"/>
        <v>3470.9794173770606</v>
      </c>
      <c r="Q70" s="19">
        <f t="shared" si="23"/>
        <v>14.913733285971125</v>
      </c>
      <c r="R70" s="11">
        <f t="shared" si="24"/>
        <v>-6.2902972657447726E-4</v>
      </c>
    </row>
    <row r="71" spans="14:18" x14ac:dyDescent="0.25">
      <c r="N71" s="20">
        <f t="shared" si="21"/>
        <v>14.913733285971125</v>
      </c>
      <c r="O71" s="19">
        <f t="shared" si="9"/>
        <v>29.665615333244205</v>
      </c>
      <c r="P71" s="19">
        <f t="shared" si="22"/>
        <v>3485.3728096726118</v>
      </c>
      <c r="Q71" s="19">
        <f t="shared" si="23"/>
        <v>14.905221824800911</v>
      </c>
      <c r="R71" s="11">
        <f t="shared" si="24"/>
        <v>5.9890248356878734E-4</v>
      </c>
    </row>
    <row r="72" spans="14:18" x14ac:dyDescent="0.25">
      <c r="N72" s="20">
        <f t="shared" si="21"/>
        <v>14.905221824800911</v>
      </c>
      <c r="O72" s="19">
        <f t="shared" si="9"/>
        <v>-28.150863157148706</v>
      </c>
      <c r="P72" s="19">
        <f t="shared" si="22"/>
        <v>3471.6566288392205</v>
      </c>
      <c r="Q72" s="19">
        <f t="shared" si="23"/>
        <v>14.913330594234875</v>
      </c>
      <c r="R72" s="11">
        <f t="shared" si="24"/>
        <v>-5.7103887954563842E-4</v>
      </c>
    </row>
    <row r="73" spans="14:18" x14ac:dyDescent="0.25">
      <c r="N73" s="20">
        <f t="shared" si="21"/>
        <v>14.913330594234875</v>
      </c>
      <c r="O73" s="19">
        <f t="shared" si="9"/>
        <v>26.926498860644642</v>
      </c>
      <c r="P73" s="19">
        <f t="shared" si="22"/>
        <v>3484.7236314997899</v>
      </c>
      <c r="Q73" s="19">
        <f t="shared" si="23"/>
        <v>14.905603582939849</v>
      </c>
      <c r="R73" s="11">
        <f t="shared" si="24"/>
        <v>5.4372625770787296E-4</v>
      </c>
    </row>
    <row r="74" spans="14:18" x14ac:dyDescent="0.25">
      <c r="N74" s="20">
        <f t="shared" si="21"/>
        <v>14.905603582939849</v>
      </c>
      <c r="O74" s="19">
        <f t="shared" si="9"/>
        <v>-25.561199397954624</v>
      </c>
      <c r="P74" s="19">
        <f t="shared" si="22"/>
        <v>3472.2716001339868</v>
      </c>
      <c r="Q74" s="19">
        <f t="shared" si="23"/>
        <v>14.912965103679461</v>
      </c>
      <c r="R74" s="11">
        <f t="shared" si="24"/>
        <v>-5.1839640387794884E-4</v>
      </c>
    </row>
    <row r="75" spans="14:18" x14ac:dyDescent="0.25">
      <c r="N75" s="20">
        <f t="shared" si="21"/>
        <v>14.912965103679461</v>
      </c>
      <c r="O75" s="19">
        <f t="shared" ref="O75:O138" si="25">N75^4-20*N75^3+700*N75^2-14000*N75+70000</f>
        <v>24.440745463798521</v>
      </c>
      <c r="P75" s="19">
        <f t="shared" si="22"/>
        <v>3484.134446080312</v>
      </c>
      <c r="Q75" s="19">
        <f t="shared" si="23"/>
        <v>14.905950235039333</v>
      </c>
      <c r="R75" s="11">
        <f t="shared" si="24"/>
        <v>4.9363226484023712E-4</v>
      </c>
    </row>
    <row r="76" spans="14:18" x14ac:dyDescent="0.25">
      <c r="N76" s="20">
        <f t="shared" si="21"/>
        <v>14.905950235039333</v>
      </c>
      <c r="O76" s="19">
        <f t="shared" si="25"/>
        <v>-23.209390606498346</v>
      </c>
      <c r="P76" s="19">
        <f t="shared" si="22"/>
        <v>3472.8300380989967</v>
      </c>
      <c r="Q76" s="19">
        <f t="shared" si="23"/>
        <v>14.912633369644793</v>
      </c>
      <c r="R76" s="11">
        <f t="shared" si="24"/>
        <v>-4.70608618002679E-4</v>
      </c>
    </row>
    <row r="77" spans="14:18" x14ac:dyDescent="0.25">
      <c r="N77" s="20">
        <f t="shared" si="21"/>
        <v>14.912633369644793</v>
      </c>
      <c r="O77" s="19">
        <f t="shared" si="25"/>
        <v>22.184838561399374</v>
      </c>
      <c r="P77" s="19">
        <f t="shared" si="22"/>
        <v>3483.599694690638</v>
      </c>
      <c r="Q77" s="19">
        <f t="shared" si="23"/>
        <v>14.90626500344152</v>
      </c>
      <c r="R77" s="11">
        <f t="shared" si="24"/>
        <v>4.481525455499796E-4</v>
      </c>
    </row>
    <row r="78" spans="14:18" x14ac:dyDescent="0.25">
      <c r="N78" s="20">
        <f t="shared" si="21"/>
        <v>14.90626500344152</v>
      </c>
      <c r="O78" s="19">
        <f t="shared" si="25"/>
        <v>-21.073654857347719</v>
      </c>
      <c r="P78" s="19">
        <f t="shared" si="22"/>
        <v>3473.3371285737339</v>
      </c>
      <c r="Q78" s="19">
        <f t="shared" si="23"/>
        <v>14.912332267884118</v>
      </c>
      <c r="R78" s="11">
        <f t="shared" si="24"/>
        <v>-4.2722749138043566E-4</v>
      </c>
    </row>
    <row r="79" spans="14:18" x14ac:dyDescent="0.25">
      <c r="N79" s="20">
        <f t="shared" si="21"/>
        <v>14.912332267884118</v>
      </c>
      <c r="O79" s="19">
        <f t="shared" si="25"/>
        <v>20.137458925775718</v>
      </c>
      <c r="P79" s="19">
        <f t="shared" si="22"/>
        <v>3483.1143363101801</v>
      </c>
      <c r="Q79" s="19">
        <f t="shared" si="23"/>
        <v>14.906550815717633</v>
      </c>
      <c r="R79" s="11">
        <f t="shared" si="24"/>
        <v>4.0686220864754729E-4</v>
      </c>
    </row>
    <row r="80" spans="14:18" x14ac:dyDescent="0.25">
      <c r="N80" s="20">
        <f t="shared" si="21"/>
        <v>14.906550815717633</v>
      </c>
      <c r="O80" s="19">
        <f t="shared" si="25"/>
        <v>-19.134193900885293</v>
      </c>
      <c r="P80" s="19">
        <f t="shared" si="22"/>
        <v>3473.7975835892794</v>
      </c>
      <c r="Q80" s="19">
        <f t="shared" si="23"/>
        <v>14.912058964491552</v>
      </c>
      <c r="R80" s="11">
        <f t="shared" si="24"/>
        <v>-3.878464064529593E-4</v>
      </c>
    </row>
    <row r="81" spans="14:18" x14ac:dyDescent="0.25">
      <c r="N81" s="20">
        <f t="shared" si="21"/>
        <v>14.912058964491552</v>
      </c>
      <c r="O81" s="19">
        <f t="shared" si="25"/>
        <v>18.279276712884894</v>
      </c>
      <c r="P81" s="19">
        <f t="shared" si="22"/>
        <v>3482.6737989190806</v>
      </c>
      <c r="Q81" s="19">
        <f t="shared" si="23"/>
        <v>14.906810331467534</v>
      </c>
      <c r="R81" s="11">
        <f t="shared" si="24"/>
        <v>3.6937546901030327E-4</v>
      </c>
    </row>
    <row r="82" spans="14:18" x14ac:dyDescent="0.25">
      <c r="N82" s="20">
        <f t="shared" si="21"/>
        <v>14.906810331467534</v>
      </c>
      <c r="O82" s="19">
        <f t="shared" si="25"/>
        <v>-17.373014375509229</v>
      </c>
      <c r="P82" s="19">
        <f t="shared" si="22"/>
        <v>3474.2156843437151</v>
      </c>
      <c r="Q82" s="19">
        <f t="shared" si="23"/>
        <v>14.911810888702307</v>
      </c>
      <c r="R82" s="11">
        <f t="shared" si="24"/>
        <v>-3.520963175426953E-4</v>
      </c>
    </row>
    <row r="83" spans="14:18" x14ac:dyDescent="0.25">
      <c r="N83" s="20">
        <f t="shared" si="21"/>
        <v>14.911810888702307</v>
      </c>
      <c r="O83" s="19">
        <f t="shared" si="25"/>
        <v>16.592763661785284</v>
      </c>
      <c r="P83" s="19">
        <f t="shared" si="22"/>
        <v>3482.2739354679652</v>
      </c>
      <c r="Q83" s="19">
        <f t="shared" si="23"/>
        <v>14.907045966709013</v>
      </c>
      <c r="R83" s="11">
        <f t="shared" si="24"/>
        <v>3.3534205014372037E-4</v>
      </c>
    </row>
    <row r="84" spans="14:18" x14ac:dyDescent="0.25">
      <c r="N84" s="20">
        <f t="shared" si="21"/>
        <v>14.907045966709013</v>
      </c>
      <c r="O84" s="19">
        <f t="shared" si="25"/>
        <v>-15.773764824290993</v>
      </c>
      <c r="P84" s="19">
        <f t="shared" si="22"/>
        <v>3474.5953203303507</v>
      </c>
      <c r="Q84" s="19">
        <f t="shared" si="23"/>
        <v>14.911585708281793</v>
      </c>
      <c r="R84" s="11">
        <f t="shared" si="24"/>
        <v>-3.1964226875902385E-4</v>
      </c>
    </row>
    <row r="85" spans="14:18" x14ac:dyDescent="0.25">
      <c r="N85" s="20">
        <f t="shared" si="21"/>
        <v>14.911585708281793</v>
      </c>
      <c r="O85" s="19">
        <f t="shared" si="25"/>
        <v>15.06202341808239</v>
      </c>
      <c r="P85" s="19">
        <f t="shared" si="22"/>
        <v>3481.9109840547899</v>
      </c>
      <c r="Q85" s="19">
        <f t="shared" si="23"/>
        <v>14.907259916069684</v>
      </c>
      <c r="R85" s="11">
        <f t="shared" si="24"/>
        <v>3.0444391774230522E-4</v>
      </c>
    </row>
    <row r="86" spans="14:18" x14ac:dyDescent="0.25">
      <c r="N86" s="20">
        <f t="shared" si="21"/>
        <v>14.907259916069684</v>
      </c>
      <c r="O86" s="19">
        <f t="shared" si="25"/>
        <v>-14.321587168786209</v>
      </c>
      <c r="P86" s="19">
        <f t="shared" si="22"/>
        <v>3474.9400249554237</v>
      </c>
      <c r="Q86" s="19">
        <f t="shared" si="23"/>
        <v>14.911381307249369</v>
      </c>
      <c r="R86" s="11">
        <f t="shared" si="24"/>
        <v>-2.9018023677482351E-4</v>
      </c>
    </row>
    <row r="87" spans="14:18" x14ac:dyDescent="0.25">
      <c r="N87" s="20">
        <f t="shared" ref="N87:N150" si="26">Q86</f>
        <v>14.911381307249369</v>
      </c>
      <c r="O87" s="19">
        <f t="shared" si="25"/>
        <v>13.672638159623602</v>
      </c>
      <c r="P87" s="19">
        <f t="shared" ref="P87:P150" si="27">3*N87^3-60*N87^2+1400*N87-14000</f>
        <v>3481.5815318928071</v>
      </c>
      <c r="Q87" s="19">
        <f t="shared" ref="Q87:Q150" si="28">N87-(O87/P87)</f>
        <v>14.907454172975944</v>
      </c>
      <c r="R87" s="11">
        <f t="shared" ref="R87:R150" si="29">(N87-N86)/N87</f>
        <v>2.7639231368068525E-4</v>
      </c>
    </row>
    <row r="88" spans="14:18" x14ac:dyDescent="0.25">
      <c r="N88" s="20">
        <f t="shared" si="26"/>
        <v>14.907454172975944</v>
      </c>
      <c r="O88" s="19">
        <f t="shared" si="25"/>
        <v>-13.002981400495628</v>
      </c>
      <c r="P88" s="19">
        <f t="shared" si="27"/>
        <v>3475.253007953288</v>
      </c>
      <c r="Q88" s="19">
        <f t="shared" si="28"/>
        <v>14.911195765709117</v>
      </c>
      <c r="R88" s="11">
        <f t="shared" si="29"/>
        <v>-2.6343426770644338E-4</v>
      </c>
    </row>
    <row r="89" spans="14:18" x14ac:dyDescent="0.25">
      <c r="N89" s="20">
        <f t="shared" si="26"/>
        <v>14.911195765709117</v>
      </c>
      <c r="O89" s="19">
        <f t="shared" si="25"/>
        <v>12.411529898265144</v>
      </c>
      <c r="P89" s="19">
        <f t="shared" si="27"/>
        <v>3481.2824826976794</v>
      </c>
      <c r="Q89" s="19">
        <f t="shared" si="28"/>
        <v>14.907630548017087</v>
      </c>
      <c r="R89" s="11">
        <f t="shared" si="29"/>
        <v>2.5092506274895679E-4</v>
      </c>
    </row>
    <row r="90" spans="14:18" x14ac:dyDescent="0.25">
      <c r="N90" s="20">
        <f t="shared" si="26"/>
        <v>14.907630548017087</v>
      </c>
      <c r="O90" s="19">
        <f t="shared" si="25"/>
        <v>-11.805682348727714</v>
      </c>
      <c r="P90" s="19">
        <f t="shared" si="27"/>
        <v>3475.5371848816976</v>
      </c>
      <c r="Q90" s="19">
        <f t="shared" si="28"/>
        <v>14.911027341583296</v>
      </c>
      <c r="R90" s="11">
        <f t="shared" si="29"/>
        <v>-2.391538803263405E-4</v>
      </c>
    </row>
    <row r="91" spans="14:18" x14ac:dyDescent="0.25">
      <c r="N91" s="20">
        <f t="shared" si="26"/>
        <v>14.911027341583296</v>
      </c>
      <c r="O91" s="19">
        <f t="shared" si="25"/>
        <v>11.266835006594192</v>
      </c>
      <c r="P91" s="19">
        <f t="shared" si="27"/>
        <v>3481.0110271603407</v>
      </c>
      <c r="Q91" s="19">
        <f t="shared" si="28"/>
        <v>14.907790685646647</v>
      </c>
      <c r="R91" s="11">
        <f t="shared" si="29"/>
        <v>2.278041269990736E-4</v>
      </c>
    </row>
    <row r="92" spans="14:18" x14ac:dyDescent="0.25">
      <c r="N92" s="20">
        <f t="shared" si="26"/>
        <v>14.907790685646647</v>
      </c>
      <c r="O92" s="19">
        <f t="shared" si="25"/>
        <v>-10.718547478900291</v>
      </c>
      <c r="P92" s="19">
        <f t="shared" si="27"/>
        <v>3475.7952039547818</v>
      </c>
      <c r="Q92" s="19">
        <f t="shared" si="28"/>
        <v>14.910874454065082</v>
      </c>
      <c r="R92" s="11">
        <f t="shared" si="29"/>
        <v>-2.1711171057456745E-4</v>
      </c>
    </row>
    <row r="93" spans="14:18" x14ac:dyDescent="0.25">
      <c r="N93" s="20">
        <f t="shared" si="26"/>
        <v>14.910874454065082</v>
      </c>
      <c r="O93" s="19">
        <f t="shared" si="25"/>
        <v>10.227790669159731</v>
      </c>
      <c r="P93" s="19">
        <f t="shared" si="27"/>
        <v>3480.7646162064484</v>
      </c>
      <c r="Q93" s="19">
        <f t="shared" si="28"/>
        <v>14.907936079369609</v>
      </c>
      <c r="R93" s="11">
        <f t="shared" si="29"/>
        <v>2.0681338495168644E-4</v>
      </c>
    </row>
    <row r="94" spans="14:18" x14ac:dyDescent="0.25">
      <c r="N94" s="20">
        <f t="shared" si="26"/>
        <v>14.907936079369609</v>
      </c>
      <c r="O94" s="19">
        <f t="shared" si="25"/>
        <v>-9.7314547580317594</v>
      </c>
      <c r="P94" s="19">
        <f t="shared" si="27"/>
        <v>3476.0294704501503</v>
      </c>
      <c r="Q94" s="19">
        <f t="shared" si="28"/>
        <v>14.910735668625327</v>
      </c>
      <c r="R94" s="11">
        <f t="shared" si="29"/>
        <v>-1.9710137471943409E-4</v>
      </c>
    </row>
    <row r="95" spans="14:18" x14ac:dyDescent="0.25">
      <c r="N95" s="20">
        <f t="shared" si="26"/>
        <v>14.910735668625327</v>
      </c>
      <c r="O95" s="19">
        <f t="shared" si="25"/>
        <v>9.2846320931275841</v>
      </c>
      <c r="P95" s="19">
        <f t="shared" si="27"/>
        <v>3480.5409367733955</v>
      </c>
      <c r="Q95" s="19">
        <f t="shared" si="28"/>
        <v>14.908068085550802</v>
      </c>
      <c r="R95" s="11">
        <f t="shared" si="29"/>
        <v>1.8775661496088031E-4</v>
      </c>
    </row>
    <row r="96" spans="14:18" x14ac:dyDescent="0.25">
      <c r="N96" s="20">
        <f t="shared" si="26"/>
        <v>14.908068085550802</v>
      </c>
      <c r="O96" s="19">
        <f t="shared" si="25"/>
        <v>-8.8352097065071575</v>
      </c>
      <c r="P96" s="19">
        <f t="shared" si="27"/>
        <v>3476.2421689057701</v>
      </c>
      <c r="Q96" s="19">
        <f t="shared" si="28"/>
        <v>14.910609683424948</v>
      </c>
      <c r="R96" s="11">
        <f t="shared" si="29"/>
        <v>-1.7893553069494566E-4</v>
      </c>
    </row>
    <row r="97" spans="14:18" x14ac:dyDescent="0.25">
      <c r="N97" s="20">
        <f t="shared" si="26"/>
        <v>14.910609683424948</v>
      </c>
      <c r="O97" s="19">
        <f t="shared" si="25"/>
        <v>8.4284994336194359</v>
      </c>
      <c r="P97" s="19">
        <f t="shared" si="27"/>
        <v>3480.3378898633564</v>
      </c>
      <c r="Q97" s="19">
        <f t="shared" si="28"/>
        <v>14.908187935968137</v>
      </c>
      <c r="R97" s="11">
        <f t="shared" si="29"/>
        <v>1.7045566399413988E-4</v>
      </c>
    </row>
    <row r="98" spans="14:18" x14ac:dyDescent="0.25">
      <c r="N98" s="20">
        <f t="shared" si="26"/>
        <v>14.908187935968137</v>
      </c>
      <c r="O98" s="19">
        <f t="shared" si="25"/>
        <v>-8.0214608271489851</v>
      </c>
      <c r="P98" s="19">
        <f t="shared" si="27"/>
        <v>3476.4352833038429</v>
      </c>
      <c r="Q98" s="19">
        <f t="shared" si="28"/>
        <v>14.910495316998835</v>
      </c>
      <c r="R98" s="11">
        <f t="shared" si="29"/>
        <v>-1.6244411911177389E-4</v>
      </c>
    </row>
    <row r="99" spans="14:18" x14ac:dyDescent="0.25">
      <c r="N99" s="20">
        <f t="shared" si="26"/>
        <v>14.910495316998835</v>
      </c>
      <c r="O99" s="19">
        <f t="shared" si="25"/>
        <v>7.6513534937112126</v>
      </c>
      <c r="P99" s="19">
        <f t="shared" si="27"/>
        <v>3480.1535706542927</v>
      </c>
      <c r="Q99" s="19">
        <f t="shared" si="28"/>
        <v>14.908296749223485</v>
      </c>
      <c r="R99" s="11">
        <f t="shared" si="29"/>
        <v>1.547487847749805E-4</v>
      </c>
    </row>
    <row r="100" spans="14:18" x14ac:dyDescent="0.25">
      <c r="N100" s="20">
        <f t="shared" si="26"/>
        <v>14.908296749223485</v>
      </c>
      <c r="O100" s="19">
        <f t="shared" si="25"/>
        <v>-7.2826226716279052</v>
      </c>
      <c r="P100" s="19">
        <f t="shared" si="27"/>
        <v>3476.6106154217196</v>
      </c>
      <c r="Q100" s="19">
        <f t="shared" si="28"/>
        <v>14.910391497090654</v>
      </c>
      <c r="R100" s="11">
        <f t="shared" si="29"/>
        <v>-1.4747276716669381E-4</v>
      </c>
    </row>
    <row r="101" spans="14:18" x14ac:dyDescent="0.25">
      <c r="N101" s="20">
        <f t="shared" si="26"/>
        <v>14.910391497090654</v>
      </c>
      <c r="O101" s="19">
        <f t="shared" si="25"/>
        <v>6.9458993553416803</v>
      </c>
      <c r="P101" s="19">
        <f t="shared" si="27"/>
        <v>3479.9862504730045</v>
      </c>
      <c r="Q101" s="19">
        <f t="shared" si="28"/>
        <v>14.90839554111399</v>
      </c>
      <c r="R101" s="11">
        <f t="shared" si="29"/>
        <v>1.4048912582727353E-4</v>
      </c>
    </row>
    <row r="102" spans="14:18" x14ac:dyDescent="0.25">
      <c r="N102" s="20">
        <f t="shared" si="26"/>
        <v>14.90839554111399</v>
      </c>
      <c r="O102" s="19">
        <f t="shared" si="25"/>
        <v>-6.6118058674910571</v>
      </c>
      <c r="P102" s="19">
        <f t="shared" si="27"/>
        <v>3476.7698015142014</v>
      </c>
      <c r="Q102" s="19">
        <f t="shared" si="28"/>
        <v>14.910297250529611</v>
      </c>
      <c r="R102" s="11">
        <f t="shared" si="29"/>
        <v>-1.3388134029310029E-4</v>
      </c>
    </row>
    <row r="103" spans="14:18" x14ac:dyDescent="0.25">
      <c r="N103" s="20">
        <f t="shared" si="26"/>
        <v>14.910297250529611</v>
      </c>
      <c r="O103" s="19">
        <f t="shared" si="25"/>
        <v>6.3055171809974127</v>
      </c>
      <c r="P103" s="19">
        <f t="shared" si="27"/>
        <v>3479.8343604533839</v>
      </c>
      <c r="Q103" s="19">
        <f t="shared" si="28"/>
        <v>14.908485234057604</v>
      </c>
      <c r="R103" s="11">
        <f t="shared" si="29"/>
        <v>1.2754336038162903E-4</v>
      </c>
    </row>
    <row r="104" spans="14:18" x14ac:dyDescent="0.25">
      <c r="N104" s="20">
        <f t="shared" si="26"/>
        <v>14.908485234057604</v>
      </c>
      <c r="O104" s="19">
        <f t="shared" si="25"/>
        <v>-6.0027534858963918</v>
      </c>
      <c r="P104" s="19">
        <f t="shared" si="27"/>
        <v>3476.9143274770977</v>
      </c>
      <c r="Q104" s="19">
        <f t="shared" si="28"/>
        <v>14.910211694050725</v>
      </c>
      <c r="R104" s="11">
        <f t="shared" si="29"/>
        <v>-1.2154262780953533E-4</v>
      </c>
    </row>
    <row r="105" spans="14:18" x14ac:dyDescent="0.25">
      <c r="N105" s="20">
        <f t="shared" si="26"/>
        <v>14.910211694050725</v>
      </c>
      <c r="O105" s="19">
        <f t="shared" si="25"/>
        <v>5.7241995009535458</v>
      </c>
      <c r="P105" s="19">
        <f t="shared" si="27"/>
        <v>3479.6964767200443</v>
      </c>
      <c r="Q105" s="19">
        <f t="shared" si="28"/>
        <v>14.908566665658379</v>
      </c>
      <c r="R105" s="11">
        <f t="shared" si="29"/>
        <v>1.1579044137981411E-4</v>
      </c>
    </row>
    <row r="106" spans="14:18" x14ac:dyDescent="0.25">
      <c r="N106" s="20">
        <f t="shared" si="26"/>
        <v>14.908566665658379</v>
      </c>
      <c r="O106" s="19">
        <f t="shared" si="25"/>
        <v>-5.4497831844491884</v>
      </c>
      <c r="P106" s="19">
        <f t="shared" si="27"/>
        <v>3477.0455426290173</v>
      </c>
      <c r="Q106" s="19">
        <f t="shared" si="28"/>
        <v>14.910134025969779</v>
      </c>
      <c r="R106" s="11">
        <f t="shared" si="29"/>
        <v>-1.1034115010770569E-4</v>
      </c>
    </row>
    <row r="107" spans="14:18" x14ac:dyDescent="0.25">
      <c r="N107" s="20">
        <f t="shared" si="26"/>
        <v>14.910134025969779</v>
      </c>
      <c r="O107" s="19">
        <f t="shared" si="25"/>
        <v>5.196494369476568</v>
      </c>
      <c r="P107" s="19">
        <f t="shared" si="27"/>
        <v>3479.5713069534686</v>
      </c>
      <c r="Q107" s="19">
        <f t="shared" si="28"/>
        <v>14.90864059648923</v>
      </c>
      <c r="R107" s="11">
        <f t="shared" si="29"/>
        <v>1.0512047099442354E-4</v>
      </c>
    </row>
    <row r="108" spans="14:18" x14ac:dyDescent="0.25">
      <c r="N108" s="20">
        <f t="shared" si="26"/>
        <v>14.90864059648923</v>
      </c>
      <c r="O108" s="19">
        <f t="shared" si="25"/>
        <v>-4.9477346081694122</v>
      </c>
      <c r="P108" s="19">
        <f t="shared" si="27"/>
        <v>3477.16467223582</v>
      </c>
      <c r="Q108" s="19">
        <f t="shared" si="28"/>
        <v>14.910063518632571</v>
      </c>
      <c r="R108" s="11">
        <f t="shared" si="29"/>
        <v>-1.0017207611138941E-4</v>
      </c>
    </row>
    <row r="109" spans="14:18" x14ac:dyDescent="0.25">
      <c r="N109" s="20">
        <f t="shared" si="26"/>
        <v>14.910063518632571</v>
      </c>
      <c r="O109" s="19">
        <f t="shared" si="25"/>
        <v>4.7174538323597517</v>
      </c>
      <c r="P109" s="19">
        <f t="shared" si="27"/>
        <v>3479.457678206225</v>
      </c>
      <c r="Q109" s="19">
        <f t="shared" si="28"/>
        <v>14.908707717163304</v>
      </c>
      <c r="R109" s="11">
        <f t="shared" si="29"/>
        <v>9.5433674146517194E-5</v>
      </c>
    </row>
    <row r="110" spans="14:18" x14ac:dyDescent="0.25">
      <c r="N110" s="20">
        <f t="shared" si="26"/>
        <v>14.908707717163304</v>
      </c>
      <c r="O110" s="19">
        <f t="shared" si="25"/>
        <v>-4.4919215764675755</v>
      </c>
      <c r="P110" s="19">
        <f t="shared" si="27"/>
        <v>3477.2728288916951</v>
      </c>
      <c r="Q110" s="19">
        <f t="shared" si="28"/>
        <v>14.909999511565845</v>
      </c>
      <c r="R110" s="11">
        <f t="shared" si="29"/>
        <v>-9.0940240763151271E-5</v>
      </c>
    </row>
    <row r="111" spans="14:18" x14ac:dyDescent="0.25">
      <c r="N111" s="20">
        <f t="shared" si="26"/>
        <v>14.909999511565845</v>
      </c>
      <c r="O111" s="19">
        <f t="shared" si="25"/>
        <v>4.2825872037210502</v>
      </c>
      <c r="P111" s="19">
        <f t="shared" si="27"/>
        <v>3479.3545258527665</v>
      </c>
      <c r="Q111" s="19">
        <f t="shared" si="28"/>
        <v>14.908768654758383</v>
      </c>
      <c r="R111" s="11">
        <f t="shared" si="29"/>
        <v>8.6639466455937076E-5</v>
      </c>
    </row>
    <row r="112" spans="14:18" x14ac:dyDescent="0.25">
      <c r="N112" s="20">
        <f t="shared" si="26"/>
        <v>14.908768654758383</v>
      </c>
      <c r="O112" s="19">
        <f t="shared" si="25"/>
        <v>-4.0780886259162799</v>
      </c>
      <c r="P112" s="19">
        <f t="shared" si="27"/>
        <v>3477.3710228601631</v>
      </c>
      <c r="Q112" s="19">
        <f t="shared" si="28"/>
        <v>14.909941405264183</v>
      </c>
      <c r="R112" s="11">
        <f t="shared" si="29"/>
        <v>-8.255925328005438E-5</v>
      </c>
    </row>
    <row r="113" spans="14:18" x14ac:dyDescent="0.25">
      <c r="N113" s="20">
        <f t="shared" si="26"/>
        <v>14.909941405264183</v>
      </c>
      <c r="O113" s="19">
        <f t="shared" si="25"/>
        <v>3.8878186978108715</v>
      </c>
      <c r="P113" s="19">
        <f t="shared" si="27"/>
        <v>3479.2608835663923</v>
      </c>
      <c r="Q113" s="19">
        <f t="shared" si="28"/>
        <v>14.908823978653212</v>
      </c>
      <c r="R113" s="11">
        <f t="shared" si="29"/>
        <v>7.8655607954707774E-5</v>
      </c>
    </row>
    <row r="114" spans="14:18" x14ac:dyDescent="0.25">
      <c r="N114" s="20">
        <f t="shared" si="26"/>
        <v>14.908823978653212</v>
      </c>
      <c r="O114" s="19">
        <f t="shared" si="25"/>
        <v>-3.7023715159739368</v>
      </c>
      <c r="P114" s="19">
        <f t="shared" si="27"/>
        <v>3477.4601714695309</v>
      </c>
      <c r="Q114" s="19">
        <f t="shared" si="28"/>
        <v>14.909888655553425</v>
      </c>
      <c r="R114" s="11">
        <f t="shared" si="29"/>
        <v>-7.495068776525949E-5</v>
      </c>
    </row>
    <row r="115" spans="14:18" x14ac:dyDescent="0.25">
      <c r="N115" s="20">
        <f t="shared" si="26"/>
        <v>14.909888655553425</v>
      </c>
      <c r="O115" s="19">
        <f t="shared" si="25"/>
        <v>3.5294490061642136</v>
      </c>
      <c r="P115" s="19">
        <f t="shared" si="27"/>
        <v>3479.1758742271049</v>
      </c>
      <c r="Q115" s="19">
        <f t="shared" si="28"/>
        <v>14.908874205829193</v>
      </c>
      <c r="R115" s="11">
        <f t="shared" si="29"/>
        <v>7.1407434677056193E-5</v>
      </c>
    </row>
    <row r="116" spans="14:18" x14ac:dyDescent="0.25">
      <c r="N116" s="20">
        <f t="shared" si="26"/>
        <v>14.908874205829193</v>
      </c>
      <c r="O116" s="19">
        <f t="shared" si="25"/>
        <v>-3.3612613400327973</v>
      </c>
      <c r="P116" s="19">
        <f t="shared" si="27"/>
        <v>3477.5411076484015</v>
      </c>
      <c r="Q116" s="19">
        <f t="shared" si="28"/>
        <v>14.90984076847676</v>
      </c>
      <c r="R116" s="11">
        <f t="shared" si="29"/>
        <v>-6.8043348560547476E-5</v>
      </c>
    </row>
    <row r="117" spans="14:18" x14ac:dyDescent="0.25">
      <c r="N117" s="20">
        <f t="shared" si="26"/>
        <v>14.90984076847676</v>
      </c>
      <c r="O117" s="19">
        <f t="shared" si="25"/>
        <v>3.2041204490524251</v>
      </c>
      <c r="P117" s="19">
        <f t="shared" si="27"/>
        <v>3479.0987016733707</v>
      </c>
      <c r="Q117" s="19">
        <f t="shared" si="28"/>
        <v>14.908919805686164</v>
      </c>
      <c r="R117" s="11">
        <f t="shared" si="29"/>
        <v>6.4827160972183711E-5</v>
      </c>
    </row>
    <row r="118" spans="14:18" x14ac:dyDescent="0.25">
      <c r="N118" s="20">
        <f t="shared" si="26"/>
        <v>14.908919805686164</v>
      </c>
      <c r="O118" s="19">
        <f t="shared" si="25"/>
        <v>-3.0515719151007943</v>
      </c>
      <c r="P118" s="19">
        <f t="shared" si="27"/>
        <v>3477.6145876796654</v>
      </c>
      <c r="Q118" s="19">
        <f t="shared" si="28"/>
        <v>14.909797295654693</v>
      </c>
      <c r="R118" s="11">
        <f t="shared" si="29"/>
        <v>-6.1772603421284894E-5</v>
      </c>
    </row>
    <row r="119" spans="14:18" x14ac:dyDescent="0.25">
      <c r="N119" s="20">
        <f t="shared" si="26"/>
        <v>14.909797295654693</v>
      </c>
      <c r="O119" s="19">
        <f t="shared" si="25"/>
        <v>2.9087853650853503</v>
      </c>
      <c r="P119" s="19">
        <f t="shared" si="27"/>
        <v>3479.028643218764</v>
      </c>
      <c r="Q119" s="19">
        <f t="shared" si="28"/>
        <v>14.908961204416768</v>
      </c>
      <c r="R119" s="11">
        <f t="shared" si="29"/>
        <v>5.885324603203108E-5</v>
      </c>
    </row>
    <row r="120" spans="14:18" x14ac:dyDescent="0.25">
      <c r="N120" s="20">
        <f t="shared" si="26"/>
        <v>14.908961204416768</v>
      </c>
      <c r="O120" s="19">
        <f t="shared" si="25"/>
        <v>-2.7704101525596343</v>
      </c>
      <c r="P120" s="19">
        <f t="shared" si="27"/>
        <v>3477.6812982442134</v>
      </c>
      <c r="Q120" s="19">
        <f t="shared" si="28"/>
        <v>14.909757830074776</v>
      </c>
      <c r="R120" s="11">
        <f t="shared" si="29"/>
        <v>-5.6079778226103537E-5</v>
      </c>
    </row>
    <row r="121" spans="14:18" x14ac:dyDescent="0.25">
      <c r="N121" s="20">
        <f t="shared" si="26"/>
        <v>14.909757830074776</v>
      </c>
      <c r="O121" s="19">
        <f t="shared" si="25"/>
        <v>2.6406774370698258</v>
      </c>
      <c r="P121" s="19">
        <f t="shared" si="27"/>
        <v>3478.9650428622372</v>
      </c>
      <c r="Q121" s="19">
        <f t="shared" si="28"/>
        <v>14.908998788979353</v>
      </c>
      <c r="R121" s="11">
        <f t="shared" si="29"/>
        <v>5.3429818719216215E-5</v>
      </c>
    </row>
    <row r="122" spans="14:18" x14ac:dyDescent="0.25">
      <c r="N122" s="20">
        <f t="shared" si="26"/>
        <v>14.908998788979353</v>
      </c>
      <c r="O122" s="19">
        <f t="shared" si="25"/>
        <v>-2.5151491410215385</v>
      </c>
      <c r="P122" s="19">
        <f t="shared" si="27"/>
        <v>3477.741862818737</v>
      </c>
      <c r="Q122" s="19">
        <f t="shared" si="28"/>
        <v>14.909722002271263</v>
      </c>
      <c r="R122" s="11">
        <f t="shared" si="29"/>
        <v>-5.0911607557688811E-5</v>
      </c>
    </row>
    <row r="123" spans="14:18" x14ac:dyDescent="0.25">
      <c r="N123" s="20">
        <f t="shared" si="26"/>
        <v>14.909722002271263</v>
      </c>
      <c r="O123" s="19">
        <f t="shared" si="25"/>
        <v>2.3972856788896024</v>
      </c>
      <c r="P123" s="19">
        <f t="shared" si="27"/>
        <v>3478.9073051276464</v>
      </c>
      <c r="Q123" s="19">
        <f t="shared" si="28"/>
        <v>14.909032910706404</v>
      </c>
      <c r="R123" s="11">
        <f t="shared" si="29"/>
        <v>4.8506155366217063E-5</v>
      </c>
    </row>
    <row r="124" spans="14:18" x14ac:dyDescent="0.25">
      <c r="N124" s="20">
        <f t="shared" si="26"/>
        <v>14.909032910706404</v>
      </c>
      <c r="O124" s="19">
        <f t="shared" si="25"/>
        <v>-2.2834036924177781</v>
      </c>
      <c r="P124" s="19">
        <f t="shared" si="27"/>
        <v>3477.7968474869122</v>
      </c>
      <c r="Q124" s="19">
        <f t="shared" si="28"/>
        <v>14.909689476858066</v>
      </c>
      <c r="R124" s="11">
        <f t="shared" si="29"/>
        <v>-4.6219735980558113E-5</v>
      </c>
    </row>
    <row r="125" spans="14:18" x14ac:dyDescent="0.25">
      <c r="N125" s="20">
        <f t="shared" si="26"/>
        <v>14.909689476858066</v>
      </c>
      <c r="O125" s="19">
        <f t="shared" si="25"/>
        <v>2.1763308342488017</v>
      </c>
      <c r="P125" s="19">
        <f t="shared" si="27"/>
        <v>3478.8548894732885</v>
      </c>
      <c r="Q125" s="19">
        <f t="shared" si="28"/>
        <v>14.909063888581638</v>
      </c>
      <c r="R125" s="11">
        <f t="shared" si="29"/>
        <v>4.4036205628618005E-5</v>
      </c>
    </row>
    <row r="126" spans="14:18" x14ac:dyDescent="0.25">
      <c r="N126" s="20">
        <f t="shared" si="26"/>
        <v>14.909063888581638</v>
      </c>
      <c r="O126" s="19">
        <f t="shared" si="25"/>
        <v>-2.0730081292858813</v>
      </c>
      <c r="P126" s="19">
        <f t="shared" si="27"/>
        <v>3477.8467662173643</v>
      </c>
      <c r="Q126" s="19">
        <f t="shared" si="28"/>
        <v>14.909659949382656</v>
      </c>
      <c r="R126" s="11">
        <f t="shared" si="29"/>
        <v>-4.1960265319340965E-5</v>
      </c>
    </row>
    <row r="127" spans="14:18" x14ac:dyDescent="0.25">
      <c r="N127" s="20">
        <f t="shared" si="26"/>
        <v>14.909659949382656</v>
      </c>
      <c r="O127" s="19">
        <f t="shared" si="25"/>
        <v>1.975743963586865</v>
      </c>
      <c r="P127" s="19">
        <f t="shared" si="27"/>
        <v>3478.8073052192594</v>
      </c>
      <c r="Q127" s="19">
        <f t="shared" si="28"/>
        <v>14.909092012216195</v>
      </c>
      <c r="R127" s="11">
        <f t="shared" si="29"/>
        <v>3.9978162013148613E-5</v>
      </c>
    </row>
    <row r="128" spans="14:18" x14ac:dyDescent="0.25">
      <c r="N128" s="20">
        <f t="shared" si="26"/>
        <v>14.909092012216195</v>
      </c>
      <c r="O128" s="19">
        <f t="shared" si="25"/>
        <v>-1.8819961073168088</v>
      </c>
      <c r="P128" s="19">
        <f t="shared" si="27"/>
        <v>3477.8920856571785</v>
      </c>
      <c r="Q128" s="19">
        <f t="shared" si="28"/>
        <v>14.909633143470693</v>
      </c>
      <c r="R128" s="11">
        <f t="shared" si="29"/>
        <v>-3.8093343712336177E-5</v>
      </c>
    </row>
    <row r="129" spans="14:18" x14ac:dyDescent="0.25">
      <c r="N129" s="20">
        <f t="shared" si="26"/>
        <v>14.909633143470693</v>
      </c>
      <c r="O129" s="19">
        <f t="shared" si="25"/>
        <v>1.7936470139538869</v>
      </c>
      <c r="P129" s="19">
        <f t="shared" si="27"/>
        <v>3478.7641069437959</v>
      </c>
      <c r="Q129" s="19">
        <f t="shared" si="28"/>
        <v>14.909117544551417</v>
      </c>
      <c r="R129" s="11">
        <f t="shared" si="29"/>
        <v>3.6294069028395157E-5</v>
      </c>
    </row>
    <row r="130" spans="14:18" x14ac:dyDescent="0.25">
      <c r="N130" s="20">
        <f t="shared" si="26"/>
        <v>14.909117544551417</v>
      </c>
      <c r="O130" s="19">
        <f t="shared" si="25"/>
        <v>-1.7085822885564994</v>
      </c>
      <c r="P130" s="19">
        <f t="shared" si="27"/>
        <v>3477.9332294853484</v>
      </c>
      <c r="Q130" s="19">
        <f t="shared" si="28"/>
        <v>14.909608808234708</v>
      </c>
      <c r="R130" s="11">
        <f t="shared" si="29"/>
        <v>-3.4582792558606779E-5</v>
      </c>
    </row>
    <row r="131" spans="14:18" x14ac:dyDescent="0.25">
      <c r="N131" s="20">
        <f t="shared" si="26"/>
        <v>14.909608808234708</v>
      </c>
      <c r="O131" s="19">
        <f t="shared" si="25"/>
        <v>1.6283351886668243</v>
      </c>
      <c r="P131" s="19">
        <f t="shared" si="27"/>
        <v>3478.7248903055442</v>
      </c>
      <c r="Q131" s="19">
        <f t="shared" si="28"/>
        <v>14.909140724313152</v>
      </c>
      <c r="R131" s="11">
        <f t="shared" si="29"/>
        <v>3.2949468333416338E-5</v>
      </c>
    </row>
    <row r="132" spans="14:18" x14ac:dyDescent="0.25">
      <c r="N132" s="20">
        <f t="shared" si="26"/>
        <v>14.909140724313152</v>
      </c>
      <c r="O132" s="19">
        <f t="shared" si="25"/>
        <v>-1.5511456966341939</v>
      </c>
      <c r="P132" s="19">
        <f t="shared" si="27"/>
        <v>3477.9705823660806</v>
      </c>
      <c r="Q132" s="19">
        <f t="shared" si="28"/>
        <v>14.909586715922311</v>
      </c>
      <c r="R132" s="11">
        <f t="shared" si="29"/>
        <v>-3.1395767885689584E-5</v>
      </c>
    </row>
    <row r="133" spans="14:18" x14ac:dyDescent="0.25">
      <c r="N133" s="20">
        <f t="shared" si="26"/>
        <v>14.909586715922311</v>
      </c>
      <c r="O133" s="19">
        <f t="shared" si="25"/>
        <v>1.4782609484100249</v>
      </c>
      <c r="P133" s="19">
        <f t="shared" si="27"/>
        <v>3478.6892882521133</v>
      </c>
      <c r="Q133" s="19">
        <f t="shared" si="28"/>
        <v>14.909161768240606</v>
      </c>
      <c r="R133" s="11">
        <f t="shared" si="29"/>
        <v>2.9913076576568284E-5</v>
      </c>
    </row>
    <row r="134" spans="14:18" x14ac:dyDescent="0.25">
      <c r="N134" s="20">
        <f t="shared" si="26"/>
        <v>14.909161768240606</v>
      </c>
      <c r="O134" s="19">
        <f t="shared" si="25"/>
        <v>-1.4082145988068078</v>
      </c>
      <c r="P134" s="19">
        <f t="shared" si="27"/>
        <v>3478.0044935391779</v>
      </c>
      <c r="Q134" s="19">
        <f t="shared" si="28"/>
        <v>14.909566659781552</v>
      </c>
      <c r="R134" s="11">
        <f t="shared" si="29"/>
        <v>-2.8502452942032235E-5</v>
      </c>
    </row>
    <row r="135" spans="14:18" x14ac:dyDescent="0.25">
      <c r="N135" s="20">
        <f t="shared" si="26"/>
        <v>14.909566659781552</v>
      </c>
      <c r="O135" s="19">
        <f t="shared" si="25"/>
        <v>1.3420194921491202</v>
      </c>
      <c r="P135" s="19">
        <f t="shared" si="27"/>
        <v>3478.6569675789033</v>
      </c>
      <c r="Q135" s="19">
        <f t="shared" si="28"/>
        <v>14.909180873110243</v>
      </c>
      <c r="R135" s="11">
        <f t="shared" si="29"/>
        <v>2.7156492887065352E-5</v>
      </c>
    </row>
    <row r="136" spans="14:18" x14ac:dyDescent="0.25">
      <c r="N136" s="20">
        <f t="shared" si="26"/>
        <v>14.909180873110243</v>
      </c>
      <c r="O136" s="19">
        <f t="shared" si="25"/>
        <v>-1.2784527763433289</v>
      </c>
      <c r="P136" s="19">
        <f t="shared" si="27"/>
        <v>3478.0352800803375</v>
      </c>
      <c r="Q136" s="19">
        <f t="shared" si="28"/>
        <v>14.909548452123506</v>
      </c>
      <c r="R136" s="11">
        <f t="shared" si="29"/>
        <v>-2.587577913182718E-5</v>
      </c>
    </row>
    <row r="137" spans="14:18" x14ac:dyDescent="0.25">
      <c r="N137" s="20">
        <f t="shared" si="26"/>
        <v>14.909548452123506</v>
      </c>
      <c r="O137" s="19">
        <f t="shared" si="25"/>
        <v>1.2183355811575893</v>
      </c>
      <c r="P137" s="19">
        <f t="shared" si="27"/>
        <v>3478.6276258059188</v>
      </c>
      <c r="Q137" s="19">
        <f t="shared" si="28"/>
        <v>14.909198217573501</v>
      </c>
      <c r="R137" s="11">
        <f t="shared" si="29"/>
        <v>2.4653933312819061E-5</v>
      </c>
    </row>
    <row r="138" spans="14:18" x14ac:dyDescent="0.25">
      <c r="N138" s="20">
        <f t="shared" si="26"/>
        <v>14.909198217573501</v>
      </c>
      <c r="O138" s="19">
        <f t="shared" si="25"/>
        <v>-1.1606470564438496</v>
      </c>
      <c r="P138" s="19">
        <f t="shared" si="27"/>
        <v>3478.0632298616256</v>
      </c>
      <c r="Q138" s="19">
        <f t="shared" si="28"/>
        <v>14.909531922563819</v>
      </c>
      <c r="R138" s="11">
        <f t="shared" si="29"/>
        <v>-2.3491172690456704E-5</v>
      </c>
    </row>
    <row r="139" spans="14:18" x14ac:dyDescent="0.25">
      <c r="N139" s="20">
        <f t="shared" si="26"/>
        <v>14.909531922563819</v>
      </c>
      <c r="O139" s="19">
        <f t="shared" ref="O139:O202" si="30">N139^4-20*N139^3+700*N139^2-14000*N139+70000</f>
        <v>1.1060515809513163</v>
      </c>
      <c r="P139" s="19">
        <f t="shared" si="27"/>
        <v>3478.6009883432125</v>
      </c>
      <c r="Q139" s="19">
        <f t="shared" si="28"/>
        <v>14.90921396382562</v>
      </c>
      <c r="R139" s="11">
        <f t="shared" si="29"/>
        <v>2.2381989726519641E-5</v>
      </c>
    </row>
    <row r="140" spans="14:18" x14ac:dyDescent="0.25">
      <c r="N140" s="20">
        <f t="shared" si="26"/>
        <v>14.90921396382562</v>
      </c>
      <c r="O140" s="19">
        <f t="shared" si="30"/>
        <v>-1.0536959888704587</v>
      </c>
      <c r="P140" s="19">
        <f t="shared" si="27"/>
        <v>3478.0886042399943</v>
      </c>
      <c r="Q140" s="19">
        <f t="shared" si="28"/>
        <v>14.909516916426535</v>
      </c>
      <c r="R140" s="11">
        <f t="shared" si="29"/>
        <v>-2.1326324712383903E-5</v>
      </c>
    </row>
    <row r="141" spans="14:18" x14ac:dyDescent="0.25">
      <c r="N141" s="20">
        <f t="shared" si="26"/>
        <v>14.909516916426535</v>
      </c>
      <c r="O141" s="19">
        <f t="shared" si="30"/>
        <v>1.0041166085575242</v>
      </c>
      <c r="P141" s="19">
        <f t="shared" si="27"/>
        <v>3478.5768059179318</v>
      </c>
      <c r="Q141" s="19">
        <f t="shared" si="28"/>
        <v>14.909228259120809</v>
      </c>
      <c r="R141" s="11">
        <f t="shared" si="29"/>
        <v>2.0319410924795652E-5</v>
      </c>
    </row>
    <row r="142" spans="14:18" x14ac:dyDescent="0.25">
      <c r="N142" s="20">
        <f t="shared" si="26"/>
        <v>14.909228259120809</v>
      </c>
      <c r="O142" s="19">
        <f t="shared" si="30"/>
        <v>-0.95659956405870616</v>
      </c>
      <c r="P142" s="19">
        <f t="shared" si="27"/>
        <v>3478.1116404982713</v>
      </c>
      <c r="Q142" s="19">
        <f t="shared" si="28"/>
        <v>14.909503293295366</v>
      </c>
      <c r="R142" s="11">
        <f t="shared" si="29"/>
        <v>-1.9360982386804941E-5</v>
      </c>
    </row>
    <row r="143" spans="14:18" x14ac:dyDescent="0.25">
      <c r="N143" s="20">
        <f t="shared" si="26"/>
        <v>14.909503293295366</v>
      </c>
      <c r="O143" s="19">
        <f t="shared" si="30"/>
        <v>0.91157668264349923</v>
      </c>
      <c r="P143" s="19">
        <f t="shared" si="27"/>
        <v>3478.5548522391691</v>
      </c>
      <c r="Q143" s="19">
        <f t="shared" si="28"/>
        <v>14.909241237148096</v>
      </c>
      <c r="R143" s="11">
        <f t="shared" si="29"/>
        <v>1.8446903907284758E-5</v>
      </c>
    </row>
    <row r="144" spans="14:18" x14ac:dyDescent="0.25">
      <c r="N144" s="20">
        <f t="shared" si="26"/>
        <v>14.909241237148096</v>
      </c>
      <c r="O144" s="19">
        <f t="shared" si="30"/>
        <v>-0.86844987582298927</v>
      </c>
      <c r="P144" s="19">
        <f t="shared" si="27"/>
        <v>3478.1325540617836</v>
      </c>
      <c r="Q144" s="19">
        <f t="shared" si="28"/>
        <v>14.909490925698583</v>
      </c>
      <c r="R144" s="11">
        <f t="shared" si="29"/>
        <v>-1.7576759480980139E-5</v>
      </c>
    </row>
    <row r="145" spans="14:18" x14ac:dyDescent="0.25">
      <c r="N145" s="20">
        <f t="shared" si="26"/>
        <v>14.909490925698583</v>
      </c>
      <c r="O145" s="19">
        <f t="shared" si="30"/>
        <v>0.82756578334374353</v>
      </c>
      <c r="P145" s="19">
        <f t="shared" si="27"/>
        <v>3478.5349218781812</v>
      </c>
      <c r="Q145" s="19">
        <f t="shared" si="28"/>
        <v>14.909253019280527</v>
      </c>
      <c r="R145" s="11">
        <f t="shared" si="29"/>
        <v>1.6746953449346407E-5</v>
      </c>
    </row>
    <row r="146" spans="14:18" x14ac:dyDescent="0.25">
      <c r="N146" s="20">
        <f t="shared" si="26"/>
        <v>14.909253019280527</v>
      </c>
      <c r="O146" s="19">
        <f t="shared" si="30"/>
        <v>-0.78842264282866381</v>
      </c>
      <c r="P146" s="19">
        <f t="shared" si="27"/>
        <v>3478.1515405109749</v>
      </c>
      <c r="Q146" s="19">
        <f t="shared" si="28"/>
        <v>14.909479697915327</v>
      </c>
      <c r="R146" s="11">
        <f t="shared" si="29"/>
        <v>-1.5956964292435436E-5</v>
      </c>
    </row>
    <row r="147" spans="14:18" x14ac:dyDescent="0.25">
      <c r="N147" s="20">
        <f t="shared" si="26"/>
        <v>14.909479697915327</v>
      </c>
      <c r="O147" s="19">
        <f t="shared" si="30"/>
        <v>0.7512977376463823</v>
      </c>
      <c r="P147" s="19">
        <f t="shared" si="27"/>
        <v>3478.5168283443927</v>
      </c>
      <c r="Q147" s="19">
        <f t="shared" si="28"/>
        <v>14.909263715709484</v>
      </c>
      <c r="R147" s="11">
        <f t="shared" si="29"/>
        <v>1.5203658302792491E-5</v>
      </c>
    </row>
    <row r="148" spans="14:18" x14ac:dyDescent="0.25">
      <c r="N148" s="20">
        <f t="shared" si="26"/>
        <v>14.909263715709484</v>
      </c>
      <c r="O148" s="19">
        <f t="shared" si="30"/>
        <v>-0.71576950937742367</v>
      </c>
      <c r="P148" s="19">
        <f t="shared" si="27"/>
        <v>3478.1687774089914</v>
      </c>
      <c r="Q148" s="19">
        <f t="shared" si="28"/>
        <v>14.909469504892007</v>
      </c>
      <c r="R148" s="11">
        <f t="shared" si="29"/>
        <v>-1.4486443459656607E-5</v>
      </c>
    </row>
    <row r="149" spans="14:18" x14ac:dyDescent="0.25">
      <c r="N149" s="20">
        <f t="shared" si="26"/>
        <v>14.909469504892007</v>
      </c>
      <c r="O149" s="19">
        <f t="shared" si="30"/>
        <v>0.68205885426141322</v>
      </c>
      <c r="P149" s="19">
        <f t="shared" si="27"/>
        <v>3478.5004023388537</v>
      </c>
      <c r="Q149" s="19">
        <f t="shared" si="28"/>
        <v>14.90927342647448</v>
      </c>
      <c r="R149" s="11">
        <f t="shared" si="29"/>
        <v>1.380258247656613E-5</v>
      </c>
    </row>
    <row r="150" spans="14:18" x14ac:dyDescent="0.25">
      <c r="N150" s="20">
        <f t="shared" si="26"/>
        <v>14.90927342647448</v>
      </c>
      <c r="O150" s="19">
        <f t="shared" si="30"/>
        <v>-0.64981105516199023</v>
      </c>
      <c r="P150" s="19">
        <f t="shared" si="27"/>
        <v>3478.1844259608406</v>
      </c>
      <c r="Q150" s="19">
        <f t="shared" si="28"/>
        <v>14.909460251258787</v>
      </c>
      <c r="R150" s="11">
        <f t="shared" si="29"/>
        <v>-1.3151440175432557E-5</v>
      </c>
    </row>
    <row r="151" spans="14:18" x14ac:dyDescent="0.25">
      <c r="N151" s="20">
        <f t="shared" ref="N151:N182" si="31">Q150</f>
        <v>14.909460251258787</v>
      </c>
      <c r="O151" s="19">
        <f t="shared" si="30"/>
        <v>0.61920123867457733</v>
      </c>
      <c r="P151" s="19">
        <f t="shared" ref="P151:P182" si="32">3*N151^3-60*N151^2+1400*N151-14000</f>
        <v>3478.485490169056</v>
      </c>
      <c r="Q151" s="19">
        <f t="shared" ref="Q151:Q182" si="33">N151-(O151/P151)</f>
        <v>14.9092822423982</v>
      </c>
      <c r="R151" s="11">
        <f t="shared" ref="R151:R182" si="34">(N151-N150)/N151</f>
        <v>1.2530620234356662E-5</v>
      </c>
    </row>
    <row r="152" spans="14:18" x14ac:dyDescent="0.25">
      <c r="N152" s="20">
        <f t="shared" si="31"/>
        <v>14.9092822423982</v>
      </c>
      <c r="O152" s="19">
        <f t="shared" si="30"/>
        <v>-0.58993044757517055</v>
      </c>
      <c r="P152" s="19">
        <f t="shared" si="32"/>
        <v>3478.1986325199687</v>
      </c>
      <c r="Q152" s="19">
        <f t="shared" si="33"/>
        <v>14.9094518504367</v>
      </c>
      <c r="R152" s="11">
        <f t="shared" si="34"/>
        <v>-1.1939465474785263E-5</v>
      </c>
    </row>
    <row r="153" spans="14:18" x14ac:dyDescent="0.25">
      <c r="N153" s="20">
        <f t="shared" si="31"/>
        <v>14.9094518504367</v>
      </c>
      <c r="O153" s="19">
        <f t="shared" si="30"/>
        <v>0.56213672467856668</v>
      </c>
      <c r="P153" s="19">
        <f t="shared" si="32"/>
        <v>3478.4719523098611</v>
      </c>
      <c r="Q153" s="19">
        <f t="shared" si="33"/>
        <v>14.909290245935532</v>
      </c>
      <c r="R153" s="11">
        <f t="shared" si="34"/>
        <v>1.1375873519738002E-5</v>
      </c>
    </row>
    <row r="154" spans="14:18" x14ac:dyDescent="0.25">
      <c r="N154" s="20">
        <f t="shared" si="31"/>
        <v>14.909290245935532</v>
      </c>
      <c r="O154" s="19">
        <f t="shared" si="30"/>
        <v>-0.53556767798727378</v>
      </c>
      <c r="P154" s="19">
        <f t="shared" si="32"/>
        <v>3478.2115299562429</v>
      </c>
      <c r="Q154" s="19">
        <f t="shared" si="33"/>
        <v>14.909444223827151</v>
      </c>
      <c r="R154" s="11">
        <f t="shared" si="34"/>
        <v>-1.0839181376303295E-5</v>
      </c>
    </row>
    <row r="155" spans="14:18" x14ac:dyDescent="0.25">
      <c r="N155" s="20">
        <f t="shared" si="31"/>
        <v>14.909444223827151</v>
      </c>
      <c r="O155" s="19">
        <f t="shared" si="30"/>
        <v>0.51033136653131805</v>
      </c>
      <c r="P155" s="19">
        <f t="shared" si="32"/>
        <v>3478.4596620971934</v>
      </c>
      <c r="Q155" s="19">
        <f t="shared" si="33"/>
        <v>14.909297511944276</v>
      </c>
      <c r="R155" s="11">
        <f t="shared" si="34"/>
        <v>1.0327540672054689E-5</v>
      </c>
    </row>
    <row r="156" spans="14:18" x14ac:dyDescent="0.25">
      <c r="N156" s="20">
        <f t="shared" si="31"/>
        <v>14.909297511944276</v>
      </c>
      <c r="O156" s="19">
        <f t="shared" si="30"/>
        <v>-0.48621432902291417</v>
      </c>
      <c r="P156" s="19">
        <f t="shared" si="32"/>
        <v>3478.2232388977645</v>
      </c>
      <c r="Q156" s="19">
        <f t="shared" si="33"/>
        <v>14.909437300076211</v>
      </c>
      <c r="R156" s="11">
        <f t="shared" si="34"/>
        <v>-9.8402948064963677E-6</v>
      </c>
    </row>
    <row r="157" spans="14:18" x14ac:dyDescent="0.25">
      <c r="N157" s="20">
        <f t="shared" si="31"/>
        <v>14.909437300076211</v>
      </c>
      <c r="O157" s="19">
        <f t="shared" si="30"/>
        <v>0.46330043880152516</v>
      </c>
      <c r="P157" s="19">
        <f t="shared" si="32"/>
        <v>3478.4485045423244</v>
      </c>
      <c r="Q157" s="19">
        <f t="shared" si="33"/>
        <v>14.90930410838509</v>
      </c>
      <c r="R157" s="11">
        <f t="shared" si="34"/>
        <v>9.3758154061849533E-6</v>
      </c>
    </row>
    <row r="158" spans="14:18" x14ac:dyDescent="0.25">
      <c r="N158" s="20">
        <f t="shared" si="31"/>
        <v>14.90930410838509</v>
      </c>
      <c r="O158" s="19">
        <f t="shared" si="30"/>
        <v>-0.4414088225166779</v>
      </c>
      <c r="P158" s="19">
        <f t="shared" si="32"/>
        <v>3478.2338688586933</v>
      </c>
      <c r="Q158" s="19">
        <f t="shared" si="33"/>
        <v>14.909431014406698</v>
      </c>
      <c r="R158" s="11">
        <f t="shared" si="34"/>
        <v>-8.9334612905691198E-6</v>
      </c>
    </row>
    <row r="159" spans="14:18" x14ac:dyDescent="0.25">
      <c r="N159" s="20">
        <f t="shared" si="31"/>
        <v>14.909431014406698</v>
      </c>
      <c r="O159" s="19">
        <f t="shared" si="30"/>
        <v>0.42060389812104404</v>
      </c>
      <c r="P159" s="19">
        <f t="shared" si="32"/>
        <v>3478.4383752553986</v>
      </c>
      <c r="Q159" s="19">
        <f t="shared" si="33"/>
        <v>14.909310096956755</v>
      </c>
      <c r="R159" s="11">
        <f t="shared" si="34"/>
        <v>8.5117950836072799E-6</v>
      </c>
    </row>
    <row r="160" spans="14:18" x14ac:dyDescent="0.25">
      <c r="N160" s="20">
        <f t="shared" si="31"/>
        <v>14.909310096956755</v>
      </c>
      <c r="O160" s="19">
        <f t="shared" si="30"/>
        <v>-0.4007321059179958</v>
      </c>
      <c r="P160" s="19">
        <f t="shared" si="32"/>
        <v>3478.2435192628254</v>
      </c>
      <c r="Q160" s="19">
        <f t="shared" si="33"/>
        <v>14.909425308011905</v>
      </c>
      <c r="R160" s="11">
        <f t="shared" si="34"/>
        <v>-8.1101975313574482E-6</v>
      </c>
    </row>
    <row r="161" spans="14:18" x14ac:dyDescent="0.25">
      <c r="N161" s="20">
        <f t="shared" si="31"/>
        <v>14.909425308011905</v>
      </c>
      <c r="O161" s="19">
        <f t="shared" si="30"/>
        <v>0.38184226315934211</v>
      </c>
      <c r="P161" s="19">
        <f t="shared" si="32"/>
        <v>3478.4291794683668</v>
      </c>
      <c r="Q161" s="19">
        <f t="shared" si="33"/>
        <v>14.909315533673128</v>
      </c>
      <c r="R161" s="11">
        <f t="shared" si="34"/>
        <v>7.7273974529074141E-6</v>
      </c>
    </row>
    <row r="162" spans="14:18" x14ac:dyDescent="0.25">
      <c r="N162" s="20">
        <f t="shared" si="31"/>
        <v>14.909315533673128</v>
      </c>
      <c r="O162" s="19">
        <f t="shared" si="30"/>
        <v>-0.36380373523570597</v>
      </c>
      <c r="P162" s="19">
        <f t="shared" si="32"/>
        <v>3478.2522803732718</v>
      </c>
      <c r="Q162" s="19">
        <f t="shared" si="33"/>
        <v>14.909420127505292</v>
      </c>
      <c r="R162" s="11">
        <f t="shared" si="34"/>
        <v>-7.3628020366474011E-6</v>
      </c>
    </row>
    <row r="163" spans="14:18" x14ac:dyDescent="0.25">
      <c r="N163" s="20">
        <f t="shared" si="31"/>
        <v>14.909420127505292</v>
      </c>
      <c r="O163" s="19">
        <f t="shared" si="30"/>
        <v>0.34665287530515343</v>
      </c>
      <c r="P163" s="19">
        <f t="shared" si="32"/>
        <v>3478.4208311480324</v>
      </c>
      <c r="Q163" s="19">
        <f t="shared" si="33"/>
        <v>14.909320469386815</v>
      </c>
      <c r="R163" s="11">
        <f t="shared" si="34"/>
        <v>7.0152850526530615E-6</v>
      </c>
    </row>
    <row r="164" spans="14:18" x14ac:dyDescent="0.25">
      <c r="N164" s="20">
        <f t="shared" si="31"/>
        <v>14.909320469386815</v>
      </c>
      <c r="O164" s="19">
        <f t="shared" si="30"/>
        <v>-0.3302783185208682</v>
      </c>
      <c r="P164" s="19">
        <f t="shared" si="32"/>
        <v>3478.2602341362435</v>
      </c>
      <c r="Q164" s="19">
        <f t="shared" si="33"/>
        <v>14.909415424420736</v>
      </c>
      <c r="R164" s="11">
        <f t="shared" si="34"/>
        <v>-6.6842830752877543E-6</v>
      </c>
    </row>
    <row r="165" spans="14:18" x14ac:dyDescent="0.25">
      <c r="N165" s="20">
        <f t="shared" si="31"/>
        <v>14.909415424420736</v>
      </c>
      <c r="O165" s="19">
        <f t="shared" si="30"/>
        <v>0.31470650315168314</v>
      </c>
      <c r="P165" s="19">
        <f t="shared" si="32"/>
        <v>3478.4132521907013</v>
      </c>
      <c r="Q165" s="19">
        <f t="shared" si="33"/>
        <v>14.909324950264754</v>
      </c>
      <c r="R165" s="11">
        <f t="shared" si="34"/>
        <v>6.3687965770653313E-6</v>
      </c>
    </row>
    <row r="166" spans="14:18" x14ac:dyDescent="0.25">
      <c r="N166" s="20">
        <f t="shared" si="31"/>
        <v>14.909324950264754</v>
      </c>
      <c r="O166" s="19">
        <f t="shared" si="30"/>
        <v>-0.29984228700050153</v>
      </c>
      <c r="P166" s="19">
        <f t="shared" si="32"/>
        <v>3478.2674549473995</v>
      </c>
      <c r="Q166" s="19">
        <f t="shared" si="33"/>
        <v>14.909411154759056</v>
      </c>
      <c r="R166" s="11">
        <f t="shared" si="34"/>
        <v>-6.0682932516386037E-6</v>
      </c>
    </row>
    <row r="167" spans="14:18" x14ac:dyDescent="0.25">
      <c r="N167" s="20">
        <f t="shared" si="31"/>
        <v>14.909411154759056</v>
      </c>
      <c r="O167" s="19">
        <f t="shared" si="30"/>
        <v>0.28570426124497317</v>
      </c>
      <c r="P167" s="19">
        <f t="shared" si="32"/>
        <v>3478.4063716913333</v>
      </c>
      <c r="Q167" s="19">
        <f t="shared" si="33"/>
        <v>14.909329018219871</v>
      </c>
      <c r="R167" s="11">
        <f t="shared" si="34"/>
        <v>5.7818845698980234E-6</v>
      </c>
    </row>
    <row r="168" spans="14:18" x14ac:dyDescent="0.25">
      <c r="N168" s="20">
        <f t="shared" si="31"/>
        <v>14.909329018219871</v>
      </c>
      <c r="O168" s="19">
        <f t="shared" si="30"/>
        <v>-0.27221096350695007</v>
      </c>
      <c r="P168" s="19">
        <f t="shared" si="32"/>
        <v>3478.2740103474134</v>
      </c>
      <c r="Q168" s="19">
        <f t="shared" si="33"/>
        <v>14.909407278576214</v>
      </c>
      <c r="R168" s="11">
        <f t="shared" si="34"/>
        <v>-5.5090701321262807E-6</v>
      </c>
    </row>
    <row r="169" spans="14:18" x14ac:dyDescent="0.25">
      <c r="N169" s="20">
        <f t="shared" si="31"/>
        <v>14.909407278576214</v>
      </c>
      <c r="O169" s="19">
        <f t="shared" si="30"/>
        <v>0.25937481244909577</v>
      </c>
      <c r="P169" s="19">
        <f t="shared" si="32"/>
        <v>3478.400125279888</v>
      </c>
      <c r="Q169" s="19">
        <f t="shared" si="33"/>
        <v>14.909332711303012</v>
      </c>
      <c r="R169" s="11">
        <f t="shared" si="34"/>
        <v>5.2490588579873673E-6</v>
      </c>
    </row>
    <row r="170" spans="14:18" x14ac:dyDescent="0.25">
      <c r="N170" s="20">
        <f t="shared" si="31"/>
        <v>14.909332711303012</v>
      </c>
      <c r="O170" s="19">
        <f t="shared" si="30"/>
        <v>-0.24712590119452216</v>
      </c>
      <c r="P170" s="19">
        <f t="shared" si="32"/>
        <v>3478.2799616534612</v>
      </c>
      <c r="Q170" s="19">
        <f t="shared" si="33"/>
        <v>14.909403759609622</v>
      </c>
      <c r="R170" s="11">
        <f t="shared" si="34"/>
        <v>-5.0013823318724918E-6</v>
      </c>
    </row>
    <row r="171" spans="14:18" x14ac:dyDescent="0.25">
      <c r="N171" s="20">
        <f t="shared" si="31"/>
        <v>14.909403759609622</v>
      </c>
      <c r="O171" s="19">
        <f t="shared" si="30"/>
        <v>0.2354718285787385</v>
      </c>
      <c r="P171" s="19">
        <f t="shared" si="32"/>
        <v>3478.3944545190861</v>
      </c>
      <c r="Q171" s="19">
        <f t="shared" si="33"/>
        <v>14.909336064058799</v>
      </c>
      <c r="R171" s="11">
        <f t="shared" si="34"/>
        <v>4.7653352042752647E-6</v>
      </c>
    </row>
    <row r="172" spans="14:18" x14ac:dyDescent="0.25">
      <c r="N172" s="20">
        <f t="shared" si="31"/>
        <v>14.909336064058799</v>
      </c>
      <c r="O172" s="19">
        <f t="shared" si="30"/>
        <v>-0.22435246661189012</v>
      </c>
      <c r="P172" s="19">
        <f t="shared" si="32"/>
        <v>3478.2853645327123</v>
      </c>
      <c r="Q172" s="19">
        <f t="shared" si="33"/>
        <v>14.909400564938714</v>
      </c>
      <c r="R172" s="11">
        <f t="shared" si="34"/>
        <v>-4.5404805775914816E-6</v>
      </c>
    </row>
    <row r="173" spans="14:18" x14ac:dyDescent="0.25">
      <c r="N173" s="20">
        <f t="shared" si="31"/>
        <v>14.909400564938714</v>
      </c>
      <c r="O173" s="19">
        <f t="shared" si="30"/>
        <v>0.21377168473554775</v>
      </c>
      <c r="P173" s="19">
        <f t="shared" si="32"/>
        <v>3478.3893063574033</v>
      </c>
      <c r="Q173" s="19">
        <f t="shared" si="33"/>
        <v>14.909339107848691</v>
      </c>
      <c r="R173" s="11">
        <f t="shared" si="34"/>
        <v>4.3261886777036096E-6</v>
      </c>
    </row>
    <row r="174" spans="14:18" x14ac:dyDescent="0.25">
      <c r="N174" s="20">
        <f t="shared" si="31"/>
        <v>14.909339107848691</v>
      </c>
      <c r="O174" s="19">
        <f t="shared" si="30"/>
        <v>-0.20367764605907723</v>
      </c>
      <c r="P174" s="19">
        <f t="shared" si="32"/>
        <v>3478.2902695228549</v>
      </c>
      <c r="Q174" s="19">
        <f t="shared" si="33"/>
        <v>14.909397664676982</v>
      </c>
      <c r="R174" s="11">
        <f t="shared" si="34"/>
        <v>-4.1220532700138863E-6</v>
      </c>
    </row>
    <row r="175" spans="14:18" x14ac:dyDescent="0.25">
      <c r="N175" s="20">
        <f t="shared" si="31"/>
        <v>14.909397664676982</v>
      </c>
      <c r="O175" s="19">
        <f t="shared" si="30"/>
        <v>0.19407136685913429</v>
      </c>
      <c r="P175" s="19">
        <f t="shared" si="32"/>
        <v>3478.384632632773</v>
      </c>
      <c r="Q175" s="19">
        <f t="shared" si="33"/>
        <v>14.90934187114425</v>
      </c>
      <c r="R175" s="11">
        <f t="shared" si="34"/>
        <v>3.9275113326594559E-6</v>
      </c>
    </row>
    <row r="176" spans="14:18" x14ac:dyDescent="0.25">
      <c r="N176" s="20">
        <f t="shared" si="31"/>
        <v>14.90934187114425</v>
      </c>
      <c r="O176" s="19">
        <f t="shared" si="30"/>
        <v>-0.18490805372130126</v>
      </c>
      <c r="P176" s="19">
        <f t="shared" si="32"/>
        <v>3478.2947225046919</v>
      </c>
      <c r="Q176" s="19">
        <f t="shared" si="33"/>
        <v>14.909395031692299</v>
      </c>
      <c r="R176" s="11">
        <f t="shared" si="34"/>
        <v>-3.7421861551470981E-6</v>
      </c>
    </row>
    <row r="177" spans="14:18" x14ac:dyDescent="0.25">
      <c r="N177" s="20">
        <f t="shared" si="31"/>
        <v>14.909395031692299</v>
      </c>
      <c r="O177" s="19">
        <f t="shared" si="30"/>
        <v>0.17618657168350182</v>
      </c>
      <c r="P177" s="19">
        <f t="shared" si="32"/>
        <v>3478.3803896218342</v>
      </c>
      <c r="Q177" s="19">
        <f t="shared" si="33"/>
        <v>14.90934437979344</v>
      </c>
      <c r="R177" s="11">
        <f t="shared" si="34"/>
        <v>3.565573783237675E-6</v>
      </c>
    </row>
    <row r="178" spans="14:18" x14ac:dyDescent="0.25">
      <c r="N178" s="20">
        <f t="shared" si="31"/>
        <v>14.90934437979344</v>
      </c>
      <c r="O178" s="19">
        <f t="shared" si="30"/>
        <v>-0.16786812321515754</v>
      </c>
      <c r="P178" s="19">
        <f t="shared" si="32"/>
        <v>3478.2987651312433</v>
      </c>
      <c r="Q178" s="19">
        <f t="shared" si="33"/>
        <v>14.909392641353056</v>
      </c>
      <c r="R178" s="11">
        <f t="shared" si="34"/>
        <v>-3.3973257017915578E-6</v>
      </c>
    </row>
    <row r="179" spans="14:18" x14ac:dyDescent="0.25">
      <c r="N179" s="20">
        <f t="shared" si="31"/>
        <v>14.909392641353056</v>
      </c>
      <c r="O179" s="19">
        <f t="shared" si="30"/>
        <v>0.1599499820440542</v>
      </c>
      <c r="P179" s="19">
        <f t="shared" si="32"/>
        <v>3478.3765376308729</v>
      </c>
      <c r="Q179" s="19">
        <f t="shared" si="33"/>
        <v>14.9093466572624</v>
      </c>
      <c r="R179" s="11">
        <f t="shared" si="34"/>
        <v>3.236990317256565E-6</v>
      </c>
    </row>
    <row r="180" spans="14:18" x14ac:dyDescent="0.25">
      <c r="N180" s="20">
        <f t="shared" si="31"/>
        <v>14.9093466572624</v>
      </c>
      <c r="O180" s="19">
        <f t="shared" si="30"/>
        <v>-0.15239846560871229</v>
      </c>
      <c r="P180" s="19">
        <f t="shared" si="32"/>
        <v>3478.3024352173379</v>
      </c>
      <c r="Q180" s="19">
        <f t="shared" si="33"/>
        <v>14.90939047129768</v>
      </c>
      <c r="R180" s="11">
        <f t="shared" si="34"/>
        <v>-3.084245856859807E-6</v>
      </c>
    </row>
    <row r="181" spans="14:18" x14ac:dyDescent="0.25">
      <c r="N181" s="20">
        <f t="shared" si="31"/>
        <v>14.90939047129768</v>
      </c>
      <c r="O181" s="19">
        <f t="shared" si="30"/>
        <v>0.14520970123703592</v>
      </c>
      <c r="P181" s="19">
        <f t="shared" si="32"/>
        <v>3478.3730406243485</v>
      </c>
      <c r="Q181" s="19">
        <f t="shared" si="33"/>
        <v>14.909348724854864</v>
      </c>
      <c r="R181" s="11">
        <f t="shared" si="34"/>
        <v>2.938687222942657E-6</v>
      </c>
    </row>
    <row r="182" spans="14:18" x14ac:dyDescent="0.25">
      <c r="N182" s="20">
        <f t="shared" si="31"/>
        <v>14.909348724854864</v>
      </c>
      <c r="O182" s="19">
        <f t="shared" si="30"/>
        <v>-0.13835437927627936</v>
      </c>
      <c r="P182" s="19">
        <f t="shared" si="32"/>
        <v>3478.305767093203</v>
      </c>
      <c r="Q182" s="19">
        <f t="shared" si="33"/>
        <v>14.90938850122547</v>
      </c>
      <c r="R182" s="11">
        <f t="shared" si="34"/>
        <v>-2.8000178670990347E-6</v>
      </c>
    </row>
    <row r="183" spans="14:18" x14ac:dyDescent="0.25">
      <c r="N183" s="20">
        <f t="shared" ref="N183:N209" si="35">Q182</f>
        <v>14.90938850122547</v>
      </c>
      <c r="O183" s="19">
        <f t="shared" si="30"/>
        <v>0.13182783199590631</v>
      </c>
      <c r="P183" s="19">
        <f t="shared" ref="P183:P209" si="36">3*N183^3-60*N183^2+1400*N183-14000</f>
        <v>3478.3698658878202</v>
      </c>
      <c r="Q183" s="19">
        <f t="shared" ref="Q183:Q209" si="37">N183-(O183/P183)</f>
        <v>14.909350601911401</v>
      </c>
      <c r="R183" s="11">
        <f t="shared" ref="R183:R209" si="38">(N183-N182)/N183</f>
        <v>2.6678740447925715E-6</v>
      </c>
    </row>
    <row r="184" spans="14:18" x14ac:dyDescent="0.25">
      <c r="N184" s="20">
        <f t="shared" si="35"/>
        <v>14.909350601911401</v>
      </c>
      <c r="O184" s="19">
        <f t="shared" si="30"/>
        <v>-0.12560449651209638</v>
      </c>
      <c r="P184" s="19">
        <f t="shared" si="36"/>
        <v>3478.3087919255304</v>
      </c>
      <c r="Q184" s="19">
        <f t="shared" si="37"/>
        <v>14.909386712706626</v>
      </c>
      <c r="R184" s="11">
        <f t="shared" si="38"/>
        <v>-2.5419828858555207E-6</v>
      </c>
    </row>
    <row r="185" spans="14:18" x14ac:dyDescent="0.25">
      <c r="N185" s="20">
        <f t="shared" si="35"/>
        <v>14.909386712706626</v>
      </c>
      <c r="O185" s="19">
        <f t="shared" si="30"/>
        <v>0.11967918573645875</v>
      </c>
      <c r="P185" s="19">
        <f t="shared" si="36"/>
        <v>3478.3669837218331</v>
      </c>
      <c r="Q185" s="19">
        <f t="shared" si="37"/>
        <v>14.909352305990401</v>
      </c>
      <c r="R185" s="11">
        <f t="shared" si="38"/>
        <v>2.422017479388735E-6</v>
      </c>
    </row>
    <row r="186" spans="14:18" x14ac:dyDescent="0.25">
      <c r="N186" s="20">
        <f t="shared" si="35"/>
        <v>14.909352305990401</v>
      </c>
      <c r="O186" s="19">
        <f t="shared" si="30"/>
        <v>-0.11402955450466834</v>
      </c>
      <c r="P186" s="19">
        <f t="shared" si="36"/>
        <v>3478.3115380090894</v>
      </c>
      <c r="Q186" s="19">
        <f t="shared" si="37"/>
        <v>14.909385089009765</v>
      </c>
      <c r="R186" s="11">
        <f t="shared" si="38"/>
        <v>-2.3077270909174419E-6</v>
      </c>
    </row>
    <row r="187" spans="14:18" x14ac:dyDescent="0.25">
      <c r="N187" s="20">
        <f t="shared" si="35"/>
        <v>14.909385089009765</v>
      </c>
      <c r="O187" s="19">
        <f t="shared" si="30"/>
        <v>0.10865011130226776</v>
      </c>
      <c r="P187" s="19">
        <f t="shared" si="36"/>
        <v>3478.3643671639184</v>
      </c>
      <c r="Q187" s="19">
        <f t="shared" si="37"/>
        <v>14.90935385303221</v>
      </c>
      <c r="R187" s="11">
        <f t="shared" si="38"/>
        <v>2.1988176687589963E-6</v>
      </c>
    </row>
    <row r="188" spans="14:18" x14ac:dyDescent="0.25">
      <c r="N188" s="20">
        <f t="shared" si="35"/>
        <v>14.90935385303221</v>
      </c>
      <c r="O188" s="19">
        <f t="shared" si="30"/>
        <v>-0.10352128057274967</v>
      </c>
      <c r="P188" s="19">
        <f t="shared" si="36"/>
        <v>3478.3140310312447</v>
      </c>
      <c r="Q188" s="19">
        <f t="shared" si="37"/>
        <v>14.909383614945495</v>
      </c>
      <c r="R188" s="11">
        <f t="shared" si="38"/>
        <v>-2.0950591060831051E-6</v>
      </c>
    </row>
    <row r="189" spans="14:18" x14ac:dyDescent="0.25">
      <c r="N189" s="20">
        <f t="shared" si="35"/>
        <v>14.909383614945495</v>
      </c>
      <c r="O189" s="19">
        <f t="shared" si="30"/>
        <v>9.8637431918177754E-2</v>
      </c>
      <c r="P189" s="19">
        <f t="shared" si="36"/>
        <v>3478.3619917365395</v>
      </c>
      <c r="Q189" s="19">
        <f t="shared" si="37"/>
        <v>14.909355257508244</v>
      </c>
      <c r="R189" s="11">
        <f t="shared" si="38"/>
        <v>1.9961867005701613E-6</v>
      </c>
    </row>
    <row r="190" spans="14:18" x14ac:dyDescent="0.25">
      <c r="N190" s="20">
        <f t="shared" si="35"/>
        <v>14.909355257508244</v>
      </c>
      <c r="O190" s="19">
        <f t="shared" si="30"/>
        <v>-9.3981379235628992E-2</v>
      </c>
      <c r="P190" s="19">
        <f t="shared" si="36"/>
        <v>3478.3162943122552</v>
      </c>
      <c r="Q190" s="19">
        <f t="shared" si="37"/>
        <v>14.909382276724234</v>
      </c>
      <c r="R190" s="11">
        <f t="shared" si="38"/>
        <v>-1.9019895067181452E-6</v>
      </c>
    </row>
    <row r="191" spans="14:18" x14ac:dyDescent="0.25">
      <c r="N191" s="20">
        <f t="shared" si="35"/>
        <v>14.909382276724234</v>
      </c>
      <c r="O191" s="19">
        <f t="shared" si="30"/>
        <v>8.9547479408793151E-2</v>
      </c>
      <c r="P191" s="19">
        <f t="shared" si="36"/>
        <v>3478.3598352179397</v>
      </c>
      <c r="Q191" s="19">
        <f t="shared" si="37"/>
        <v>14.909356532556393</v>
      </c>
      <c r="R191" s="11">
        <f t="shared" si="38"/>
        <v>1.8122290708241253E-6</v>
      </c>
    </row>
    <row r="192" spans="14:18" x14ac:dyDescent="0.25">
      <c r="N192" s="20">
        <f t="shared" si="35"/>
        <v>14.909356532556393</v>
      </c>
      <c r="O192" s="19">
        <f t="shared" si="30"/>
        <v>-8.5320612706709653E-2</v>
      </c>
      <c r="P192" s="19">
        <f t="shared" si="36"/>
        <v>3478.3183490234442</v>
      </c>
      <c r="Q192" s="19">
        <f t="shared" si="37"/>
        <v>14.90938106182719</v>
      </c>
      <c r="R192" s="11">
        <f t="shared" si="38"/>
        <v>-1.7267122014858969E-6</v>
      </c>
    </row>
    <row r="193" spans="14:18" x14ac:dyDescent="0.25">
      <c r="N193" s="20">
        <f t="shared" si="35"/>
        <v>14.90938106182719</v>
      </c>
      <c r="O193" s="19">
        <f t="shared" si="30"/>
        <v>8.1295218056766316E-2</v>
      </c>
      <c r="P193" s="19">
        <f t="shared" si="36"/>
        <v>3478.3578774342459</v>
      </c>
      <c r="Q193" s="19">
        <f t="shared" si="37"/>
        <v>14.90935769010383</v>
      </c>
      <c r="R193" s="11">
        <f t="shared" si="38"/>
        <v>1.6452239496688601E-6</v>
      </c>
    </row>
    <row r="194" spans="14:18" x14ac:dyDescent="0.25">
      <c r="N194" s="20">
        <f t="shared" si="35"/>
        <v>14.90935769010383</v>
      </c>
      <c r="O194" s="19">
        <f t="shared" si="30"/>
        <v>-7.745796674862504E-2</v>
      </c>
      <c r="P194" s="19">
        <f t="shared" si="36"/>
        <v>3478.3202143851086</v>
      </c>
      <c r="Q194" s="19">
        <f t="shared" si="37"/>
        <v>14.909379958889328</v>
      </c>
      <c r="R194" s="11">
        <f t="shared" si="38"/>
        <v>-1.5675875410590249E-6</v>
      </c>
    </row>
    <row r="195" spans="14:18" x14ac:dyDescent="0.25">
      <c r="N195" s="20">
        <f t="shared" si="35"/>
        <v>14.909379958889328</v>
      </c>
      <c r="O195" s="19">
        <f t="shared" si="30"/>
        <v>7.3803449078695849E-2</v>
      </c>
      <c r="P195" s="19">
        <f t="shared" si="36"/>
        <v>3478.3561000708578</v>
      </c>
      <c r="Q195" s="19">
        <f t="shared" si="37"/>
        <v>14.909358740978638</v>
      </c>
      <c r="R195" s="11">
        <f t="shared" si="38"/>
        <v>1.4936090943870749E-6</v>
      </c>
    </row>
    <row r="196" spans="14:18" x14ac:dyDescent="0.25">
      <c r="N196" s="20">
        <f t="shared" si="35"/>
        <v>14.909358740978638</v>
      </c>
      <c r="O196" s="19">
        <f t="shared" si="30"/>
        <v>-7.0319892431143671E-2</v>
      </c>
      <c r="P196" s="19">
        <f t="shared" si="36"/>
        <v>3478.3219078464062</v>
      </c>
      <c r="Q196" s="19">
        <f t="shared" si="37"/>
        <v>14.90937895759294</v>
      </c>
      <c r="R196" s="11">
        <f t="shared" si="38"/>
        <v>-1.4231269807958953E-6</v>
      </c>
    </row>
    <row r="197" spans="14:18" x14ac:dyDescent="0.25">
      <c r="N197" s="20">
        <f t="shared" si="35"/>
        <v>14.90937895759294</v>
      </c>
      <c r="O197" s="19">
        <f t="shared" si="30"/>
        <v>6.7002088064327836E-2</v>
      </c>
      <c r="P197" s="19">
        <f t="shared" si="36"/>
        <v>3478.354486500928</v>
      </c>
      <c r="Q197" s="19">
        <f t="shared" si="37"/>
        <v>14.909359695011071</v>
      </c>
      <c r="R197" s="11">
        <f t="shared" si="38"/>
        <v>1.3559662250271224E-6</v>
      </c>
    </row>
    <row r="198" spans="14:18" x14ac:dyDescent="0.25">
      <c r="N198" s="20">
        <f t="shared" si="35"/>
        <v>14.909359695011071</v>
      </c>
      <c r="O198" s="19">
        <f t="shared" si="30"/>
        <v>-6.3839618436759338E-2</v>
      </c>
      <c r="P198" s="19">
        <f t="shared" si="36"/>
        <v>3478.3234452485121</v>
      </c>
      <c r="Q198" s="19">
        <f t="shared" si="37"/>
        <v>14.909378048571181</v>
      </c>
      <c r="R198" s="11">
        <f t="shared" si="38"/>
        <v>-1.2919791502229245E-6</v>
      </c>
    </row>
    <row r="199" spans="14:18" x14ac:dyDescent="0.25">
      <c r="N199" s="20">
        <f t="shared" si="35"/>
        <v>14.909378048571181</v>
      </c>
      <c r="O199" s="19">
        <f t="shared" si="30"/>
        <v>6.0827509529190138E-2</v>
      </c>
      <c r="P199" s="19">
        <f t="shared" si="36"/>
        <v>3478.3530216299187</v>
      </c>
      <c r="Q199" s="19">
        <f t="shared" si="37"/>
        <v>14.909360561125499</v>
      </c>
      <c r="R199" s="11">
        <f t="shared" si="38"/>
        <v>1.2310077623719709E-6</v>
      </c>
    </row>
    <row r="200" spans="14:18" x14ac:dyDescent="0.25">
      <c r="N200" s="20">
        <f t="shared" si="35"/>
        <v>14.909360561125499</v>
      </c>
      <c r="O200" s="19">
        <f t="shared" si="30"/>
        <v>-5.7956526521593332E-2</v>
      </c>
      <c r="P200" s="19">
        <f t="shared" si="36"/>
        <v>3478.3248409728258</v>
      </c>
      <c r="Q200" s="19">
        <f t="shared" si="37"/>
        <v>14.909377223320426</v>
      </c>
      <c r="R200" s="11">
        <f t="shared" si="38"/>
        <v>-1.1729172160037869E-6</v>
      </c>
    </row>
    <row r="201" spans="14:18" x14ac:dyDescent="0.25">
      <c r="N201" s="20">
        <f t="shared" si="35"/>
        <v>14.909377223320426</v>
      </c>
      <c r="O201" s="19">
        <f t="shared" si="30"/>
        <v>5.5221951683051884E-2</v>
      </c>
      <c r="P201" s="19">
        <f t="shared" si="36"/>
        <v>3478.3516917543711</v>
      </c>
      <c r="Q201" s="19">
        <f t="shared" si="37"/>
        <v>14.909361347423859</v>
      </c>
      <c r="R201" s="11">
        <f t="shared" si="38"/>
        <v>1.1175647833798504E-6</v>
      </c>
    </row>
    <row r="202" spans="14:18" x14ac:dyDescent="0.25">
      <c r="N202" s="20">
        <f t="shared" si="35"/>
        <v>14.909361347423859</v>
      </c>
      <c r="O202" s="19">
        <f t="shared" si="30"/>
        <v>-5.2615584572777152E-2</v>
      </c>
      <c r="P202" s="19">
        <f t="shared" si="36"/>
        <v>3478.3261080753946</v>
      </c>
      <c r="Q202" s="19">
        <f t="shared" si="37"/>
        <v>14.909376474120707</v>
      </c>
      <c r="R202" s="11">
        <f t="shared" si="38"/>
        <v>-1.0648274058965998E-6</v>
      </c>
    </row>
    <row r="203" spans="14:18" x14ac:dyDescent="0.25">
      <c r="N203" s="20">
        <f t="shared" si="35"/>
        <v>14.909376474120707</v>
      </c>
      <c r="O203" s="19">
        <f t="shared" ref="O203:O209" si="39">N203^4-20*N203^3+700*N203^2-14000*N203+70000</f>
        <v>5.0132975651649758E-2</v>
      </c>
      <c r="P203" s="19">
        <f t="shared" si="36"/>
        <v>3478.3504844336785</v>
      </c>
      <c r="Q203" s="19">
        <f t="shared" si="37"/>
        <v>14.909362061261545</v>
      </c>
      <c r="R203" s="11">
        <f t="shared" si="38"/>
        <v>1.0145760873539331E-6</v>
      </c>
    </row>
    <row r="204" spans="14:18" x14ac:dyDescent="0.25">
      <c r="N204" s="20">
        <f t="shared" si="35"/>
        <v>14.909362061261545</v>
      </c>
      <c r="O204" s="19">
        <f t="shared" si="39"/>
        <v>-4.7766831587068737E-2</v>
      </c>
      <c r="P204" s="19">
        <f t="shared" si="36"/>
        <v>3478.3272584092629</v>
      </c>
      <c r="Q204" s="19">
        <f t="shared" si="37"/>
        <v>14.909375793963513</v>
      </c>
      <c r="R204" s="11">
        <f t="shared" si="38"/>
        <v>-9.6669858193315506E-7</v>
      </c>
    </row>
    <row r="205" spans="14:18" x14ac:dyDescent="0.25">
      <c r="N205" s="20">
        <f t="shared" si="35"/>
        <v>14.909375793963513</v>
      </c>
      <c r="O205" s="19">
        <f t="shared" si="39"/>
        <v>4.5512975455494598E-2</v>
      </c>
      <c r="P205" s="19">
        <f t="shared" si="36"/>
        <v>3478.3493883737392</v>
      </c>
      <c r="Q205" s="19">
        <f t="shared" si="37"/>
        <v>14.909362709316062</v>
      </c>
      <c r="R205" s="11">
        <f t="shared" si="38"/>
        <v>9.2107826359462823E-7</v>
      </c>
    </row>
    <row r="206" spans="14:18" x14ac:dyDescent="0.25">
      <c r="N206" s="20">
        <f t="shared" si="35"/>
        <v>14.909362709316062</v>
      </c>
      <c r="O206" s="19">
        <f t="shared" si="39"/>
        <v>-4.3364910699892789E-2</v>
      </c>
      <c r="P206" s="19">
        <f t="shared" si="36"/>
        <v>3478.3283027350481</v>
      </c>
      <c r="Q206" s="19">
        <f t="shared" si="37"/>
        <v>14.909375176486186</v>
      </c>
      <c r="R206" s="11">
        <f t="shared" si="38"/>
        <v>-8.7761279311364144E-7</v>
      </c>
    </row>
    <row r="207" spans="14:18" x14ac:dyDescent="0.25">
      <c r="N207" s="20">
        <f t="shared" si="35"/>
        <v>14.909375176486186</v>
      </c>
      <c r="O207" s="19">
        <f t="shared" si="39"/>
        <v>4.1318732226500288E-2</v>
      </c>
      <c r="P207" s="19">
        <f t="shared" si="36"/>
        <v>3478.3483933212265</v>
      </c>
      <c r="Q207" s="19">
        <f t="shared" si="37"/>
        <v>14.909363297649579</v>
      </c>
      <c r="R207" s="11">
        <f t="shared" si="38"/>
        <v>8.3619668679142754E-7</v>
      </c>
    </row>
    <row r="208" spans="14:18" x14ac:dyDescent="0.25">
      <c r="N208" s="20">
        <f t="shared" si="35"/>
        <v>14.909363297649579</v>
      </c>
      <c r="O208" s="19">
        <f t="shared" si="39"/>
        <v>-3.9368644851492718E-2</v>
      </c>
      <c r="P208" s="19">
        <f t="shared" si="36"/>
        <v>3478.3292508218001</v>
      </c>
      <c r="Q208" s="19">
        <f t="shared" si="37"/>
        <v>14.90937461591246</v>
      </c>
      <c r="R208" s="11">
        <f t="shared" si="38"/>
        <v>-7.967366795311373E-7</v>
      </c>
    </row>
    <row r="209" spans="1:18" ht="15.75" thickBot="1" x14ac:dyDescent="0.3">
      <c r="N209" s="21">
        <f t="shared" si="35"/>
        <v>14.90937461591246</v>
      </c>
      <c r="O209" s="22">
        <f t="shared" si="39"/>
        <v>3.7511010043090209E-2</v>
      </c>
      <c r="P209" s="22">
        <f t="shared" si="36"/>
        <v>3478.3474899677967</v>
      </c>
      <c r="Q209" s="22">
        <f t="shared" si="37"/>
        <v>14.909363831765635</v>
      </c>
      <c r="R209" s="13">
        <f t="shared" si="38"/>
        <v>7.5913733293065349E-7</v>
      </c>
    </row>
    <row r="210" spans="1:18" x14ac:dyDescent="0.25">
      <c r="G210" s="14"/>
      <c r="H210" s="14"/>
      <c r="I210" s="14"/>
      <c r="J210" s="14"/>
    </row>
    <row r="217" spans="1:18" x14ac:dyDescent="0.25">
      <c r="A217" s="14"/>
      <c r="B217" s="14"/>
      <c r="C217" s="14"/>
      <c r="D217" s="14"/>
    </row>
    <row r="218" spans="1:18" x14ac:dyDescent="0.25">
      <c r="A218" s="14"/>
      <c r="B218" s="14"/>
      <c r="C218" s="14"/>
      <c r="D218" s="14"/>
    </row>
  </sheetData>
  <mergeCells count="12">
    <mergeCell ref="G2:K2"/>
    <mergeCell ref="H3:K3"/>
    <mergeCell ref="H4:K4"/>
    <mergeCell ref="H5:K5"/>
    <mergeCell ref="AA4:AD4"/>
    <mergeCell ref="AA5:AD5"/>
    <mergeCell ref="N2:R2"/>
    <mergeCell ref="O3:R3"/>
    <mergeCell ref="O4:R4"/>
    <mergeCell ref="O5:R5"/>
    <mergeCell ref="Z2:AD2"/>
    <mergeCell ref="AA3:AD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7EBFF-4D61-46AC-8767-E13F59A335B8}">
  <dimension ref="A1:Z32"/>
  <sheetViews>
    <sheetView zoomScale="55" zoomScaleNormal="55" workbookViewId="0">
      <selection activeCell="Q30" sqref="Q30"/>
    </sheetView>
  </sheetViews>
  <sheetFormatPr baseColWidth="10" defaultRowHeight="15" x14ac:dyDescent="0.25"/>
  <cols>
    <col min="1" max="9" width="11.42578125" style="2"/>
    <col min="10" max="10" width="12.7109375" style="2" bestFit="1" customWidth="1"/>
    <col min="11" max="11" width="11.42578125" style="2" customWidth="1"/>
    <col min="12" max="12" width="13.28515625" style="2" customWidth="1"/>
    <col min="13" max="19" width="11.42578125" style="2"/>
    <col min="20" max="20" width="13.42578125" style="2" customWidth="1"/>
    <col min="21" max="16384" width="11.42578125" style="2"/>
  </cols>
  <sheetData>
    <row r="1" spans="1:26" x14ac:dyDescent="0.25">
      <c r="A1" s="72"/>
      <c r="B1" s="72"/>
      <c r="C1" s="72"/>
      <c r="D1" s="72"/>
      <c r="E1" s="72"/>
      <c r="F1" s="72"/>
      <c r="G1" s="72"/>
      <c r="H1" s="72"/>
      <c r="I1" s="72"/>
    </row>
    <row r="2" spans="1:26" ht="15.75" thickBot="1" x14ac:dyDescent="0.3"/>
    <row r="3" spans="1:26" ht="26.25" x14ac:dyDescent="0.25">
      <c r="A3" s="55"/>
      <c r="B3" s="55"/>
      <c r="L3" s="69" t="s">
        <v>12</v>
      </c>
      <c r="M3" s="70"/>
      <c r="N3" s="70"/>
      <c r="O3" s="70"/>
      <c r="P3" s="71"/>
      <c r="T3" s="69" t="s">
        <v>32</v>
      </c>
      <c r="U3" s="70"/>
      <c r="V3" s="70"/>
      <c r="W3" s="70"/>
      <c r="X3" s="71"/>
    </row>
    <row r="4" spans="1:26" ht="30.75" customHeight="1" x14ac:dyDescent="0.25">
      <c r="A4" s="55"/>
      <c r="B4" s="55"/>
      <c r="L4" s="6" t="s">
        <v>33</v>
      </c>
      <c r="M4" s="66"/>
      <c r="N4" s="67"/>
      <c r="O4" s="67"/>
      <c r="P4" s="68"/>
      <c r="T4" s="6" t="s">
        <v>33</v>
      </c>
      <c r="U4" s="66"/>
      <c r="V4" s="67"/>
      <c r="W4" s="67"/>
      <c r="X4" s="68"/>
    </row>
    <row r="5" spans="1:26" x14ac:dyDescent="0.25">
      <c r="A5" s="55"/>
      <c r="B5" s="55"/>
      <c r="L5" s="6" t="s">
        <v>5</v>
      </c>
      <c r="M5" s="66">
        <v>97</v>
      </c>
      <c r="N5" s="58"/>
      <c r="O5" s="58"/>
      <c r="P5" s="59"/>
      <c r="T5" s="6" t="s">
        <v>5</v>
      </c>
      <c r="U5" s="66">
        <v>97</v>
      </c>
      <c r="V5" s="58"/>
      <c r="W5" s="58"/>
      <c r="X5" s="59"/>
    </row>
    <row r="6" spans="1:26" x14ac:dyDescent="0.25">
      <c r="A6" s="55"/>
      <c r="B6" s="55"/>
      <c r="L6" s="6" t="s">
        <v>6</v>
      </c>
      <c r="M6" s="57">
        <v>98</v>
      </c>
      <c r="N6" s="58"/>
      <c r="O6" s="58"/>
      <c r="P6" s="59"/>
      <c r="T6" s="6" t="s">
        <v>6</v>
      </c>
      <c r="U6" s="57">
        <v>98</v>
      </c>
      <c r="V6" s="58"/>
      <c r="W6" s="58"/>
      <c r="X6" s="59"/>
    </row>
    <row r="7" spans="1:26" ht="15.75" thickBot="1" x14ac:dyDescent="0.3">
      <c r="A7" s="55"/>
      <c r="B7" s="55"/>
      <c r="L7" s="7" t="s">
        <v>27</v>
      </c>
      <c r="M7" s="60">
        <v>1E-8</v>
      </c>
      <c r="N7" s="61"/>
      <c r="O7" s="61"/>
      <c r="P7" s="62"/>
      <c r="T7" s="7" t="s">
        <v>27</v>
      </c>
      <c r="U7" s="60">
        <f>M7</f>
        <v>1E-8</v>
      </c>
      <c r="V7" s="61"/>
      <c r="W7" s="61"/>
      <c r="X7" s="62"/>
    </row>
    <row r="8" spans="1:26" x14ac:dyDescent="0.25">
      <c r="A8" s="55"/>
      <c r="B8" s="55"/>
    </row>
    <row r="9" spans="1:26" x14ac:dyDescent="0.25">
      <c r="A9" s="55"/>
      <c r="B9" s="55"/>
    </row>
    <row r="10" spans="1:26" x14ac:dyDescent="0.25">
      <c r="A10" s="55"/>
      <c r="B10" s="55"/>
    </row>
    <row r="11" spans="1:26" x14ac:dyDescent="0.25">
      <c r="A11" s="55"/>
      <c r="B11" s="55"/>
    </row>
    <row r="12" spans="1:26" x14ac:dyDescent="0.25">
      <c r="A12" s="55"/>
      <c r="B12" s="55"/>
    </row>
    <row r="13" spans="1:26" ht="15.75" thickBot="1" x14ac:dyDescent="0.3">
      <c r="A13" s="55"/>
      <c r="B13" s="55"/>
    </row>
    <row r="14" spans="1:26" x14ac:dyDescent="0.25">
      <c r="A14" s="55"/>
      <c r="B14" s="55"/>
      <c r="L14" s="8" t="s">
        <v>5</v>
      </c>
      <c r="M14" s="10" t="s">
        <v>6</v>
      </c>
      <c r="N14" s="10" t="s">
        <v>7</v>
      </c>
      <c r="O14" s="10" t="s">
        <v>8</v>
      </c>
      <c r="P14" s="10" t="s">
        <v>0</v>
      </c>
      <c r="Q14" s="10" t="s">
        <v>9</v>
      </c>
      <c r="R14" s="9" t="s">
        <v>4</v>
      </c>
      <c r="T14" s="8" t="s">
        <v>5</v>
      </c>
      <c r="U14" s="10" t="s">
        <v>6</v>
      </c>
      <c r="V14" s="10" t="s">
        <v>7</v>
      </c>
      <c r="W14" s="10" t="s">
        <v>8</v>
      </c>
      <c r="X14" s="10" t="s">
        <v>0</v>
      </c>
      <c r="Y14" s="10" t="s">
        <v>9</v>
      </c>
      <c r="Z14" s="9" t="s">
        <v>4</v>
      </c>
    </row>
    <row r="15" spans="1:26" x14ac:dyDescent="0.25">
      <c r="A15" s="55"/>
      <c r="B15" s="55"/>
      <c r="L15" s="6">
        <f>M5</f>
        <v>97</v>
      </c>
      <c r="M15" s="1">
        <f>M6</f>
        <v>98</v>
      </c>
      <c r="N15" s="1">
        <f t="shared" ref="N15:O17" si="0">((49/75)*L15*(1-EXP(-150/L15)))-50</f>
        <v>-0.12614996481103447</v>
      </c>
      <c r="O15" s="1">
        <f t="shared" si="0"/>
        <v>0.17109527424144488</v>
      </c>
      <c r="P15" s="1">
        <f>L15-(N15*(M15-L15))/(O15-N15)</f>
        <v>97.424396922935287</v>
      </c>
      <c r="Q15" s="1">
        <f>((49/75)*P15*(1-EXP(-150/P15)))-50</f>
        <v>4.160921317861721E-4</v>
      </c>
      <c r="R15" s="11"/>
      <c r="T15" s="6">
        <v>97</v>
      </c>
      <c r="U15" s="1">
        <v>98</v>
      </c>
      <c r="V15" s="1">
        <f t="shared" ref="V15:W18" si="1">((49/75)*T15*(1-EXP(-150/T15)))-50</f>
        <v>-0.12614996481103447</v>
      </c>
      <c r="W15" s="1">
        <f t="shared" si="1"/>
        <v>0.17109527424144488</v>
      </c>
      <c r="X15" s="1">
        <f>(T15+U15)/2</f>
        <v>97.5</v>
      </c>
      <c r="Y15" s="1">
        <f>((49/75)*X15*(1-EXP(-150/X15)))-50</f>
        <v>2.2898321833885404E-2</v>
      </c>
      <c r="Z15" s="11"/>
    </row>
    <row r="16" spans="1:26" x14ac:dyDescent="0.25">
      <c r="A16" s="55"/>
      <c r="B16" s="55"/>
      <c r="L16" s="6">
        <f>L15</f>
        <v>97</v>
      </c>
      <c r="M16" s="1">
        <f>P15</f>
        <v>97.424396922935287</v>
      </c>
      <c r="N16" s="1">
        <f t="shared" si="0"/>
        <v>-0.12614996481103447</v>
      </c>
      <c r="O16" s="1">
        <f t="shared" si="0"/>
        <v>4.160921317861721E-4</v>
      </c>
      <c r="P16" s="1">
        <f>L16-(N16*(M16-L16))/(O16-N16)</f>
        <v>97.423001697195829</v>
      </c>
      <c r="Q16" s="1">
        <f>((49/75)*P16*(1-EXP(-150/P16)))-50</f>
        <v>1.0081642187742546E-6</v>
      </c>
      <c r="R16" s="11">
        <f>ABS((P16-P15)/P16)</f>
        <v>1.4321317503584861E-5</v>
      </c>
      <c r="T16" s="6">
        <f>IF(Y15&gt;0,T15,X15)</f>
        <v>97</v>
      </c>
      <c r="U16" s="1">
        <f>IF(Y15&gt;0,X15,U15)</f>
        <v>97.5</v>
      </c>
      <c r="V16" s="1">
        <f t="shared" si="1"/>
        <v>-0.12614996481103447</v>
      </c>
      <c r="W16" s="1">
        <f t="shared" si="1"/>
        <v>2.2898321833885404E-2</v>
      </c>
      <c r="X16" s="1">
        <f>(T16+U16)/2</f>
        <v>97.25</v>
      </c>
      <c r="Y16" s="1">
        <f>((49/75)*X16*(1-EXP(-150/X16)))-50</f>
        <v>-5.1519005550183294E-2</v>
      </c>
      <c r="Z16" s="11">
        <f>ABS((X16-X15)/X16)</f>
        <v>2.5706940874035988E-3</v>
      </c>
    </row>
    <row r="17" spans="1:26" ht="15.75" thickBot="1" x14ac:dyDescent="0.3">
      <c r="A17" s="55"/>
      <c r="B17" s="55"/>
      <c r="L17" s="7">
        <f>L16</f>
        <v>97</v>
      </c>
      <c r="M17" s="12">
        <f>P16</f>
        <v>97.423001697195829</v>
      </c>
      <c r="N17" s="12">
        <f t="shared" si="0"/>
        <v>-0.12614996481103447</v>
      </c>
      <c r="O17" s="12">
        <f t="shared" si="0"/>
        <v>1.0081642187742546E-6</v>
      </c>
      <c r="P17" s="12">
        <f>L17-(N17*(M17-L17))/(O17-N17)</f>
        <v>97.422998316681472</v>
      </c>
      <c r="Q17" s="12">
        <f>((49/75)*P17*(1-EXP(-150/P17)))-50</f>
        <v>2.4426896061413572E-9</v>
      </c>
      <c r="R17" s="13">
        <f>ABS((P17-P16)/P17)</f>
        <v>3.4699346311875317E-8</v>
      </c>
      <c r="T17" s="6">
        <f>IF(Y16&gt;0,T16,X16)</f>
        <v>97.25</v>
      </c>
      <c r="U17" s="1">
        <f>IF(Y16&gt;0,X16,U16)</f>
        <v>97.5</v>
      </c>
      <c r="V17" s="1">
        <f t="shared" si="1"/>
        <v>-5.1519005550183294E-2</v>
      </c>
      <c r="W17" s="1">
        <f t="shared" si="1"/>
        <v>2.2898321833885404E-2</v>
      </c>
      <c r="X17" s="1">
        <f>(T17+U17)/2</f>
        <v>97.375</v>
      </c>
      <c r="Y17" s="1">
        <f>((49/75)*X17*(1-EXP(-150/X17)))-50</f>
        <v>-1.4283687880926266E-2</v>
      </c>
      <c r="Z17" s="11">
        <f>ABS((X17-X16)/X17)</f>
        <v>1.2836970474967907E-3</v>
      </c>
    </row>
    <row r="18" spans="1:26" x14ac:dyDescent="0.25">
      <c r="T18" s="6">
        <f>IF(Y17&gt;0,T17,X17)</f>
        <v>97.375</v>
      </c>
      <c r="U18" s="1">
        <f>IF(Y17&gt;0,X17,U17)</f>
        <v>97.5</v>
      </c>
      <c r="V18" s="1">
        <f t="shared" si="1"/>
        <v>-1.4283687880926266E-2</v>
      </c>
      <c r="W18" s="1">
        <f t="shared" si="1"/>
        <v>2.2898321833885404E-2</v>
      </c>
      <c r="X18" s="1">
        <f>(T18+U18)/2</f>
        <v>97.4375</v>
      </c>
      <c r="Y18" s="1">
        <f>((49/75)*X18*(1-EXP(-150/X18)))-50</f>
        <v>4.3139742297029215E-3</v>
      </c>
      <c r="Z18" s="11">
        <f>ABS((X18-X17)/X18)</f>
        <v>6.4143681847338033E-4</v>
      </c>
    </row>
    <row r="19" spans="1:26" x14ac:dyDescent="0.25">
      <c r="T19" s="6">
        <f t="shared" ref="T19:T21" si="2">IF(Y18&gt;0,T18,X18)</f>
        <v>97.375</v>
      </c>
      <c r="U19" s="1">
        <f t="shared" ref="U19:U21" si="3">IF(Y18&gt;0,X18,U18)</f>
        <v>97.4375</v>
      </c>
      <c r="V19" s="1">
        <f t="shared" ref="V19:V21" si="4">((49/75)*T19*(1-EXP(-150/T19)))-50</f>
        <v>-1.4283687880926266E-2</v>
      </c>
      <c r="W19" s="1">
        <f t="shared" ref="W19:W21" si="5">((49/75)*U19*(1-EXP(-150/U19)))-50</f>
        <v>4.3139742297029215E-3</v>
      </c>
      <c r="X19" s="1">
        <f t="shared" ref="X19:X21" si="6">(T19+U19)/2</f>
        <v>97.40625</v>
      </c>
      <c r="Y19" s="1">
        <f t="shared" ref="Y19:Y21" si="7">((49/75)*X19*(1-EXP(-150/X19)))-50</f>
        <v>-4.9831917326059738E-3</v>
      </c>
      <c r="Z19" s="11">
        <f t="shared" ref="Z19:Z21" si="8">ABS((X19-X18)/X19)</f>
        <v>3.2082130253448829E-4</v>
      </c>
    </row>
    <row r="20" spans="1:26" x14ac:dyDescent="0.25">
      <c r="T20" s="6">
        <f t="shared" si="2"/>
        <v>97.40625</v>
      </c>
      <c r="U20" s="1">
        <f t="shared" si="3"/>
        <v>97.4375</v>
      </c>
      <c r="V20" s="1">
        <f t="shared" si="4"/>
        <v>-4.9831917326059738E-3</v>
      </c>
      <c r="W20" s="1">
        <f t="shared" si="5"/>
        <v>4.3139742297029215E-3</v>
      </c>
      <c r="X20" s="1">
        <f t="shared" si="6"/>
        <v>97.421875</v>
      </c>
      <c r="Y20" s="1">
        <f t="shared" si="7"/>
        <v>-3.3419257569278216E-4</v>
      </c>
      <c r="Z20" s="11">
        <f t="shared" si="8"/>
        <v>1.6038492381716118E-4</v>
      </c>
    </row>
    <row r="21" spans="1:26" x14ac:dyDescent="0.25">
      <c r="T21" s="6">
        <f t="shared" si="2"/>
        <v>97.421875</v>
      </c>
      <c r="U21" s="1">
        <f t="shared" si="3"/>
        <v>97.4375</v>
      </c>
      <c r="V21" s="1">
        <f t="shared" si="4"/>
        <v>-3.3419257569278216E-4</v>
      </c>
      <c r="W21" s="1">
        <f t="shared" si="5"/>
        <v>4.3139742297029215E-3</v>
      </c>
      <c r="X21" s="1">
        <f t="shared" si="6"/>
        <v>97.4296875</v>
      </c>
      <c r="Y21" s="1">
        <f t="shared" si="7"/>
        <v>1.9899948587678296E-3</v>
      </c>
      <c r="Z21" s="11">
        <f t="shared" si="8"/>
        <v>8.0186031593296441E-5</v>
      </c>
    </row>
    <row r="22" spans="1:26" x14ac:dyDescent="0.25">
      <c r="T22" s="6">
        <f>IF(Y21&gt;0,T21,X21)</f>
        <v>97.421875</v>
      </c>
      <c r="U22" s="1">
        <f>IF(Y21&gt;0,X21,U21)</f>
        <v>97.4296875</v>
      </c>
      <c r="V22" s="1">
        <f t="shared" ref="V22:W24" si="9">((49/75)*T22*(1-EXP(-150/T22)))-50</f>
        <v>-3.3419257569278216E-4</v>
      </c>
      <c r="W22" s="1">
        <f t="shared" si="9"/>
        <v>1.9899948587678296E-3</v>
      </c>
      <c r="X22" s="1">
        <f>(T22+U22)/2</f>
        <v>97.42578125</v>
      </c>
      <c r="Y22" s="1">
        <f>((49/75)*X22*(1-EXP(-150/X22)))-50</f>
        <v>8.2792715100055148E-4</v>
      </c>
      <c r="Z22" s="11">
        <f>ABS((X22-X21)/X22)</f>
        <v>4.0094623311013995E-5</v>
      </c>
    </row>
    <row r="23" spans="1:26" x14ac:dyDescent="0.25">
      <c r="T23" s="6">
        <f>IF(Y22&gt;0,T22,X22)</f>
        <v>97.421875</v>
      </c>
      <c r="U23" s="1">
        <f>IF(Y22&gt;0,X22,U22)</f>
        <v>97.42578125</v>
      </c>
      <c r="V23" s="1">
        <f t="shared" si="9"/>
        <v>-3.3419257569278216E-4</v>
      </c>
      <c r="W23" s="1">
        <f t="shared" si="9"/>
        <v>8.2792715100055148E-4</v>
      </c>
      <c r="X23" s="1">
        <f>(T23+U23)/2</f>
        <v>97.423828125</v>
      </c>
      <c r="Y23" s="1">
        <f>((49/75)*X23*(1-EXP(-150/X23)))-50</f>
        <v>2.4687379021059996E-4</v>
      </c>
      <c r="Z23" s="11">
        <f>ABS((X23-X22)/X23)</f>
        <v>2.0047713558268679E-5</v>
      </c>
    </row>
    <row r="24" spans="1:26" x14ac:dyDescent="0.25">
      <c r="T24" s="6">
        <f>IF(Y23&gt;0,T23,X23)</f>
        <v>97.421875</v>
      </c>
      <c r="U24" s="1">
        <f>IF(Y23&gt;0,X23,U23)</f>
        <v>97.423828125</v>
      </c>
      <c r="V24" s="1">
        <f t="shared" si="9"/>
        <v>-3.3419257569278216E-4</v>
      </c>
      <c r="W24" s="1">
        <f t="shared" si="9"/>
        <v>2.4687379021059996E-4</v>
      </c>
      <c r="X24" s="1">
        <f>(T24+U24)/2</f>
        <v>97.4228515625</v>
      </c>
      <c r="Y24" s="1">
        <f>((49/75)*X24*(1-EXP(-150/X24)))-50</f>
        <v>-4.365776707970781E-5</v>
      </c>
      <c r="Z24" s="11">
        <f>ABS((X24-X23)/X24)</f>
        <v>1.0023957257846253E-5</v>
      </c>
    </row>
    <row r="25" spans="1:26" x14ac:dyDescent="0.25">
      <c r="T25" s="6">
        <f t="shared" ref="T25" si="10">IF(Y24&gt;0,T24,X24)</f>
        <v>97.4228515625</v>
      </c>
      <c r="U25" s="1">
        <f t="shared" ref="U25" si="11">IF(Y24&gt;0,X24,U24)</f>
        <v>97.423828125</v>
      </c>
      <c r="V25" s="1">
        <f t="shared" ref="V25" si="12">((49/75)*T25*(1-EXP(-150/T25)))-50</f>
        <v>-4.365776707970781E-5</v>
      </c>
      <c r="W25" s="1">
        <f t="shared" ref="W25" si="13">((49/75)*U25*(1-EXP(-150/U25)))-50</f>
        <v>2.4687379021059996E-4</v>
      </c>
      <c r="X25" s="1">
        <f t="shared" ref="X25" si="14">(T25+U25)/2</f>
        <v>97.42333984375</v>
      </c>
      <c r="Y25" s="1">
        <f t="shared" ref="Y25" si="15">((49/75)*X25*(1-EXP(-150/X25)))-50</f>
        <v>1.0160841797812736E-4</v>
      </c>
      <c r="Z25" s="11">
        <f t="shared" ref="Z25" si="16">ABS((X25-X24)/X25)</f>
        <v>5.0119535091192498E-6</v>
      </c>
    </row>
    <row r="26" spans="1:26" x14ac:dyDescent="0.25">
      <c r="T26" s="6">
        <f>IF(Y25&gt;0,T25,X25)</f>
        <v>97.4228515625</v>
      </c>
      <c r="U26" s="1">
        <f>IF(Y25&gt;0,X25,U25)</f>
        <v>97.42333984375</v>
      </c>
      <c r="V26" s="1">
        <f>((49/75)*T26*(1-EXP(-150/T26)))-50</f>
        <v>-4.365776707970781E-5</v>
      </c>
      <c r="W26" s="1">
        <f>((49/75)*U26*(1-EXP(-150/U26)))-50</f>
        <v>1.0160841797812736E-4</v>
      </c>
      <c r="X26" s="1">
        <f>(T26+U26)/2</f>
        <v>97.423095703125</v>
      </c>
      <c r="Y26" s="1">
        <f>((49/75)*X26*(1-EXP(-150/X26)))-50</f>
        <v>2.897542705682099E-5</v>
      </c>
      <c r="Z26" s="11">
        <f>ABS((X26-X25)/X26)</f>
        <v>2.5059830344948564E-6</v>
      </c>
    </row>
    <row r="27" spans="1:26" x14ac:dyDescent="0.25">
      <c r="T27" s="6">
        <f>IF(Y26&gt;0,T26,X26)</f>
        <v>97.4228515625</v>
      </c>
      <c r="U27" s="1">
        <f>IF(Y26&gt;0,X26,U26)</f>
        <v>97.423095703125</v>
      </c>
      <c r="V27" s="1">
        <f>((49/75)*T27*(1-EXP(-150/T27)))-50</f>
        <v>-4.365776707970781E-5</v>
      </c>
      <c r="W27" s="1">
        <f>((49/75)*U27*(1-EXP(-150/U27)))-50</f>
        <v>2.897542705682099E-5</v>
      </c>
      <c r="X27" s="1">
        <f>(T27+U27)/2</f>
        <v>97.4229736328125</v>
      </c>
      <c r="Y27" s="1">
        <f>((49/75)*X27*(1-EXP(-150/X27)))-50</f>
        <v>-7.341144602435179E-6</v>
      </c>
      <c r="Z27" s="11">
        <f>ABS((X27-X26)/X27)</f>
        <v>1.2529930872371378E-6</v>
      </c>
    </row>
    <row r="28" spans="1:26" x14ac:dyDescent="0.25">
      <c r="T28" s="6">
        <f t="shared" ref="T28" si="17">IF(Y27&gt;0,T27,X27)</f>
        <v>97.4229736328125</v>
      </c>
      <c r="U28" s="1">
        <f t="shared" ref="U28" si="18">IF(Y27&gt;0,X27,U27)</f>
        <v>97.423095703125</v>
      </c>
      <c r="V28" s="1">
        <f t="shared" ref="V28" si="19">((49/75)*T28*(1-EXP(-150/T28)))-50</f>
        <v>-7.341144602435179E-6</v>
      </c>
      <c r="W28" s="1">
        <f t="shared" ref="W28" si="20">((49/75)*U28*(1-EXP(-150/U28)))-50</f>
        <v>2.897542705682099E-5</v>
      </c>
      <c r="X28" s="1">
        <f t="shared" ref="X28" si="21">(T28+U28)/2</f>
        <v>97.42303466796875</v>
      </c>
      <c r="Y28" s="1">
        <f t="shared" ref="Y28" si="22">((49/75)*X28*(1-EXP(-150/X28)))-50</f>
        <v>1.081714757589225E-5</v>
      </c>
      <c r="Z28" s="11">
        <f t="shared" ref="Z28" si="23">ABS((X28-X27)/X28)</f>
        <v>6.264961511208956E-7</v>
      </c>
    </row>
    <row r="29" spans="1:26" x14ac:dyDescent="0.25">
      <c r="T29" s="6">
        <f>IF(Y28&gt;0,T28,X28)</f>
        <v>97.4229736328125</v>
      </c>
      <c r="U29" s="1">
        <f>IF(Y28&gt;0,X28,U28)</f>
        <v>97.42303466796875</v>
      </c>
      <c r="V29" s="1">
        <f t="shared" ref="V29:W32" si="24">((49/75)*T29*(1-EXP(-150/T29)))-50</f>
        <v>-7.341144602435179E-6</v>
      </c>
      <c r="W29" s="1">
        <f t="shared" si="24"/>
        <v>1.081714757589225E-5</v>
      </c>
      <c r="X29" s="1">
        <f>(T29+U29)/2</f>
        <v>97.423004150390625</v>
      </c>
      <c r="Y29" s="1">
        <f>((49/75)*X29*(1-EXP(-150/X29)))-50</f>
        <v>1.7380030641334088E-6</v>
      </c>
      <c r="Z29" s="11">
        <f>ABS((X29-X28)/X29)</f>
        <v>3.1324817368483537E-7</v>
      </c>
    </row>
    <row r="30" spans="1:26" x14ac:dyDescent="0.25">
      <c r="T30" s="6">
        <f>IF(Y29&gt;0,T29,X29)</f>
        <v>97.4229736328125</v>
      </c>
      <c r="U30" s="1">
        <f>IF(Y29&gt;0,X29,U29)</f>
        <v>97.423004150390625</v>
      </c>
      <c r="V30" s="1">
        <f t="shared" si="24"/>
        <v>-7.341144602435179E-6</v>
      </c>
      <c r="W30" s="1">
        <f t="shared" si="24"/>
        <v>1.7380030641334088E-6</v>
      </c>
      <c r="X30" s="1">
        <f>(T30+U30)/2</f>
        <v>97.422988891601563</v>
      </c>
      <c r="Y30" s="1">
        <f>((49/75)*X30*(1-EXP(-150/X30)))-50</f>
        <v>-2.8015703747996668E-6</v>
      </c>
      <c r="Z30" s="11">
        <f>ABS((X30-X29)/X30)</f>
        <v>1.5662411137352612E-7</v>
      </c>
    </row>
    <row r="31" spans="1:26" x14ac:dyDescent="0.25">
      <c r="T31" s="6">
        <f>IF(Y30&gt;0,T30,X30)</f>
        <v>97.422988891601563</v>
      </c>
      <c r="U31" s="1">
        <f>IF(Y30&gt;0,X30,U30)</f>
        <v>97.423004150390625</v>
      </c>
      <c r="V31" s="1">
        <f t="shared" si="24"/>
        <v>-2.8015703747996668E-6</v>
      </c>
      <c r="W31" s="1">
        <f t="shared" si="24"/>
        <v>1.7380030641334088E-6</v>
      </c>
      <c r="X31" s="1">
        <f>(T31+U31)/2</f>
        <v>97.422996520996094</v>
      </c>
      <c r="Y31" s="1">
        <f>((49/75)*X31*(1-EXP(-150/X31)))-50</f>
        <v>-5.3178354875171863E-7</v>
      </c>
      <c r="Z31" s="11">
        <f>ABS((X31-X30)/X31)</f>
        <v>7.8312049553985474E-8</v>
      </c>
    </row>
    <row r="32" spans="1:26" ht="15.75" thickBot="1" x14ac:dyDescent="0.3">
      <c r="T32" s="7">
        <f>IF(Y31&gt;0,T31,X31)</f>
        <v>97.422996520996094</v>
      </c>
      <c r="U32" s="12">
        <f>IF(Y31&gt;0,X31,U31)</f>
        <v>97.423004150390625</v>
      </c>
      <c r="V32" s="12">
        <f t="shared" si="24"/>
        <v>-5.3178354875171863E-7</v>
      </c>
      <c r="W32" s="12">
        <f t="shared" si="24"/>
        <v>1.7380030641334088E-6</v>
      </c>
      <c r="X32" s="12">
        <f>(T32+U32)/2</f>
        <v>97.423000335693359</v>
      </c>
      <c r="Y32" s="12">
        <f>((49/75)*X32*(1-EXP(-150/X32)))-50</f>
        <v>6.0310978255984082E-7</v>
      </c>
      <c r="Z32" s="13">
        <f>ABS((X32-X31)/X32)</f>
        <v>3.9156023243798516E-8</v>
      </c>
    </row>
  </sheetData>
  <mergeCells count="11">
    <mergeCell ref="A1:I1"/>
    <mergeCell ref="L3:P3"/>
    <mergeCell ref="M4:P4"/>
    <mergeCell ref="M5:P5"/>
    <mergeCell ref="M6:P6"/>
    <mergeCell ref="M7:P7"/>
    <mergeCell ref="T3:X3"/>
    <mergeCell ref="U4:X4"/>
    <mergeCell ref="U5:X5"/>
    <mergeCell ref="U6:X6"/>
    <mergeCell ref="U7:X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328DA-525B-4AB0-8579-C02CB833C6DB}">
  <dimension ref="A1:X47"/>
  <sheetViews>
    <sheetView zoomScale="55" zoomScaleNormal="55" workbookViewId="0">
      <selection activeCell="Y31" sqref="Y31"/>
    </sheetView>
  </sheetViews>
  <sheetFormatPr baseColWidth="10" defaultRowHeight="15" x14ac:dyDescent="0.25"/>
  <cols>
    <col min="1" max="1" width="17.5703125" customWidth="1"/>
    <col min="2" max="2" width="13.7109375" customWidth="1"/>
    <col min="4" max="4" width="14.140625" customWidth="1"/>
    <col min="5" max="5" width="15.42578125" customWidth="1"/>
    <col min="6" max="6" width="14.42578125" customWidth="1"/>
    <col min="7" max="7" width="15.5703125" customWidth="1"/>
    <col min="13" max="13" width="14.85546875" customWidth="1"/>
    <col min="14" max="14" width="12.140625" customWidth="1"/>
    <col min="15" max="15" width="13.28515625" customWidth="1"/>
    <col min="18" max="18" width="15.5703125" customWidth="1"/>
    <col min="19" max="19" width="14.140625" customWidth="1"/>
    <col min="20" max="20" width="16.42578125" customWidth="1"/>
  </cols>
  <sheetData>
    <row r="1" spans="1:24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76" t="str">
        <f>M2</f>
        <v>Secante</v>
      </c>
      <c r="U1" s="76"/>
      <c r="V1" s="76"/>
      <c r="W1" s="76"/>
      <c r="X1" s="76"/>
    </row>
    <row r="2" spans="1:24" ht="26.25" x14ac:dyDescent="0.25">
      <c r="A2" s="2"/>
      <c r="G2" s="92" t="s">
        <v>23</v>
      </c>
      <c r="H2" s="92"/>
      <c r="I2" s="92"/>
      <c r="J2" s="92"/>
      <c r="K2" s="92"/>
      <c r="L2" s="2"/>
      <c r="M2" s="84" t="s">
        <v>23</v>
      </c>
      <c r="N2" s="85"/>
      <c r="O2" s="85"/>
      <c r="P2" s="85"/>
      <c r="Q2" s="86"/>
      <c r="R2" s="2"/>
      <c r="S2" s="2"/>
      <c r="T2" s="77"/>
      <c r="U2" s="77"/>
      <c r="V2" s="77"/>
      <c r="W2" s="77"/>
      <c r="X2" s="77"/>
    </row>
    <row r="3" spans="1:24" ht="41.25" customHeight="1" x14ac:dyDescent="0.25">
      <c r="A3" s="3"/>
      <c r="G3" s="1" t="s">
        <v>24</v>
      </c>
      <c r="H3" s="66"/>
      <c r="I3" s="67"/>
      <c r="J3" s="67"/>
      <c r="K3" s="87"/>
      <c r="L3" s="2"/>
      <c r="M3" s="1" t="s">
        <v>24</v>
      </c>
      <c r="N3" s="66"/>
      <c r="O3" s="67"/>
      <c r="P3" s="67"/>
      <c r="Q3" s="87"/>
      <c r="R3" s="2"/>
      <c r="S3" s="2"/>
      <c r="T3" s="4" t="s">
        <v>24</v>
      </c>
      <c r="U3" s="73"/>
      <c r="V3" s="74"/>
      <c r="W3" s="74"/>
      <c r="X3" s="75"/>
    </row>
    <row r="4" spans="1:24" x14ac:dyDescent="0.25">
      <c r="A4" s="2"/>
      <c r="G4" s="1" t="s">
        <v>25</v>
      </c>
      <c r="H4" s="66">
        <v>0.6</v>
      </c>
      <c r="I4" s="58"/>
      <c r="J4" s="58"/>
      <c r="K4" s="88"/>
      <c r="L4" s="2"/>
      <c r="M4" s="1" t="s">
        <v>25</v>
      </c>
      <c r="N4" s="66">
        <v>0.1</v>
      </c>
      <c r="O4" s="67"/>
      <c r="P4" s="67"/>
      <c r="Q4" s="87"/>
      <c r="R4" s="2"/>
      <c r="S4" s="2"/>
      <c r="T4" s="4" t="s">
        <v>25</v>
      </c>
      <c r="U4" s="73">
        <v>1.3</v>
      </c>
      <c r="V4" s="74"/>
      <c r="W4" s="74"/>
      <c r="X4" s="75"/>
    </row>
    <row r="5" spans="1:24" x14ac:dyDescent="0.25">
      <c r="A5" s="2"/>
      <c r="G5" s="1" t="s">
        <v>26</v>
      </c>
      <c r="H5" s="57">
        <v>1</v>
      </c>
      <c r="I5" s="58"/>
      <c r="J5" s="58"/>
      <c r="K5" s="88"/>
      <c r="L5" s="2"/>
      <c r="M5" s="1" t="s">
        <v>26</v>
      </c>
      <c r="N5" s="57">
        <v>0.2</v>
      </c>
      <c r="O5" s="58"/>
      <c r="P5" s="58"/>
      <c r="Q5" s="88"/>
      <c r="R5" s="2"/>
      <c r="S5" s="2"/>
      <c r="T5" s="4" t="s">
        <v>26</v>
      </c>
      <c r="U5" s="78">
        <v>1.6</v>
      </c>
      <c r="V5" s="79"/>
      <c r="W5" s="79"/>
      <c r="X5" s="80"/>
    </row>
    <row r="6" spans="1:24" x14ac:dyDescent="0.25">
      <c r="A6" s="2"/>
      <c r="G6" s="1" t="s">
        <v>27</v>
      </c>
      <c r="H6" s="89">
        <v>9.9999999999999995E-8</v>
      </c>
      <c r="I6" s="90"/>
      <c r="J6" s="90"/>
      <c r="K6" s="91"/>
      <c r="L6" s="2"/>
      <c r="M6" s="1" t="s">
        <v>27</v>
      </c>
      <c r="N6" s="89">
        <v>1E-13</v>
      </c>
      <c r="O6" s="90"/>
      <c r="P6" s="90"/>
      <c r="Q6" s="91"/>
      <c r="R6" s="2"/>
      <c r="S6" s="2"/>
      <c r="T6" s="4" t="s">
        <v>27</v>
      </c>
      <c r="U6" s="81">
        <v>1E-13</v>
      </c>
      <c r="V6" s="82"/>
      <c r="W6" s="82"/>
      <c r="X6" s="83"/>
    </row>
    <row r="7" spans="1:24" x14ac:dyDescent="0.25">
      <c r="A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5">
      <c r="A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5">
      <c r="A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5">
      <c r="A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5">
      <c r="A11" s="2"/>
      <c r="G11" s="5" t="s">
        <v>28</v>
      </c>
      <c r="H11" s="5" t="s">
        <v>14</v>
      </c>
      <c r="I11" s="5" t="s">
        <v>29</v>
      </c>
      <c r="J11" s="5" t="s">
        <v>30</v>
      </c>
      <c r="K11" s="5" t="s">
        <v>31</v>
      </c>
      <c r="L11" s="2"/>
      <c r="M11" s="5" t="s">
        <v>28</v>
      </c>
      <c r="N11" s="5" t="s">
        <v>14</v>
      </c>
      <c r="O11" s="5" t="s">
        <v>29</v>
      </c>
      <c r="P11" s="5" t="s">
        <v>30</v>
      </c>
      <c r="Q11" s="5" t="s">
        <v>31</v>
      </c>
      <c r="R11" s="2"/>
      <c r="S11" s="2"/>
      <c r="T11" s="5" t="s">
        <v>28</v>
      </c>
      <c r="U11" s="5" t="s">
        <v>14</v>
      </c>
      <c r="V11" s="5" t="s">
        <v>29</v>
      </c>
      <c r="W11" s="5" t="s">
        <v>30</v>
      </c>
      <c r="X11" s="5" t="s">
        <v>31</v>
      </c>
    </row>
    <row r="12" spans="1:24" x14ac:dyDescent="0.25">
      <c r="A12" s="2"/>
      <c r="G12" s="1">
        <v>1</v>
      </c>
      <c r="H12" s="1">
        <f>H4</f>
        <v>0.6</v>
      </c>
      <c r="I12" s="1">
        <f xml:space="preserve"> SIN(H12^2)-COS(LN(H12))</f>
        <v>-0.52006692622427053</v>
      </c>
      <c r="J12" s="1"/>
      <c r="K12" s="1"/>
      <c r="L12" s="2"/>
      <c r="M12" s="1">
        <v>1</v>
      </c>
      <c r="N12" s="1">
        <f>N4</f>
        <v>0.1</v>
      </c>
      <c r="O12" s="1">
        <f xml:space="preserve"> SIN(N12*N12)-COS(LN(N12))</f>
        <v>0.67820134352447947</v>
      </c>
      <c r="P12" s="1"/>
      <c r="Q12" s="1"/>
      <c r="R12" s="2"/>
      <c r="S12" s="2"/>
      <c r="T12" s="1">
        <v>1</v>
      </c>
      <c r="U12" s="1">
        <f>U4</f>
        <v>1.3</v>
      </c>
      <c r="V12" s="1">
        <f xml:space="preserve"> SIN(U12*U12)-COS(LN(U12))</f>
        <v>2.7124179743707177E-2</v>
      </c>
      <c r="W12" s="1"/>
      <c r="X12" s="1"/>
    </row>
    <row r="13" spans="1:24" x14ac:dyDescent="0.25">
      <c r="A13" s="2"/>
      <c r="G13" s="1">
        <v>2</v>
      </c>
      <c r="H13" s="1">
        <f>H5</f>
        <v>1</v>
      </c>
      <c r="I13" s="1">
        <f t="shared" ref="I13:I21" si="0" xml:space="preserve"> SIN(H13*H13)-COS(LN(H13))</f>
        <v>-0.1585290151921035</v>
      </c>
      <c r="J13" s="1">
        <f>ABS(H13-H12)</f>
        <v>0.4</v>
      </c>
      <c r="K13" s="1">
        <f>ABS((H13-H12)/H13)</f>
        <v>0.4</v>
      </c>
      <c r="L13" s="2"/>
      <c r="M13" s="1">
        <v>2</v>
      </c>
      <c r="N13" s="1">
        <f>N5</f>
        <v>0.2</v>
      </c>
      <c r="O13" s="1">
        <f t="shared" ref="O13:O21" si="1" xml:space="preserve"> SIN(N13*N13)-COS(LN(N13))</f>
        <v>7.8621304120569502E-2</v>
      </c>
      <c r="P13" s="1">
        <f>ABS(N13-N12)</f>
        <v>0.1</v>
      </c>
      <c r="Q13" s="1">
        <f>ABS((N13-N12)/N13)</f>
        <v>0.5</v>
      </c>
      <c r="R13" s="2"/>
      <c r="S13" s="2"/>
      <c r="T13" s="1">
        <v>2</v>
      </c>
      <c r="U13" s="1">
        <f>U5</f>
        <v>1.6</v>
      </c>
      <c r="V13" s="1">
        <f t="shared" ref="V13:V47" si="2" xml:space="preserve"> SIN(U13*U13)-COS(LN(U13))</f>
        <v>-0.34221120812671113</v>
      </c>
      <c r="W13" s="1">
        <f>ABS(U13-U12)</f>
        <v>0.30000000000000004</v>
      </c>
      <c r="X13" s="1">
        <f>ABS((U13-U12)/U13)</f>
        <v>0.18750000000000003</v>
      </c>
    </row>
    <row r="14" spans="1:24" x14ac:dyDescent="0.25">
      <c r="A14" s="2"/>
      <c r="G14" s="1">
        <v>3</v>
      </c>
      <c r="H14" s="1">
        <f>(H13-((I13*(H13-H12))/(I13-I12)))</f>
        <v>1.1753940711108426</v>
      </c>
      <c r="I14" s="1">
        <f t="shared" si="0"/>
        <v>-4.8240281677531804E-3</v>
      </c>
      <c r="J14" s="1">
        <f t="shared" ref="J14:J21" si="3">ABS(H14-H13)</f>
        <v>0.1753940711108426</v>
      </c>
      <c r="K14" s="1">
        <f t="shared" ref="K14:K21" si="4">ABS((H14-H13)/H14)</f>
        <v>0.14922150402297077</v>
      </c>
      <c r="L14" s="2"/>
      <c r="M14" s="1">
        <v>3</v>
      </c>
      <c r="N14" s="1">
        <f>(N13-((O13*(N13-N12))/(O13-O12)))</f>
        <v>0.21311272873572196</v>
      </c>
      <c r="O14" s="1">
        <f t="shared" si="1"/>
        <v>2.0541667970723702E-2</v>
      </c>
      <c r="P14" s="1">
        <f t="shared" ref="P14:P21" si="5">ABS(N14-N13)</f>
        <v>1.3112728735721946E-2</v>
      </c>
      <c r="Q14" s="1">
        <f t="shared" ref="Q14:Q21" si="6">ABS((N14-N13)/N14)</f>
        <v>6.1529542667453023E-2</v>
      </c>
      <c r="R14" s="2"/>
      <c r="S14" s="2"/>
      <c r="T14" s="1">
        <v>3</v>
      </c>
      <c r="U14" s="1">
        <f>(U13-((V13*(U13-U12))/(V13-V12)))</f>
        <v>1.3220321534040684</v>
      </c>
      <c r="V14" s="1">
        <f t="shared" si="2"/>
        <v>2.3096696993655796E-2</v>
      </c>
      <c r="W14" s="1">
        <f t="shared" ref="W14:W21" si="7">ABS(U14-U13)</f>
        <v>0.27796784659593166</v>
      </c>
      <c r="X14" s="1">
        <f t="shared" ref="X14:X21" si="8">ABS((U14-U13)/U14)</f>
        <v>0.21025800762878499</v>
      </c>
    </row>
    <row r="15" spans="1:24" x14ac:dyDescent="0.25">
      <c r="A15" s="2"/>
      <c r="G15" s="1">
        <v>4</v>
      </c>
      <c r="H15" s="1">
        <f t="shared" ref="H15:H21" si="9">(H14-((I14*(H14-H13))/(I14-I13)))</f>
        <v>1.1808988107804901</v>
      </c>
      <c r="I15" s="1">
        <f t="shared" si="0"/>
        <v>-1.7041218217507259E-3</v>
      </c>
      <c r="J15" s="1">
        <f t="shared" si="3"/>
        <v>5.5047396696474848E-3</v>
      </c>
      <c r="K15" s="1">
        <f t="shared" si="4"/>
        <v>4.6614829478990195E-3</v>
      </c>
      <c r="L15" s="2"/>
      <c r="M15" s="1">
        <v>4</v>
      </c>
      <c r="N15" s="1">
        <f t="shared" ref="N15:N21" si="10">(N14-((O14*(N14-N13))/(O14-O13)))</f>
        <v>0.21775045269088628</v>
      </c>
      <c r="O15" s="1">
        <f t="shared" si="1"/>
        <v>1.0233904045834144E-3</v>
      </c>
      <c r="P15" s="1">
        <f t="shared" si="5"/>
        <v>4.637723955164319E-3</v>
      </c>
      <c r="Q15" s="1">
        <f t="shared" si="6"/>
        <v>2.1298343575652304E-2</v>
      </c>
      <c r="R15" s="2"/>
      <c r="S15" s="2"/>
      <c r="T15" s="1">
        <v>4</v>
      </c>
      <c r="U15" s="1">
        <f t="shared" ref="U15:U21" si="11">(U14-((V14*(U14-U13))/(V14-V13)))</f>
        <v>1.3396067501670097</v>
      </c>
      <c r="V15" s="1">
        <f t="shared" si="2"/>
        <v>1.7510526749773492E-2</v>
      </c>
      <c r="W15" s="1">
        <f t="shared" si="7"/>
        <v>1.7574596762941264E-2</v>
      </c>
      <c r="X15" s="1">
        <f t="shared" si="8"/>
        <v>1.3119220816668942E-2</v>
      </c>
    </row>
    <row r="16" spans="1:24" x14ac:dyDescent="0.25">
      <c r="A16" s="2"/>
      <c r="G16" s="1">
        <v>5</v>
      </c>
      <c r="H16" s="1">
        <f t="shared" si="9"/>
        <v>1.1839055507123226</v>
      </c>
      <c r="I16" s="1">
        <f t="shared" si="0"/>
        <v>-5.8060551852867626E-5</v>
      </c>
      <c r="J16" s="1">
        <f t="shared" si="3"/>
        <v>3.0067399318325361E-3</v>
      </c>
      <c r="K16" s="1">
        <f t="shared" si="4"/>
        <v>2.5396788874107951E-3</v>
      </c>
      <c r="L16" s="2"/>
      <c r="M16" s="1">
        <v>5</v>
      </c>
      <c r="N16" s="1">
        <f t="shared" si="10"/>
        <v>0.21799361975205439</v>
      </c>
      <c r="O16" s="1">
        <f t="shared" si="1"/>
        <v>1.4359047825693305E-5</v>
      </c>
      <c r="P16" s="1">
        <f t="shared" si="5"/>
        <v>2.4316706116811471E-4</v>
      </c>
      <c r="Q16" s="1">
        <f t="shared" si="6"/>
        <v>1.1154778816219143E-3</v>
      </c>
      <c r="R16" s="2"/>
      <c r="S16" s="2"/>
      <c r="T16" s="1">
        <v>5</v>
      </c>
      <c r="U16" s="1">
        <f t="shared" si="11"/>
        <v>1.3946964508561335</v>
      </c>
      <c r="V16" s="1">
        <f t="shared" si="2"/>
        <v>-1.4437708301490493E-2</v>
      </c>
      <c r="W16" s="1">
        <f t="shared" si="7"/>
        <v>5.5089700689123777E-2</v>
      </c>
      <c r="X16" s="1">
        <f t="shared" si="8"/>
        <v>3.9499419859645446E-2</v>
      </c>
    </row>
    <row r="17" spans="1:24" x14ac:dyDescent="0.25">
      <c r="A17" s="2"/>
      <c r="G17" s="1">
        <v>6</v>
      </c>
      <c r="H17" s="1">
        <f t="shared" si="9"/>
        <v>1.1840116056830048</v>
      </c>
      <c r="I17" s="1">
        <f t="shared" si="0"/>
        <v>-7.5747893590882853E-7</v>
      </c>
      <c r="J17" s="1">
        <f t="shared" si="3"/>
        <v>1.0605497068216785E-4</v>
      </c>
      <c r="K17" s="1">
        <f t="shared" si="4"/>
        <v>8.9572576968947312E-5</v>
      </c>
      <c r="L17" s="2"/>
      <c r="M17" s="1">
        <v>6</v>
      </c>
      <c r="N17" s="1">
        <f t="shared" si="10"/>
        <v>0.21799708014745001</v>
      </c>
      <c r="O17" s="1">
        <f t="shared" si="1"/>
        <v>1.0248116751043757E-8</v>
      </c>
      <c r="P17" s="1">
        <f t="shared" si="5"/>
        <v>3.4603953956158229E-6</v>
      </c>
      <c r="Q17" s="1">
        <f t="shared" si="6"/>
        <v>1.5873585982322617E-5</v>
      </c>
      <c r="R17" s="2"/>
      <c r="S17" s="2"/>
      <c r="T17" s="1">
        <v>6</v>
      </c>
      <c r="U17" s="1">
        <f t="shared" si="11"/>
        <v>1.3698008962913901</v>
      </c>
      <c r="V17" s="1">
        <f t="shared" si="2"/>
        <v>2.7791988769890752E-3</v>
      </c>
      <c r="W17" s="1">
        <f t="shared" si="7"/>
        <v>2.489555456474335E-2</v>
      </c>
      <c r="X17" s="1">
        <f t="shared" si="8"/>
        <v>1.8174578971400714E-2</v>
      </c>
    </row>
    <row r="18" spans="1:24" x14ac:dyDescent="0.25">
      <c r="A18" s="2"/>
      <c r="G18" s="1">
        <v>7</v>
      </c>
      <c r="H18" s="1">
        <f t="shared" si="9"/>
        <v>1.1840130076044419</v>
      </c>
      <c r="I18" s="1">
        <f t="shared" si="0"/>
        <v>-3.4706015838992244E-10</v>
      </c>
      <c r="J18" s="1">
        <f t="shared" si="3"/>
        <v>1.4019214371607802E-6</v>
      </c>
      <c r="K18" s="1">
        <f t="shared" si="4"/>
        <v>1.1840422598035661E-6</v>
      </c>
      <c r="L18" s="2"/>
      <c r="M18" s="1">
        <v>7</v>
      </c>
      <c r="N18" s="1">
        <f t="shared" si="10"/>
        <v>0.2179970826189136</v>
      </c>
      <c r="O18" s="1">
        <f t="shared" si="1"/>
        <v>1.0266787420221135E-13</v>
      </c>
      <c r="P18" s="1">
        <f t="shared" si="5"/>
        <v>2.4714635893374748E-9</v>
      </c>
      <c r="Q18" s="1">
        <f t="shared" si="6"/>
        <v>1.133714066099639E-8</v>
      </c>
      <c r="R18" s="2"/>
      <c r="S18" s="2"/>
      <c r="T18" s="1">
        <v>7</v>
      </c>
      <c r="U18" s="1">
        <f t="shared" si="11"/>
        <v>1.373819602820449</v>
      </c>
      <c r="V18" s="1">
        <f t="shared" si="2"/>
        <v>3.152064917072428E-4</v>
      </c>
      <c r="W18" s="1">
        <f t="shared" si="7"/>
        <v>4.0187065290588908E-3</v>
      </c>
      <c r="X18" s="1">
        <f t="shared" si="8"/>
        <v>2.9252068618095812E-3</v>
      </c>
    </row>
    <row r="19" spans="1:24" x14ac:dyDescent="0.25">
      <c r="A19" s="2"/>
      <c r="G19" s="1">
        <v>8</v>
      </c>
      <c r="H19" s="1">
        <f t="shared" si="9"/>
        <v>1.1840130082470659</v>
      </c>
      <c r="I19" s="1">
        <f t="shared" si="0"/>
        <v>-2.1094237467877974E-15</v>
      </c>
      <c r="J19" s="1">
        <f t="shared" si="3"/>
        <v>6.4262395405023653E-10</v>
      </c>
      <c r="K19" s="1">
        <f t="shared" si="4"/>
        <v>5.4275075491074449E-10</v>
      </c>
      <c r="L19" s="2"/>
      <c r="M19" s="1">
        <v>8</v>
      </c>
      <c r="N19" s="1">
        <f t="shared" si="10"/>
        <v>0.21799708261893835</v>
      </c>
      <c r="O19" s="1">
        <f t="shared" si="1"/>
        <v>1.1796119636642288E-16</v>
      </c>
      <c r="P19" s="1">
        <f t="shared" si="5"/>
        <v>2.4757973449140991E-14</v>
      </c>
      <c r="Q19" s="1">
        <f t="shared" si="6"/>
        <v>1.135702053977403E-13</v>
      </c>
      <c r="R19" s="2"/>
      <c r="S19" s="2"/>
      <c r="T19" s="1">
        <v>8</v>
      </c>
      <c r="U19" s="1">
        <f t="shared" si="11"/>
        <v>1.3743336962867243</v>
      </c>
      <c r="V19" s="1">
        <f t="shared" si="2"/>
        <v>-8.6769479866743993E-6</v>
      </c>
      <c r="W19" s="1">
        <f t="shared" si="7"/>
        <v>5.140934662752894E-4</v>
      </c>
      <c r="X19" s="1">
        <f t="shared" si="8"/>
        <v>3.7406742457403533E-4</v>
      </c>
    </row>
    <row r="20" spans="1:24" x14ac:dyDescent="0.25">
      <c r="A20" s="2"/>
      <c r="G20" s="1">
        <v>9</v>
      </c>
      <c r="H20" s="1">
        <f t="shared" si="9"/>
        <v>1.1840130082470699</v>
      </c>
      <c r="I20" s="1">
        <f t="shared" si="0"/>
        <v>0</v>
      </c>
      <c r="J20" s="1">
        <f t="shared" si="3"/>
        <v>3.9968028886505635E-15</v>
      </c>
      <c r="K20" s="1">
        <f t="shared" si="4"/>
        <v>3.3756410282753789E-15</v>
      </c>
      <c r="L20" s="2"/>
      <c r="M20" s="1">
        <v>9</v>
      </c>
      <c r="N20" s="1">
        <f t="shared" si="10"/>
        <v>0.21799708261893838</v>
      </c>
      <c r="O20" s="1">
        <f t="shared" si="1"/>
        <v>-9.0205620750793969E-17</v>
      </c>
      <c r="P20" s="1">
        <f t="shared" si="5"/>
        <v>2.7755575615628914E-17</v>
      </c>
      <c r="Q20" s="1">
        <f t="shared" si="6"/>
        <v>1.2732085806921556E-16</v>
      </c>
      <c r="R20" s="2"/>
      <c r="S20" s="2"/>
      <c r="T20" s="1">
        <v>9</v>
      </c>
      <c r="U20" s="1">
        <f t="shared" si="11"/>
        <v>1.3743199235471506</v>
      </c>
      <c r="V20" s="1">
        <f t="shared" si="2"/>
        <v>2.5711416551388311E-8</v>
      </c>
      <c r="W20" s="1">
        <f t="shared" si="7"/>
        <v>1.3772739573703063E-5</v>
      </c>
      <c r="X20" s="1">
        <f t="shared" si="8"/>
        <v>1.0021494513559341E-5</v>
      </c>
    </row>
    <row r="21" spans="1:24" x14ac:dyDescent="0.25">
      <c r="A21" s="2"/>
      <c r="G21" s="1">
        <v>10</v>
      </c>
      <c r="H21" s="1">
        <f t="shared" si="9"/>
        <v>1.1840130082470699</v>
      </c>
      <c r="I21" s="1">
        <f t="shared" si="0"/>
        <v>0</v>
      </c>
      <c r="J21" s="1">
        <f t="shared" si="3"/>
        <v>0</v>
      </c>
      <c r="K21" s="1">
        <f t="shared" si="4"/>
        <v>0</v>
      </c>
      <c r="L21" s="2"/>
      <c r="M21" s="1">
        <v>10</v>
      </c>
      <c r="N21" s="1">
        <f t="shared" si="10"/>
        <v>0.21799708261893838</v>
      </c>
      <c r="O21" s="1">
        <f t="shared" si="1"/>
        <v>-9.0205620750793969E-17</v>
      </c>
      <c r="P21" s="1">
        <f t="shared" si="5"/>
        <v>0</v>
      </c>
      <c r="Q21" s="1">
        <f t="shared" si="6"/>
        <v>0</v>
      </c>
      <c r="R21" s="2"/>
      <c r="S21" s="2"/>
      <c r="T21" s="1">
        <v>10</v>
      </c>
      <c r="U21" s="1">
        <f t="shared" si="11"/>
        <v>1.3743199642377748</v>
      </c>
      <c r="V21" s="1">
        <f t="shared" si="2"/>
        <v>2.085442929455894E-12</v>
      </c>
      <c r="W21" s="1">
        <f t="shared" si="7"/>
        <v>4.0690624203421066E-8</v>
      </c>
      <c r="X21" s="1">
        <f t="shared" si="8"/>
        <v>2.9607824423906188E-8</v>
      </c>
    </row>
    <row r="22" spans="1:24" x14ac:dyDescent="0.25">
      <c r="A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1">
        <v>11</v>
      </c>
      <c r="U22" s="1">
        <f>U14</f>
        <v>1.3220321534040684</v>
      </c>
      <c r="V22" s="1">
        <f xml:space="preserve"> SIN(U22*U22)-COS(LN(U22))</f>
        <v>2.3096696993655796E-2</v>
      </c>
      <c r="W22" s="1"/>
      <c r="X22" s="1"/>
    </row>
    <row r="23" spans="1:24" x14ac:dyDescent="0.25">
      <c r="A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1">
        <v>12</v>
      </c>
      <c r="U23" s="1">
        <f>U15</f>
        <v>1.3396067501670097</v>
      </c>
      <c r="V23" s="1">
        <f t="shared" si="2"/>
        <v>1.7510526749773492E-2</v>
      </c>
      <c r="W23" s="1">
        <f>ABS(U23-U22)</f>
        <v>1.7574596762941264E-2</v>
      </c>
      <c r="X23" s="1">
        <f>ABS((U23-U22)/U23)</f>
        <v>1.3119220816668942E-2</v>
      </c>
    </row>
    <row r="24" spans="1:24" x14ac:dyDescent="0.25">
      <c r="A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1">
        <v>13</v>
      </c>
      <c r="U24" s="1">
        <f>U16</f>
        <v>1.3946964508561335</v>
      </c>
      <c r="V24" s="1">
        <f xml:space="preserve"> SIN(U24*U24)-COS(LN(U24))</f>
        <v>-1.4437708301490493E-2</v>
      </c>
      <c r="W24" s="1"/>
      <c r="X24" s="1"/>
    </row>
    <row r="25" spans="1:24" x14ac:dyDescent="0.25">
      <c r="A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1">
        <v>14</v>
      </c>
      <c r="U25" s="1">
        <f>U17</f>
        <v>1.3698008962913901</v>
      </c>
      <c r="V25" s="1">
        <f t="shared" si="2"/>
        <v>2.7791988769890752E-3</v>
      </c>
      <c r="W25" s="1">
        <f>ABS(U25-U24)</f>
        <v>2.489555456474335E-2</v>
      </c>
      <c r="X25" s="1">
        <f>ABS((U25-U24)/U25)</f>
        <v>1.8174578971400714E-2</v>
      </c>
    </row>
    <row r="26" spans="1:24" x14ac:dyDescent="0.25">
      <c r="A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1">
        <v>15</v>
      </c>
      <c r="U26" s="1">
        <f>(U25-((V25*(U25-U24))/(V25-V24)))</f>
        <v>1.373819602820449</v>
      </c>
      <c r="V26" s="1">
        <f t="shared" si="2"/>
        <v>3.152064917072428E-4</v>
      </c>
      <c r="W26" s="1">
        <f t="shared" ref="W26" si="12">ABS(U26-U25)</f>
        <v>4.0187065290588908E-3</v>
      </c>
      <c r="X26" s="1">
        <f t="shared" ref="X26" si="13">ABS((U26-U25)/U26)</f>
        <v>2.9252068618095812E-3</v>
      </c>
    </row>
    <row r="27" spans="1:24" x14ac:dyDescent="0.25">
      <c r="A27" s="2"/>
      <c r="L27" s="2"/>
      <c r="M27" s="2"/>
      <c r="N27" s="2"/>
      <c r="O27" s="2"/>
      <c r="P27" s="2"/>
      <c r="Q27" s="2"/>
      <c r="R27" s="2"/>
      <c r="S27" s="2"/>
      <c r="T27" s="1">
        <v>16</v>
      </c>
      <c r="U27" s="1">
        <f>U19</f>
        <v>1.3743336962867243</v>
      </c>
      <c r="V27" s="1">
        <f xml:space="preserve"> SIN(U27*U27)-COS(LN(U27))</f>
        <v>-8.6769479866743993E-6</v>
      </c>
      <c r="W27" s="1"/>
      <c r="X27" s="1"/>
    </row>
    <row r="28" spans="1:24" ht="29.25" customHeight="1" x14ac:dyDescent="0.25">
      <c r="A28" s="2"/>
      <c r="L28" s="2"/>
      <c r="M28" s="2"/>
      <c r="N28" s="2"/>
      <c r="O28" s="2"/>
      <c r="P28" s="2"/>
      <c r="Q28" s="2"/>
      <c r="R28" s="2"/>
      <c r="S28" s="2"/>
      <c r="T28" s="1">
        <v>17</v>
      </c>
      <c r="U28" s="1">
        <f>U20</f>
        <v>1.3743199235471506</v>
      </c>
      <c r="V28" s="1">
        <f t="shared" si="2"/>
        <v>2.5711416551388311E-8</v>
      </c>
      <c r="W28" s="1">
        <f>ABS(U28-U27)</f>
        <v>1.3772739573703063E-5</v>
      </c>
      <c r="X28" s="1">
        <f>ABS((U28-U27)/U28)</f>
        <v>1.0021494513559341E-5</v>
      </c>
    </row>
    <row r="29" spans="1:24" x14ac:dyDescent="0.25">
      <c r="A29" s="2"/>
      <c r="L29" s="2"/>
      <c r="M29" s="2"/>
      <c r="N29" s="2"/>
      <c r="O29" s="2"/>
      <c r="P29" s="2"/>
      <c r="Q29" s="2"/>
      <c r="R29" s="2"/>
      <c r="S29" s="2"/>
      <c r="T29" s="1">
        <v>18</v>
      </c>
      <c r="U29" s="1">
        <f>(U28-((V28*(U28-U27))/(V28-V27)))</f>
        <v>1.3743199642377748</v>
      </c>
      <c r="V29" s="1">
        <f t="shared" si="2"/>
        <v>2.085442929455894E-12</v>
      </c>
      <c r="W29" s="1">
        <f t="shared" ref="W29" si="14">ABS(U29-U28)</f>
        <v>4.0690624203421066E-8</v>
      </c>
      <c r="X29" s="1">
        <f t="shared" ref="X29" si="15">ABS((U29-U28)/U29)</f>
        <v>2.9607824423906188E-8</v>
      </c>
    </row>
    <row r="30" spans="1:24" x14ac:dyDescent="0.25">
      <c r="A30" s="2"/>
      <c r="L30" s="2"/>
      <c r="M30" s="2"/>
      <c r="N30" s="2"/>
      <c r="O30" s="2"/>
      <c r="P30" s="2"/>
      <c r="Q30" s="2"/>
      <c r="R30" s="2"/>
      <c r="S30" s="2"/>
      <c r="T30" s="1">
        <v>19</v>
      </c>
      <c r="U30" s="1">
        <f>U22</f>
        <v>1.3220321534040684</v>
      </c>
      <c r="V30" s="1">
        <f xml:space="preserve"> SIN(U30*U30)-COS(LN(U30))</f>
        <v>2.3096696993655796E-2</v>
      </c>
      <c r="W30" s="1"/>
      <c r="X30" s="1"/>
    </row>
    <row r="31" spans="1:24" x14ac:dyDescent="0.25">
      <c r="A31" s="2"/>
      <c r="L31" s="2"/>
      <c r="M31" s="2"/>
      <c r="N31" s="2"/>
      <c r="O31" s="2"/>
      <c r="P31" s="2"/>
      <c r="Q31" s="2"/>
      <c r="R31" s="2"/>
      <c r="S31" s="2"/>
      <c r="T31" s="1">
        <v>20</v>
      </c>
      <c r="U31" s="1">
        <f>U23</f>
        <v>1.3396067501670097</v>
      </c>
      <c r="V31" s="1">
        <f t="shared" si="2"/>
        <v>1.7510526749773492E-2</v>
      </c>
      <c r="W31" s="1">
        <f>ABS(U31-U30)</f>
        <v>1.7574596762941264E-2</v>
      </c>
      <c r="X31" s="1">
        <f>ABS((U31-U30)/U31)</f>
        <v>1.3119220816668942E-2</v>
      </c>
    </row>
    <row r="32" spans="1:24" x14ac:dyDescent="0.25">
      <c r="A32" s="2"/>
      <c r="L32" s="2"/>
      <c r="M32" s="2"/>
      <c r="N32" s="2"/>
      <c r="O32" s="2"/>
      <c r="P32" s="2"/>
      <c r="Q32" s="2"/>
      <c r="R32" s="2"/>
      <c r="S32" s="2"/>
      <c r="T32" s="1">
        <v>21</v>
      </c>
      <c r="U32" s="1">
        <f>(U31-((V31*(U31-U30))/(V31-V30)))</f>
        <v>1.3946964508561335</v>
      </c>
      <c r="V32" s="1">
        <f t="shared" si="2"/>
        <v>-1.4437708301490493E-2</v>
      </c>
      <c r="W32" s="1">
        <f t="shared" ref="W32:W37" si="16">ABS(U32-U31)</f>
        <v>5.5089700689123777E-2</v>
      </c>
      <c r="X32" s="1">
        <f t="shared" ref="X32:X37" si="17">ABS((U32-U31)/U32)</f>
        <v>3.9499419859645446E-2</v>
      </c>
    </row>
    <row r="33" spans="1:24" x14ac:dyDescent="0.25">
      <c r="A33" s="2"/>
      <c r="L33" s="2"/>
      <c r="M33" s="2"/>
      <c r="N33" s="2"/>
      <c r="O33" s="2"/>
      <c r="P33" s="2"/>
      <c r="Q33" s="2"/>
      <c r="R33" s="2"/>
      <c r="S33" s="2"/>
      <c r="T33" s="1">
        <v>22</v>
      </c>
      <c r="U33" s="1">
        <f t="shared" ref="U33:U37" si="18">(U32-((V32*(U32-U31))/(V32-V31)))</f>
        <v>1.3698008962913901</v>
      </c>
      <c r="V33" s="1">
        <f t="shared" si="2"/>
        <v>2.7791988769890752E-3</v>
      </c>
      <c r="W33" s="1">
        <f t="shared" si="16"/>
        <v>2.489555456474335E-2</v>
      </c>
      <c r="X33" s="1">
        <f t="shared" si="17"/>
        <v>1.8174578971400714E-2</v>
      </c>
    </row>
    <row r="34" spans="1:24" x14ac:dyDescent="0.25">
      <c r="A34" s="2"/>
      <c r="L34" s="2"/>
      <c r="M34" s="2"/>
      <c r="N34" s="2"/>
      <c r="O34" s="2"/>
      <c r="P34" s="2"/>
      <c r="Q34" s="2"/>
      <c r="R34" s="2"/>
      <c r="S34" s="2"/>
      <c r="T34" s="1">
        <v>23</v>
      </c>
      <c r="U34" s="1">
        <f t="shared" si="18"/>
        <v>1.373819602820449</v>
      </c>
      <c r="V34" s="1">
        <f t="shared" si="2"/>
        <v>3.152064917072428E-4</v>
      </c>
      <c r="W34" s="1">
        <f t="shared" si="16"/>
        <v>4.0187065290588908E-3</v>
      </c>
      <c r="X34" s="1">
        <f t="shared" si="17"/>
        <v>2.9252068618095812E-3</v>
      </c>
    </row>
    <row r="35" spans="1:24" x14ac:dyDescent="0.25">
      <c r="A35" s="2"/>
      <c r="L35" s="2"/>
      <c r="M35" s="2"/>
      <c r="N35" s="2"/>
      <c r="O35" s="2"/>
      <c r="P35" s="2"/>
      <c r="Q35" s="2"/>
      <c r="R35" s="2"/>
      <c r="S35" s="2"/>
      <c r="T35" s="1">
        <v>24</v>
      </c>
      <c r="U35" s="1">
        <f t="shared" si="18"/>
        <v>1.3743336962867243</v>
      </c>
      <c r="V35" s="1">
        <f t="shared" si="2"/>
        <v>-8.6769479866743993E-6</v>
      </c>
      <c r="W35" s="1">
        <f t="shared" si="16"/>
        <v>5.140934662752894E-4</v>
      </c>
      <c r="X35" s="1">
        <f t="shared" si="17"/>
        <v>3.7406742457403533E-4</v>
      </c>
    </row>
    <row r="36" spans="1:24" x14ac:dyDescent="0.25">
      <c r="A36" s="2"/>
      <c r="L36" s="2"/>
      <c r="M36" s="2"/>
      <c r="N36" s="2"/>
      <c r="O36" s="2"/>
      <c r="P36" s="2"/>
      <c r="Q36" s="2"/>
      <c r="R36" s="2"/>
      <c r="S36" s="2"/>
      <c r="T36" s="1">
        <v>25</v>
      </c>
      <c r="U36" s="1">
        <f t="shared" si="18"/>
        <v>1.3743199235471506</v>
      </c>
      <c r="V36" s="1">
        <f t="shared" si="2"/>
        <v>2.5711416551388311E-8</v>
      </c>
      <c r="W36" s="1">
        <f t="shared" si="16"/>
        <v>1.3772739573703063E-5</v>
      </c>
      <c r="X36" s="1">
        <f t="shared" si="17"/>
        <v>1.0021494513559341E-5</v>
      </c>
    </row>
    <row r="37" spans="1:24" x14ac:dyDescent="0.25">
      <c r="A37" s="2"/>
      <c r="L37" s="2"/>
      <c r="M37" s="2"/>
      <c r="N37" s="2"/>
      <c r="O37" s="2"/>
      <c r="P37" s="2"/>
      <c r="Q37" s="2"/>
      <c r="R37" s="2"/>
      <c r="S37" s="2"/>
      <c r="T37" s="1">
        <v>26</v>
      </c>
      <c r="U37" s="1">
        <f t="shared" si="18"/>
        <v>1.3743199642377748</v>
      </c>
      <c r="V37" s="1">
        <f t="shared" si="2"/>
        <v>2.085442929455894E-12</v>
      </c>
      <c r="W37" s="1">
        <f t="shared" si="16"/>
        <v>4.0690624203421066E-8</v>
      </c>
      <c r="X37" s="1">
        <f t="shared" si="17"/>
        <v>2.9607824423906188E-8</v>
      </c>
    </row>
    <row r="38" spans="1:24" x14ac:dyDescent="0.25">
      <c r="A38" s="2"/>
      <c r="L38" s="2"/>
      <c r="M38" s="2"/>
      <c r="N38" s="2"/>
      <c r="O38" s="2"/>
      <c r="P38" s="2"/>
      <c r="Q38" s="2"/>
      <c r="R38" s="2"/>
      <c r="S38" s="2"/>
      <c r="T38" s="1">
        <v>27</v>
      </c>
      <c r="U38" s="1">
        <f>U30</f>
        <v>1.3220321534040684</v>
      </c>
      <c r="V38" s="1">
        <f xml:space="preserve"> SIN(U38*U38)-COS(LN(U38))</f>
        <v>2.3096696993655796E-2</v>
      </c>
      <c r="W38" s="1"/>
      <c r="X38" s="1"/>
    </row>
    <row r="39" spans="1:24" x14ac:dyDescent="0.25">
      <c r="A39" s="2"/>
      <c r="L39" s="2"/>
      <c r="M39" s="2"/>
      <c r="N39" s="2"/>
      <c r="O39" s="2"/>
      <c r="P39" s="2"/>
      <c r="Q39" s="2"/>
      <c r="R39" s="2"/>
      <c r="S39" s="2"/>
      <c r="T39" s="1">
        <v>28</v>
      </c>
      <c r="U39" s="1">
        <f>U31</f>
        <v>1.3396067501670097</v>
      </c>
      <c r="V39" s="1">
        <f t="shared" si="2"/>
        <v>1.7510526749773492E-2</v>
      </c>
      <c r="W39" s="1">
        <f>ABS(U39-U38)</f>
        <v>1.7574596762941264E-2</v>
      </c>
      <c r="X39" s="1">
        <f>ABS((U39-U38)/U39)</f>
        <v>1.3119220816668942E-2</v>
      </c>
    </row>
    <row r="40" spans="1:24" x14ac:dyDescent="0.25">
      <c r="A40" s="2"/>
      <c r="L40" s="2"/>
      <c r="M40" s="2"/>
      <c r="N40" s="2"/>
      <c r="O40" s="2"/>
      <c r="P40" s="2"/>
      <c r="Q40" s="2"/>
      <c r="R40" s="2"/>
      <c r="S40" s="2"/>
      <c r="T40" s="1">
        <v>29</v>
      </c>
      <c r="U40" s="1">
        <f>(U39-((V39*(U39-U38))/(V39-V38)))</f>
        <v>1.3946964508561335</v>
      </c>
      <c r="V40" s="1">
        <f t="shared" si="2"/>
        <v>-1.4437708301490493E-2</v>
      </c>
      <c r="W40" s="1">
        <f t="shared" ref="W40:W47" si="19">ABS(U40-U39)</f>
        <v>5.5089700689123777E-2</v>
      </c>
      <c r="X40" s="1">
        <f t="shared" ref="X40:X47" si="20">ABS((U40-U39)/U40)</f>
        <v>3.9499419859645446E-2</v>
      </c>
    </row>
    <row r="41" spans="1:24" x14ac:dyDescent="0.25">
      <c r="A41" s="2"/>
      <c r="L41" s="2"/>
      <c r="M41" s="2"/>
      <c r="N41" s="2"/>
      <c r="O41" s="2"/>
      <c r="P41" s="2"/>
      <c r="Q41" s="2"/>
      <c r="R41" s="2"/>
      <c r="S41" s="2"/>
      <c r="T41" s="1">
        <v>30</v>
      </c>
      <c r="U41" s="1">
        <f t="shared" ref="U41:U47" si="21">(U40-((V40*(U40-U39))/(V40-V39)))</f>
        <v>1.3698008962913901</v>
      </c>
      <c r="V41" s="1">
        <f t="shared" si="2"/>
        <v>2.7791988769890752E-3</v>
      </c>
      <c r="W41" s="1">
        <f t="shared" si="19"/>
        <v>2.489555456474335E-2</v>
      </c>
      <c r="X41" s="1">
        <f t="shared" si="20"/>
        <v>1.8174578971400714E-2</v>
      </c>
    </row>
    <row r="42" spans="1:24" x14ac:dyDescent="0.25">
      <c r="A42" s="2"/>
      <c r="L42" s="2"/>
      <c r="M42" s="2"/>
      <c r="N42" s="2"/>
      <c r="O42" s="2"/>
      <c r="P42" s="2"/>
      <c r="Q42" s="2"/>
      <c r="R42" s="2"/>
      <c r="S42" s="2"/>
      <c r="T42" s="1">
        <v>31</v>
      </c>
      <c r="U42" s="1">
        <f t="shared" si="21"/>
        <v>1.373819602820449</v>
      </c>
      <c r="V42" s="1">
        <f t="shared" si="2"/>
        <v>3.152064917072428E-4</v>
      </c>
      <c r="W42" s="1">
        <f t="shared" si="19"/>
        <v>4.0187065290588908E-3</v>
      </c>
      <c r="X42" s="1">
        <f t="shared" si="20"/>
        <v>2.9252068618095812E-3</v>
      </c>
    </row>
    <row r="43" spans="1:24" x14ac:dyDescent="0.25">
      <c r="A43" s="2"/>
      <c r="L43" s="2"/>
      <c r="M43" s="2"/>
      <c r="N43" s="2"/>
      <c r="O43" s="2"/>
      <c r="P43" s="2"/>
      <c r="Q43" s="2"/>
      <c r="R43" s="2"/>
      <c r="S43" s="2"/>
      <c r="T43" s="1">
        <v>32</v>
      </c>
      <c r="U43" s="1">
        <f t="shared" si="21"/>
        <v>1.3743336962867243</v>
      </c>
      <c r="V43" s="1">
        <f t="shared" si="2"/>
        <v>-8.6769479866743993E-6</v>
      </c>
      <c r="W43" s="1">
        <f t="shared" si="19"/>
        <v>5.140934662752894E-4</v>
      </c>
      <c r="X43" s="1">
        <f t="shared" si="20"/>
        <v>3.7406742457403533E-4</v>
      </c>
    </row>
    <row r="44" spans="1:24" x14ac:dyDescent="0.25">
      <c r="A44" s="2"/>
      <c r="L44" s="2"/>
      <c r="M44" s="2"/>
      <c r="N44" s="2"/>
      <c r="O44" s="2"/>
      <c r="P44" s="2"/>
      <c r="Q44" s="2"/>
      <c r="R44" s="2"/>
      <c r="S44" s="2"/>
      <c r="T44" s="1">
        <v>33</v>
      </c>
      <c r="U44" s="1">
        <f t="shared" si="21"/>
        <v>1.3743199235471506</v>
      </c>
      <c r="V44" s="1">
        <f t="shared" si="2"/>
        <v>2.5711416551388311E-8</v>
      </c>
      <c r="W44" s="1">
        <f t="shared" si="19"/>
        <v>1.3772739573703063E-5</v>
      </c>
      <c r="X44" s="1">
        <f t="shared" si="20"/>
        <v>1.0021494513559341E-5</v>
      </c>
    </row>
    <row r="45" spans="1:24" x14ac:dyDescent="0.25">
      <c r="A45" s="2"/>
      <c r="L45" s="2"/>
      <c r="M45" s="2"/>
      <c r="N45" s="2"/>
      <c r="O45" s="2"/>
      <c r="P45" s="2"/>
      <c r="Q45" s="2"/>
      <c r="R45" s="2"/>
      <c r="S45" s="2"/>
      <c r="T45" s="1">
        <v>34</v>
      </c>
      <c r="U45" s="1">
        <f t="shared" si="21"/>
        <v>1.3743199642377748</v>
      </c>
      <c r="V45" s="1">
        <f t="shared" si="2"/>
        <v>2.085442929455894E-12</v>
      </c>
      <c r="W45" s="1">
        <f t="shared" si="19"/>
        <v>4.0690624203421066E-8</v>
      </c>
      <c r="X45" s="1">
        <f t="shared" si="20"/>
        <v>2.9607824423906188E-8</v>
      </c>
    </row>
    <row r="46" spans="1:24" x14ac:dyDescent="0.25">
      <c r="A46" s="2"/>
      <c r="L46" s="2"/>
      <c r="M46" s="2"/>
      <c r="N46" s="2"/>
      <c r="O46" s="2"/>
      <c r="P46" s="2"/>
      <c r="Q46" s="2"/>
      <c r="R46" s="2"/>
      <c r="S46" s="2"/>
      <c r="T46" s="1">
        <v>35</v>
      </c>
      <c r="U46" s="1">
        <f t="shared" si="21"/>
        <v>1.3743199642410755</v>
      </c>
      <c r="V46" s="1">
        <f t="shared" si="2"/>
        <v>0</v>
      </c>
      <c r="W46" s="1">
        <f t="shared" si="19"/>
        <v>3.3006930522105904E-12</v>
      </c>
      <c r="X46" s="1">
        <f t="shared" si="20"/>
        <v>2.4016918462166801E-12</v>
      </c>
    </row>
    <row r="47" spans="1:24" x14ac:dyDescent="0.25">
      <c r="A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1">
        <v>36</v>
      </c>
      <c r="U47" s="1">
        <f t="shared" si="21"/>
        <v>1.3743199642410755</v>
      </c>
      <c r="V47" s="1">
        <f t="shared" si="2"/>
        <v>0</v>
      </c>
      <c r="W47" s="1">
        <f t="shared" si="19"/>
        <v>0</v>
      </c>
      <c r="X47" s="1">
        <f t="shared" si="20"/>
        <v>0</v>
      </c>
    </row>
  </sheetData>
  <mergeCells count="15">
    <mergeCell ref="H5:K5"/>
    <mergeCell ref="H6:K6"/>
    <mergeCell ref="G2:K2"/>
    <mergeCell ref="H3:K3"/>
    <mergeCell ref="H4:K4"/>
    <mergeCell ref="M2:Q2"/>
    <mergeCell ref="N3:Q3"/>
    <mergeCell ref="N4:Q4"/>
    <mergeCell ref="N5:Q5"/>
    <mergeCell ref="N6:Q6"/>
    <mergeCell ref="U3:X3"/>
    <mergeCell ref="T1:X2"/>
    <mergeCell ref="U4:X4"/>
    <mergeCell ref="U5:X5"/>
    <mergeCell ref="U6:X6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C163E-6951-4407-B3B0-311F2F435920}">
  <dimension ref="D1:BP46"/>
  <sheetViews>
    <sheetView tabSelected="1" topLeftCell="Z1" zoomScale="55" zoomScaleNormal="55" workbookViewId="0">
      <selection activeCell="AZ19" sqref="AZ19"/>
    </sheetView>
  </sheetViews>
  <sheetFormatPr baseColWidth="10" defaultRowHeight="15" x14ac:dyDescent="0.25"/>
  <cols>
    <col min="1" max="7" width="11.42578125" style="2"/>
    <col min="8" max="8" width="4.140625" style="2" customWidth="1"/>
    <col min="9" max="13" width="20.7109375" style="2" customWidth="1"/>
    <col min="14" max="14" width="5.5703125" style="2" customWidth="1"/>
    <col min="15" max="19" width="21.42578125" style="2" customWidth="1"/>
    <col min="20" max="20" width="5.42578125" style="2" customWidth="1"/>
    <col min="21" max="25" width="17.5703125" style="2" customWidth="1"/>
    <col min="26" max="26" width="5.85546875" style="2" customWidth="1"/>
    <col min="27" max="27" width="14" style="2" customWidth="1"/>
    <col min="28" max="28" width="24.7109375" style="2" customWidth="1"/>
    <col min="29" max="29" width="23.7109375" style="2" customWidth="1"/>
    <col min="30" max="30" width="23.85546875" style="2" customWidth="1"/>
    <col min="31" max="31" width="0.140625" style="2" customWidth="1"/>
    <col min="32" max="32" width="11.42578125" style="2"/>
    <col min="33" max="33" width="13.42578125" style="2" customWidth="1"/>
    <col min="34" max="34" width="11.42578125" style="2"/>
    <col min="35" max="35" width="14.7109375" style="2" customWidth="1"/>
    <col min="36" max="36" width="12.5703125" style="2" customWidth="1"/>
    <col min="37" max="38" width="11.42578125" style="2"/>
    <col min="39" max="39" width="11.85546875" style="2" bestFit="1" customWidth="1"/>
    <col min="40" max="40" width="11.42578125" style="2"/>
    <col min="41" max="41" width="14.140625" style="2" customWidth="1"/>
    <col min="42" max="48" width="11.42578125" style="2"/>
    <col min="49" max="49" width="13.28515625" style="2" customWidth="1"/>
    <col min="50" max="55" width="11.42578125" style="2"/>
    <col min="56" max="56" width="14.5703125" style="2" customWidth="1"/>
    <col min="57" max="60" width="11.42578125" style="2"/>
    <col min="61" max="61" width="12" style="2" bestFit="1" customWidth="1"/>
    <col min="62" max="62" width="11.42578125" style="2"/>
    <col min="63" max="63" width="14.28515625" style="2" customWidth="1"/>
    <col min="64" max="67" width="11.42578125" style="2"/>
    <col min="68" max="68" width="12.7109375" style="2" bestFit="1" customWidth="1"/>
    <col min="69" max="16384" width="11.42578125" style="2"/>
  </cols>
  <sheetData>
    <row r="1" spans="4:68" ht="15.75" thickBot="1" x14ac:dyDescent="0.3"/>
    <row r="2" spans="4:68" ht="26.25" x14ac:dyDescent="0.25">
      <c r="I2" s="69" t="s">
        <v>10</v>
      </c>
      <c r="J2" s="70"/>
      <c r="K2" s="70"/>
      <c r="L2" s="70"/>
      <c r="M2" s="71"/>
      <c r="O2" s="69" t="str">
        <f>I2</f>
        <v>Newton</v>
      </c>
      <c r="P2" s="70"/>
      <c r="Q2" s="70"/>
      <c r="R2" s="70"/>
      <c r="S2" s="71"/>
      <c r="U2" s="69" t="str">
        <f>O2</f>
        <v>Newton</v>
      </c>
      <c r="V2" s="70"/>
      <c r="W2" s="70"/>
      <c r="X2" s="70"/>
      <c r="Y2" s="71"/>
      <c r="AA2" s="69" t="s">
        <v>11</v>
      </c>
      <c r="AB2" s="70"/>
      <c r="AC2" s="70"/>
      <c r="AD2" s="70"/>
      <c r="AE2" s="71"/>
      <c r="AG2" s="63" t="s">
        <v>12</v>
      </c>
      <c r="AH2" s="64"/>
      <c r="AI2" s="64"/>
      <c r="AJ2" s="64"/>
      <c r="AK2" s="65"/>
      <c r="AO2" s="63" t="s">
        <v>12</v>
      </c>
      <c r="AP2" s="64"/>
      <c r="AQ2" s="64"/>
      <c r="AR2" s="64"/>
      <c r="AS2" s="65"/>
      <c r="AW2" s="63" t="s">
        <v>13</v>
      </c>
      <c r="AX2" s="64"/>
      <c r="AY2" s="64"/>
      <c r="AZ2" s="64"/>
      <c r="BA2" s="65"/>
      <c r="BD2" s="63" t="s">
        <v>13</v>
      </c>
      <c r="BE2" s="64"/>
      <c r="BF2" s="64"/>
      <c r="BG2" s="64"/>
      <c r="BH2" s="65"/>
      <c r="BK2" s="63" t="s">
        <v>13</v>
      </c>
      <c r="BL2" s="64"/>
      <c r="BM2" s="64"/>
      <c r="BN2" s="64"/>
      <c r="BO2" s="65"/>
    </row>
    <row r="3" spans="4:68" ht="45" customHeight="1" x14ac:dyDescent="0.25">
      <c r="I3" s="6" t="s">
        <v>24</v>
      </c>
      <c r="J3" s="66"/>
      <c r="K3" s="67"/>
      <c r="L3" s="67"/>
      <c r="M3" s="68"/>
      <c r="O3" s="6" t="s">
        <v>24</v>
      </c>
      <c r="P3" s="66"/>
      <c r="Q3" s="67"/>
      <c r="R3" s="67"/>
      <c r="S3" s="68"/>
      <c r="U3" s="6" t="s">
        <v>24</v>
      </c>
      <c r="V3" s="66"/>
      <c r="W3" s="67"/>
      <c r="X3" s="67"/>
      <c r="Y3" s="68"/>
      <c r="AA3" s="6" t="str">
        <f>U3</f>
        <v>Funcion F(x):</v>
      </c>
      <c r="AB3" s="1"/>
      <c r="AC3" s="43"/>
      <c r="AD3" s="93"/>
      <c r="AE3" s="94"/>
      <c r="AG3" s="6" t="s">
        <v>33</v>
      </c>
      <c r="AH3" s="66"/>
      <c r="AI3" s="67"/>
      <c r="AJ3" s="67"/>
      <c r="AK3" s="68"/>
      <c r="AO3" s="6" t="s">
        <v>33</v>
      </c>
      <c r="AP3" s="66"/>
      <c r="AQ3" s="67"/>
      <c r="AR3" s="67"/>
      <c r="AS3" s="68"/>
      <c r="AW3" s="6" t="s">
        <v>33</v>
      </c>
      <c r="AX3" s="66"/>
      <c r="AY3" s="67"/>
      <c r="AZ3" s="67"/>
      <c r="BA3" s="68"/>
      <c r="BD3" s="6" t="s">
        <v>33</v>
      </c>
      <c r="BE3" s="66"/>
      <c r="BF3" s="67"/>
      <c r="BG3" s="67"/>
      <c r="BH3" s="68"/>
      <c r="BK3" s="6" t="s">
        <v>33</v>
      </c>
      <c r="BL3" s="66"/>
      <c r="BM3" s="67"/>
      <c r="BN3" s="67"/>
      <c r="BO3" s="68"/>
    </row>
    <row r="4" spans="4:68" ht="15.75" thickBot="1" x14ac:dyDescent="0.3">
      <c r="I4" s="6" t="s">
        <v>0</v>
      </c>
      <c r="J4" s="66">
        <v>4</v>
      </c>
      <c r="K4" s="58"/>
      <c r="L4" s="58"/>
      <c r="M4" s="59"/>
      <c r="O4" s="6" t="s">
        <v>0</v>
      </c>
      <c r="P4" s="66">
        <v>0</v>
      </c>
      <c r="Q4" s="58"/>
      <c r="R4" s="58"/>
      <c r="S4" s="59"/>
      <c r="U4" s="6" t="s">
        <v>0</v>
      </c>
      <c r="V4" s="66">
        <v>4.5</v>
      </c>
      <c r="W4" s="58"/>
      <c r="X4" s="58"/>
      <c r="Y4" s="59"/>
      <c r="AA4" s="7" t="str">
        <f>U4</f>
        <v>Xn</v>
      </c>
      <c r="AB4" s="12">
        <v>5</v>
      </c>
      <c r="AC4" s="12">
        <v>4.5</v>
      </c>
      <c r="AD4" s="95">
        <v>5</v>
      </c>
      <c r="AE4" s="96"/>
      <c r="AG4" s="6" t="s">
        <v>5</v>
      </c>
      <c r="AH4" s="66">
        <v>5.2249999999999996</v>
      </c>
      <c r="AI4" s="67"/>
      <c r="AJ4" s="67"/>
      <c r="AK4" s="68"/>
      <c r="AO4" s="6" t="s">
        <v>5</v>
      </c>
      <c r="AP4" s="66">
        <v>5.0999999999999996</v>
      </c>
      <c r="AQ4" s="67"/>
      <c r="AR4" s="67"/>
      <c r="AS4" s="68"/>
      <c r="AW4" s="6" t="s">
        <v>5</v>
      </c>
      <c r="AX4" s="66">
        <v>4</v>
      </c>
      <c r="AY4" s="67"/>
      <c r="AZ4" s="67"/>
      <c r="BA4" s="68"/>
      <c r="BD4" s="6" t="s">
        <v>5</v>
      </c>
      <c r="BE4" s="66">
        <v>5</v>
      </c>
      <c r="BF4" s="67"/>
      <c r="BG4" s="67"/>
      <c r="BH4" s="68"/>
      <c r="BK4" s="6" t="s">
        <v>5</v>
      </c>
      <c r="BL4" s="66">
        <v>0</v>
      </c>
      <c r="BM4" s="67"/>
      <c r="BN4" s="67"/>
      <c r="BO4" s="68"/>
    </row>
    <row r="5" spans="4:68" ht="15.75" thickBot="1" x14ac:dyDescent="0.3">
      <c r="I5" s="7" t="s">
        <v>27</v>
      </c>
      <c r="J5" s="60">
        <v>1E-3</v>
      </c>
      <c r="K5" s="61"/>
      <c r="L5" s="61"/>
      <c r="M5" s="62"/>
      <c r="O5" s="7" t="s">
        <v>27</v>
      </c>
      <c r="P5" s="60">
        <v>9.9999999999999998E-17</v>
      </c>
      <c r="Q5" s="61"/>
      <c r="R5" s="61"/>
      <c r="S5" s="62"/>
      <c r="U5" s="7" t="s">
        <v>27</v>
      </c>
      <c r="V5" s="60">
        <v>9.9999999999999998E-13</v>
      </c>
      <c r="W5" s="61"/>
      <c r="X5" s="61"/>
      <c r="Y5" s="62"/>
      <c r="AA5" s="41"/>
      <c r="AB5" s="41"/>
      <c r="AC5" s="42"/>
      <c r="AD5" s="97"/>
      <c r="AE5" s="97"/>
      <c r="AG5" s="6" t="s">
        <v>6</v>
      </c>
      <c r="AH5" s="57">
        <v>7</v>
      </c>
      <c r="AI5" s="58"/>
      <c r="AJ5" s="58"/>
      <c r="AK5" s="59"/>
      <c r="AO5" s="6" t="s">
        <v>6</v>
      </c>
      <c r="AP5" s="57">
        <v>6</v>
      </c>
      <c r="AQ5" s="58"/>
      <c r="AR5" s="58"/>
      <c r="AS5" s="59"/>
      <c r="AW5" s="7" t="s">
        <v>27</v>
      </c>
      <c r="AX5" s="60">
        <v>0</v>
      </c>
      <c r="AY5" s="61"/>
      <c r="AZ5" s="61"/>
      <c r="BA5" s="62"/>
      <c r="BD5" s="7" t="s">
        <v>27</v>
      </c>
      <c r="BE5" s="60">
        <v>9.9999999999999995E-7</v>
      </c>
      <c r="BF5" s="61"/>
      <c r="BG5" s="61"/>
      <c r="BH5" s="62"/>
      <c r="BK5" s="7" t="s">
        <v>27</v>
      </c>
      <c r="BL5" s="60">
        <v>9.9999999999999998E-17</v>
      </c>
      <c r="BM5" s="61"/>
      <c r="BN5" s="61"/>
      <c r="BO5" s="62"/>
    </row>
    <row r="6" spans="4:68" ht="15.75" thickBot="1" x14ac:dyDescent="0.3">
      <c r="AG6" s="7" t="s">
        <v>27</v>
      </c>
      <c r="AH6" s="60">
        <v>9.9999999999999998E-17</v>
      </c>
      <c r="AI6" s="61"/>
      <c r="AJ6" s="61"/>
      <c r="AK6" s="62"/>
      <c r="AO6" s="7" t="s">
        <v>27</v>
      </c>
      <c r="AP6" s="60">
        <v>1E-13</v>
      </c>
      <c r="AQ6" s="61"/>
      <c r="AR6" s="61"/>
      <c r="AS6" s="62"/>
    </row>
    <row r="8" spans="4:68" ht="15.75" thickBot="1" x14ac:dyDescent="0.3"/>
    <row r="9" spans="4:68" ht="15.75" thickBot="1" x14ac:dyDescent="0.3">
      <c r="AG9" s="8" t="s">
        <v>5</v>
      </c>
      <c r="AH9" s="10" t="s">
        <v>6</v>
      </c>
      <c r="AI9" s="10" t="s">
        <v>7</v>
      </c>
      <c r="AJ9" s="10" t="s">
        <v>8</v>
      </c>
      <c r="AK9" s="10" t="s">
        <v>0</v>
      </c>
      <c r="AL9" s="10" t="s">
        <v>9</v>
      </c>
      <c r="AM9" s="9" t="s">
        <v>4</v>
      </c>
      <c r="AO9" s="51" t="s">
        <v>5</v>
      </c>
      <c r="AP9" s="52" t="s">
        <v>6</v>
      </c>
      <c r="AQ9" s="52" t="s">
        <v>7</v>
      </c>
      <c r="AR9" s="52" t="s">
        <v>8</v>
      </c>
      <c r="AS9" s="52" t="s">
        <v>0</v>
      </c>
      <c r="AT9" s="52" t="s">
        <v>9</v>
      </c>
      <c r="AU9" s="53" t="s">
        <v>4</v>
      </c>
      <c r="AW9" s="8" t="s">
        <v>14</v>
      </c>
      <c r="AX9" s="10" t="s">
        <v>16</v>
      </c>
      <c r="AY9" s="10" t="s">
        <v>17</v>
      </c>
      <c r="AZ9" s="10" t="s">
        <v>18</v>
      </c>
      <c r="BA9" s="10" t="s">
        <v>15</v>
      </c>
      <c r="BB9" s="9" t="s">
        <v>4</v>
      </c>
      <c r="BD9" s="8" t="s">
        <v>14</v>
      </c>
      <c r="BE9" s="10" t="s">
        <v>16</v>
      </c>
      <c r="BF9" s="10" t="s">
        <v>17</v>
      </c>
      <c r="BG9" s="10" t="s">
        <v>18</v>
      </c>
      <c r="BH9" s="10" t="s">
        <v>15</v>
      </c>
      <c r="BI9" s="9" t="s">
        <v>4</v>
      </c>
      <c r="BK9" s="8" t="s">
        <v>14</v>
      </c>
      <c r="BL9" s="10" t="s">
        <v>16</v>
      </c>
      <c r="BM9" s="10" t="s">
        <v>17</v>
      </c>
      <c r="BN9" s="10" t="s">
        <v>18</v>
      </c>
      <c r="BO9" s="10" t="s">
        <v>15</v>
      </c>
      <c r="BP9" s="9" t="s">
        <v>4</v>
      </c>
    </row>
    <row r="10" spans="4:68" ht="15.75" thickBot="1" x14ac:dyDescent="0.3">
      <c r="D10" s="55"/>
      <c r="E10" s="55"/>
      <c r="F10" s="55"/>
      <c r="G10" s="55"/>
      <c r="I10" s="8" t="s">
        <v>0</v>
      </c>
      <c r="J10" s="10" t="s">
        <v>1</v>
      </c>
      <c r="K10" s="10" t="s">
        <v>2</v>
      </c>
      <c r="L10" s="10" t="s">
        <v>3</v>
      </c>
      <c r="M10" s="9" t="s">
        <v>4</v>
      </c>
      <c r="O10" s="8" t="s">
        <v>0</v>
      </c>
      <c r="P10" s="10" t="s">
        <v>1</v>
      </c>
      <c r="Q10" s="10" t="s">
        <v>2</v>
      </c>
      <c r="R10" s="10" t="s">
        <v>3</v>
      </c>
      <c r="S10" s="9" t="s">
        <v>4</v>
      </c>
      <c r="U10" s="8" t="s">
        <v>0</v>
      </c>
      <c r="V10" s="10" t="s">
        <v>1</v>
      </c>
      <c r="W10" s="10" t="s">
        <v>2</v>
      </c>
      <c r="X10" s="10" t="s">
        <v>3</v>
      </c>
      <c r="Y10" s="9" t="s">
        <v>4</v>
      </c>
      <c r="AB10" s="8" t="s">
        <v>3</v>
      </c>
      <c r="AC10" s="10" t="str">
        <f>AB10</f>
        <v>Xn+1</v>
      </c>
      <c r="AD10" s="9" t="str">
        <f>AC10</f>
        <v>Xn+1</v>
      </c>
      <c r="AG10" s="6">
        <f>AH4</f>
        <v>5.2249999999999996</v>
      </c>
      <c r="AH10" s="1">
        <f>AH5</f>
        <v>7</v>
      </c>
      <c r="AI10" s="1">
        <f t="shared" ref="AI10:AI25" si="0">(AG10-3)^2*COS(AG10-8)+(1/2)*EXP(AG10-3)</f>
        <v>5.0652341269685763E-3</v>
      </c>
      <c r="AJ10" s="1">
        <f t="shared" ref="AJ10:AJ25" si="1">(AH10-3)^2*COS(AH10-8)+(1/2)*EXP(AH10-3)</f>
        <v>35.943911910462354</v>
      </c>
      <c r="AK10" s="1">
        <f t="shared" ref="AK10:AK25" si="2">AG10-((AI10*(AH10-AG10))/AJ10-AI10)</f>
        <v>5.2298151002350934</v>
      </c>
      <c r="AL10" s="1">
        <f t="shared" ref="AL10:AL25" si="3">(AK10-3)^2*COS(AK10-8)+(1/2)*EXP(AK10-3)</f>
        <v>1.6007209946206302E-2</v>
      </c>
      <c r="AM10" s="11"/>
      <c r="AO10" s="47">
        <f>AP4</f>
        <v>5.0999999999999996</v>
      </c>
      <c r="AP10" s="50">
        <f>AP5</f>
        <v>6</v>
      </c>
      <c r="AQ10" s="50">
        <f t="shared" ref="AQ10:AQ18" si="4">(AO10-3)^2*COS(AO10-8)+(1/2)*EXP(AO10-3)</f>
        <v>-0.19884055202587003</v>
      </c>
      <c r="AR10" s="50">
        <f t="shared" ref="AR10:AR18" si="5">(AP10-3)^2*COS(AP10-8)+(1/2)*EXP(AP10-3)</f>
        <v>6.2974469326695521</v>
      </c>
      <c r="AS10" s="50">
        <f t="shared" ref="AS10:AS18" si="6">AO10-((AQ10*(AP10-AO10))/AR10-AQ10)</f>
        <v>4.9295767572006515</v>
      </c>
      <c r="AT10" s="50">
        <f t="shared" ref="AT10:AT18" si="7">(AS10-3)^2*COS(AS10-8)+(1/2)*EXP(AS10-3)</f>
        <v>-0.27054364918955276</v>
      </c>
      <c r="AU10" s="48"/>
      <c r="AW10" s="6">
        <f>AX4</f>
        <v>4</v>
      </c>
      <c r="AX10" s="1">
        <f t="shared" ref="AX10:AX15" si="8">(AW10-3)^2*COS(AW10-8)+(1/2)*EXP(AW10-3)</f>
        <v>0.7054972933659106</v>
      </c>
      <c r="AY10" s="1">
        <f t="shared" ref="AY10:AY15" si="9">2*COS(AW10-8)*(AW10-3)-SIN(AW10-8)*(AW10-3)^2+(1/2)*EXP(AW10-3)</f>
        <v>-0.70494882280562954</v>
      </c>
      <c r="AZ10" s="34">
        <f t="shared" ref="AZ10:AZ15" si="10">(EXP(AW10-3)/2)+(-(AW10^2)+6*AW10-7)*COS(AW10-8)-4*(AW10-3)*SIN(AW10-8)</f>
        <v>-2.3217126878658023</v>
      </c>
      <c r="BA10" s="1">
        <f t="shared" ref="BA10:BA15" si="11">AW10-((AY10*AX10)/((AY10^2)-AX10*AZ10))</f>
        <v>4.2329551851271878</v>
      </c>
      <c r="BB10" s="11">
        <f>(AW11-AW10)/AW10</f>
        <v>5.8238796281796956E-2</v>
      </c>
      <c r="BD10" s="6">
        <f>BE4</f>
        <v>5</v>
      </c>
      <c r="BE10" s="1">
        <f t="shared" ref="BE10:BE15" si="12">(BD10-3)^2*COS(BD10-8)+(1/2)*EXP(BD10-3)</f>
        <v>-0.26544193693645646</v>
      </c>
      <c r="BF10" s="1">
        <f t="shared" ref="BF10:BF15" si="13">2*COS(BD10-8)*(BD10-3)-SIN(BD10-8)*(BD10-3)^2+(1/2)*EXP(BD10-3)</f>
        <v>0.29903809530301251</v>
      </c>
      <c r="BG10" s="34">
        <f t="shared" ref="BG10:BG15" si="14">(EXP(BD10-3)/2)+(-(BD10^2)+6*BD10-7)*COS(BD10-8)-4*(BD10-3)*SIN(BD10-8)</f>
        <v>6.8034731071451544</v>
      </c>
      <c r="BH10" s="1">
        <f t="shared" ref="BH10:BH15" si="15">BD10-((BF10*BE10)/((BF10^2)-BE10*BG10))</f>
        <v>5.0418799773860998</v>
      </c>
      <c r="BI10" s="11">
        <f>(BD11-BD10)/BD10</f>
        <v>8.3759954772199656E-3</v>
      </c>
      <c r="BK10" s="6">
        <f>BL4</f>
        <v>0</v>
      </c>
      <c r="BL10" s="1">
        <f t="shared" ref="BL10:BL15" si="16">(BK10-3)^2*COS(BK10-8)+(1/2)*EXP(BK10-3)</f>
        <v>-1.2846067700935897</v>
      </c>
      <c r="BM10" s="1">
        <f t="shared" ref="BM10:BM15" si="17">2*COS(BK10-8)*(BK10-3)-SIN(BK10-8)*(BK10-3)^2+(1/2)*EXP(BK10-3)</f>
        <v>9.8021179566460486</v>
      </c>
      <c r="BN10" s="34">
        <f t="shared" ref="BN10:BN15" si="18">(EXP(BK10-3)/2)+(-(BK10^2)+6*BK10-7)*COS(BK10-8)-4*(BK10-3)*SIN(BK10-8)</f>
        <v>-10.828905188636353</v>
      </c>
      <c r="BO10" s="1">
        <f t="shared" ref="BO10:BO15" si="19">BK10-((BM10*BL10)/((BM10^2)-BL10*BN10))</f>
        <v>0.15324048088407766</v>
      </c>
      <c r="BP10" s="11"/>
    </row>
    <row r="11" spans="4:68" ht="15.75" thickBot="1" x14ac:dyDescent="0.3">
      <c r="D11" s="55"/>
      <c r="E11" s="55"/>
      <c r="F11" s="55"/>
      <c r="G11" s="55"/>
      <c r="I11" s="29">
        <f>J4</f>
        <v>4</v>
      </c>
      <c r="J11" s="28">
        <f>(I11-3)^2*COS(I11-8)+(1/2)*EXP(I11-3)</f>
        <v>0.7054972933659106</v>
      </c>
      <c r="K11" s="28">
        <f>2*COS(I11-8)*(I11-3)-SIN(I11-8)*(I11-3)^2+(1/2)*EXP(I11-3)</f>
        <v>-0.70494882280562954</v>
      </c>
      <c r="L11" s="28">
        <f>I11-(J11/K11)</f>
        <v>5.0007780289044224</v>
      </c>
      <c r="M11" s="30"/>
      <c r="O11" s="38">
        <f>P4</f>
        <v>0</v>
      </c>
      <c r="P11" s="33">
        <f>(O11-3)^2*COS(O11-8)+(1/2)*EXP(O11-3)</f>
        <v>-1.2846067700935897</v>
      </c>
      <c r="Q11" s="33">
        <f t="shared" ref="Q11:Q17" si="20">2*COS(O11-8)*(O11-3)-SIN(O11-8)*(O11-3)^2+(1/2)*EXP(O11-3)</f>
        <v>9.8021179566460486</v>
      </c>
      <c r="R11" s="33">
        <f t="shared" ref="R11:R17" si="21">O11-(P11/Q11)</f>
        <v>0.13105400034720033</v>
      </c>
      <c r="S11" s="36"/>
      <c r="U11" s="38">
        <f>V4</f>
        <v>4.5</v>
      </c>
      <c r="V11" s="33">
        <f>(U11-3)^2*COS(U11-8)+(1/2)*EXP(U11-3)</f>
        <v>0.13381698876474069</v>
      </c>
      <c r="W11" s="33">
        <f>2*COS(U11-8)*(U11-3)-SIN(U11-8)*(U11-3)^2+(1/2)*EXP(U11-3)</f>
        <v>-1.3577877890050014</v>
      </c>
      <c r="X11" s="33">
        <f>U11-(V11/W11)</f>
        <v>4.5985551570343723</v>
      </c>
      <c r="Y11" s="36"/>
      <c r="AA11" s="49" t="s">
        <v>0</v>
      </c>
      <c r="AB11" s="6">
        <f>AB4</f>
        <v>5</v>
      </c>
      <c r="AC11" s="1">
        <f>AC4</f>
        <v>4.5</v>
      </c>
      <c r="AD11" s="11">
        <f>AD4</f>
        <v>5</v>
      </c>
      <c r="AG11" s="6">
        <f t="shared" ref="AG11:AG25" si="22">IF(AL10&gt;0,AG10,AK10)</f>
        <v>5.2249999999999996</v>
      </c>
      <c r="AH11" s="1">
        <f t="shared" ref="AH11:AH25" si="23">IF(AL10&gt;0,AK10,AH10)</f>
        <v>5.2298151002350934</v>
      </c>
      <c r="AI11" s="1">
        <f t="shared" si="0"/>
        <v>5.0652341269685763E-3</v>
      </c>
      <c r="AJ11" s="1">
        <f t="shared" si="1"/>
        <v>1.6007209946206302E-2</v>
      </c>
      <c r="AK11" s="1">
        <f t="shared" si="2"/>
        <v>5.2285415700957261</v>
      </c>
      <c r="AL11" s="1">
        <f t="shared" si="3"/>
        <v>1.3089252661761641E-2</v>
      </c>
      <c r="AM11" s="11">
        <f t="shared" ref="AM11:AM25" si="24">ABS((AK11-AK10)/AK11)</f>
        <v>2.4357272908591553E-4</v>
      </c>
      <c r="AO11" s="6">
        <f t="shared" ref="AO11:AO18" si="25">IF(AT10&gt;0,AO10,AS10)</f>
        <v>4.9295767572006515</v>
      </c>
      <c r="AP11" s="1">
        <f t="shared" ref="AP11:AP18" si="26">IF(AT10&gt;0,AS10,AP10)</f>
        <v>6</v>
      </c>
      <c r="AQ11" s="1">
        <f t="shared" si="4"/>
        <v>-0.27054364918955276</v>
      </c>
      <c r="AR11" s="1">
        <f t="shared" si="5"/>
        <v>6.2974469326695521</v>
      </c>
      <c r="AS11" s="1">
        <f t="shared" si="6"/>
        <v>4.7050193963245261</v>
      </c>
      <c r="AT11" s="1">
        <f t="shared" si="7"/>
        <v>-0.12221313253046073</v>
      </c>
      <c r="AU11" s="11">
        <f t="shared" ref="AU11:AU18" si="27">ABS((AS11-AS10)/AS11)</f>
        <v>4.7727191316479026E-2</v>
      </c>
      <c r="AW11" s="6">
        <f>BA10</f>
        <v>4.2329551851271878</v>
      </c>
      <c r="AX11" s="1">
        <f t="shared" si="8"/>
        <v>0.48327104096378704</v>
      </c>
      <c r="AY11" s="1">
        <f t="shared" si="9"/>
        <v>-1.1734419818477035</v>
      </c>
      <c r="AZ11" s="34">
        <f t="shared" si="10"/>
        <v>-1.5607161419585625</v>
      </c>
      <c r="BA11" s="1">
        <f t="shared" si="11"/>
        <v>4.4990430872181735</v>
      </c>
      <c r="BB11" s="11">
        <f>(AW12-AW11)/AW11</f>
        <v>6.286102508854946E-2</v>
      </c>
      <c r="BD11" s="6">
        <f>BH10</f>
        <v>5.0418799773860998</v>
      </c>
      <c r="BE11" s="1">
        <f t="shared" si="12"/>
        <v>-0.24675650803132987</v>
      </c>
      <c r="BF11" s="1">
        <f t="shared" si="13"/>
        <v>0.59798534016268468</v>
      </c>
      <c r="BG11" s="34">
        <f t="shared" si="14"/>
        <v>7.4755286383185711</v>
      </c>
      <c r="BH11" s="1">
        <f t="shared" si="15"/>
        <v>5.1088835706454079</v>
      </c>
      <c r="BI11" s="11">
        <f>(BD12-BD11)/BD11</f>
        <v>1.3289406641933834E-2</v>
      </c>
      <c r="BK11" s="6">
        <f>BO10</f>
        <v>0.15324048088407766</v>
      </c>
      <c r="BL11" s="1">
        <f t="shared" si="16"/>
        <v>8.754383132959756E-2</v>
      </c>
      <c r="BM11" s="1">
        <f t="shared" si="17"/>
        <v>8.0917255546946372</v>
      </c>
      <c r="BN11" s="34">
        <f t="shared" si="18"/>
        <v>-11.40180876867483</v>
      </c>
      <c r="BO11" s="1">
        <f t="shared" si="19"/>
        <v>0.1425840026537179</v>
      </c>
      <c r="BP11" s="11">
        <f>(BK12-BK11)/BK11</f>
        <v>-6.9540882206060806E-2</v>
      </c>
    </row>
    <row r="12" spans="4:68" x14ac:dyDescent="0.25">
      <c r="D12" s="55"/>
      <c r="E12" s="55"/>
      <c r="F12" s="55"/>
      <c r="G12" s="55"/>
      <c r="I12" s="29">
        <f>L11</f>
        <v>5.0007780289044224</v>
      </c>
      <c r="J12" s="28">
        <f t="shared" ref="J12:J17" si="28">(I12-3)^2*COS(I12-8)+(1/2)*EXP(I12-3)</f>
        <v>-0.2652072162402872</v>
      </c>
      <c r="K12" s="28">
        <f t="shared" ref="K12:K17" si="29">2*COS(I12-8)*(I12-3)-SIN(I12-8)*(I12-3)^2+(1/2)*EXP(I12-3)</f>
        <v>0.30433619401831935</v>
      </c>
      <c r="L12" s="28">
        <f>I12-(J12/K12)</f>
        <v>5.8722064736733781</v>
      </c>
      <c r="M12" s="36">
        <f>(I12-I11)/I12</f>
        <v>0.20012446525719405</v>
      </c>
      <c r="O12" s="38">
        <f t="shared" ref="O12:O17" si="30">R11</f>
        <v>0.13105400034720033</v>
      </c>
      <c r="P12" s="33">
        <f t="shared" ref="P12:P17" si="31">(O12-3)^2*COS(O12-8)+(1/2)*EXP(O12-3)</f>
        <v>-9.4785510165447492E-2</v>
      </c>
      <c r="Q12" s="33">
        <f t="shared" si="20"/>
        <v>8.3441696585594443</v>
      </c>
      <c r="R12" s="33">
        <f t="shared" si="21"/>
        <v>0.1424134901519428</v>
      </c>
      <c r="S12" s="36">
        <f t="shared" ref="S12:S17" si="32">(O12-O11)/O12</f>
        <v>1</v>
      </c>
      <c r="U12" s="38">
        <f>X11</f>
        <v>4.5985551570343723</v>
      </c>
      <c r="V12" s="33">
        <f t="shared" ref="V12:V17" si="33">(U12-3)^2*COS(U12-8)+(1/2)*EXP(U12-3)</f>
        <v>3.3512836234068644E-3</v>
      </c>
      <c r="W12" s="33">
        <f t="shared" ref="W12:W17" si="34">2*COS(U12-8)*(U12-3)-SIN(U12-8)*(U12-3)^2+(1/2)*EXP(U12-3)</f>
        <v>-1.2734093154942929</v>
      </c>
      <c r="X12" s="33">
        <f>U12-(V12/W12)</f>
        <v>4.6011868981270672</v>
      </c>
      <c r="Y12" s="36">
        <f>(U12-U11)/U12</f>
        <v>2.1431765776172833E-2</v>
      </c>
      <c r="AB12" s="6">
        <f t="shared" ref="AB12:AB31" si="35">(AB11-3)^2*COS(AB11-8)+(1/2)*EXP(AB11-3)+AB11</f>
        <v>4.7345580630635435</v>
      </c>
      <c r="AC12" s="1">
        <f>SQRT(6*AC11-9-(((1/2)*EXP(AC11-3))/COS(AC11-8)))</f>
        <v>4.5158495487396877</v>
      </c>
      <c r="AD12" s="11">
        <f t="shared" ref="AD12:AD29" si="36">3+LN(-2*(AD11-3)^2*COS(AD11-8))</f>
        <v>5.0693836266061432</v>
      </c>
      <c r="AG12" s="6">
        <f t="shared" si="22"/>
        <v>5.2249999999999996</v>
      </c>
      <c r="AH12" s="1">
        <f t="shared" si="23"/>
        <v>5.2285415700957261</v>
      </c>
      <c r="AI12" s="1">
        <f t="shared" si="0"/>
        <v>5.0652341269685763E-3</v>
      </c>
      <c r="AJ12" s="1">
        <f t="shared" si="1"/>
        <v>1.3089252661761641E-2</v>
      </c>
      <c r="AK12" s="1">
        <f t="shared" si="2"/>
        <v>5.228694729471318</v>
      </c>
      <c r="AL12" s="1">
        <f t="shared" si="3"/>
        <v>1.3439263814595037E-2</v>
      </c>
      <c r="AM12" s="11">
        <f t="shared" si="24"/>
        <v>2.9292085982497381E-5</v>
      </c>
      <c r="AO12" s="6">
        <f t="shared" si="25"/>
        <v>4.7050193963245261</v>
      </c>
      <c r="AP12" s="1">
        <f t="shared" si="26"/>
        <v>6</v>
      </c>
      <c r="AQ12" s="1">
        <f t="shared" si="4"/>
        <v>-0.12221313253046073</v>
      </c>
      <c r="AR12" s="1">
        <f t="shared" si="5"/>
        <v>6.2974469326695521</v>
      </c>
      <c r="AS12" s="1">
        <f t="shared" si="6"/>
        <v>4.6079376603478552</v>
      </c>
      <c r="AT12" s="1">
        <f t="shared" si="7"/>
        <v>-8.5348253296038123E-3</v>
      </c>
      <c r="AU12" s="11">
        <f t="shared" si="27"/>
        <v>2.1068370089308494E-2</v>
      </c>
      <c r="AW12" s="6">
        <f>BA11</f>
        <v>4.4990430872181735</v>
      </c>
      <c r="AX12" s="1">
        <f t="shared" si="8"/>
        <v>0.1351164414095436</v>
      </c>
      <c r="AY12" s="1">
        <f t="shared" si="9"/>
        <v>-1.3581378147522272</v>
      </c>
      <c r="AZ12" s="34">
        <f t="shared" si="10"/>
        <v>0.36131597458707887</v>
      </c>
      <c r="BA12" s="1">
        <f t="shared" si="11"/>
        <v>4.6012343486823868</v>
      </c>
      <c r="BB12" s="11">
        <f>(AW13-AW12)/AW12</f>
        <v>2.2713999284545577E-2</v>
      </c>
      <c r="BD12" s="6">
        <f>BH11</f>
        <v>5.1088835706454079</v>
      </c>
      <c r="BE12" s="1">
        <f t="shared" si="12"/>
        <v>-0.18908793116341549</v>
      </c>
      <c r="BF12" s="1">
        <f t="shared" si="13"/>
        <v>1.1357232079481641</v>
      </c>
      <c r="BG12" s="34">
        <f t="shared" si="14"/>
        <v>8.5814134551772856</v>
      </c>
      <c r="BH12" s="1">
        <f t="shared" si="15"/>
        <v>5.1826177831520353</v>
      </c>
      <c r="BI12" s="11">
        <f>(BD13-BD12)/BD12</f>
        <v>1.4432549007436568E-2</v>
      </c>
      <c r="BK12" s="6">
        <f>BO11</f>
        <v>0.1425840026537179</v>
      </c>
      <c r="BL12" s="1">
        <f t="shared" si="16"/>
        <v>6.6754227322914431E-4</v>
      </c>
      <c r="BM12" s="1">
        <f t="shared" si="17"/>
        <v>8.2131132687027897</v>
      </c>
      <c r="BN12" s="34">
        <f t="shared" si="18"/>
        <v>-11.379715905116839</v>
      </c>
      <c r="BO12" s="1">
        <f t="shared" si="19"/>
        <v>0.14250273418890153</v>
      </c>
      <c r="BP12" s="11">
        <f>(BK13-BK12)/BK12</f>
        <v>-5.6996902390056591E-4</v>
      </c>
    </row>
    <row r="13" spans="4:68" x14ac:dyDescent="0.25">
      <c r="D13" s="55"/>
      <c r="E13" s="55"/>
      <c r="F13" s="55"/>
      <c r="G13" s="55"/>
      <c r="I13" s="29">
        <f t="shared" ref="I13:I17" si="37">L12</f>
        <v>5.8722064736733781</v>
      </c>
      <c r="J13" s="28">
        <f t="shared" si="28"/>
        <v>4.4769384226022684</v>
      </c>
      <c r="K13" s="28">
        <f t="shared" si="29"/>
        <v>12.80388111515466</v>
      </c>
      <c r="L13" s="28">
        <f t="shared" ref="L13:L17" si="38">I13-(J13/K13)</f>
        <v>5.5225516789796529</v>
      </c>
      <c r="M13" s="36">
        <f t="shared" ref="M13:M17" si="39">(I13-I12)/I13</f>
        <v>0.14839880863791066</v>
      </c>
      <c r="O13" s="38">
        <f t="shared" si="30"/>
        <v>0.1424134901519428</v>
      </c>
      <c r="P13" s="33">
        <f t="shared" si="31"/>
        <v>-7.3306164561506501E-4</v>
      </c>
      <c r="Q13" s="33">
        <f t="shared" si="20"/>
        <v>8.2150536206032765</v>
      </c>
      <c r="R13" s="33">
        <f t="shared" si="21"/>
        <v>0.14250272409726686</v>
      </c>
      <c r="S13" s="36">
        <f t="shared" si="32"/>
        <v>7.9764141673818123E-2</v>
      </c>
      <c r="U13" s="38">
        <f t="shared" ref="U13:U17" si="40">X12</f>
        <v>4.6011868981270672</v>
      </c>
      <c r="V13" s="33">
        <f t="shared" si="33"/>
        <v>4.76613675903792E-6</v>
      </c>
      <c r="W13" s="33">
        <f t="shared" si="34"/>
        <v>-1.2697747191694728</v>
      </c>
      <c r="X13" s="33">
        <f t="shared" ref="X13:X17" si="41">U13-(V13/W13)</f>
        <v>4.6011906516564824</v>
      </c>
      <c r="Y13" s="36">
        <f t="shared" ref="Y13:Y17" si="42">(U13-U12)/U13</f>
        <v>5.7197004837297055E-4</v>
      </c>
      <c r="AB13" s="6">
        <f t="shared" si="35"/>
        <v>4.5821230606375751</v>
      </c>
      <c r="AC13" s="1">
        <f t="shared" ref="AC13:AC18" si="43">SQRT(6*AC12-9-((1/2)*EXP(AC12-3))/COS(AC12-8))</f>
        <v>4.5290370816385117</v>
      </c>
      <c r="AD13" s="11">
        <f t="shared" si="36"/>
        <v>5.1252261922561635</v>
      </c>
      <c r="AG13" s="6">
        <f t="shared" si="22"/>
        <v>5.2249999999999996</v>
      </c>
      <c r="AH13" s="1">
        <f t="shared" si="23"/>
        <v>5.228694729471318</v>
      </c>
      <c r="AI13" s="1">
        <f t="shared" si="0"/>
        <v>5.0652341269685763E-3</v>
      </c>
      <c r="AJ13" s="1">
        <f t="shared" si="1"/>
        <v>1.3439263814595037E-2</v>
      </c>
      <c r="AK13" s="1">
        <f t="shared" si="2"/>
        <v>5.2286726972985953</v>
      </c>
      <c r="AL13" s="1">
        <f t="shared" si="3"/>
        <v>1.3388898898843316E-2</v>
      </c>
      <c r="AM13" s="11">
        <f t="shared" si="24"/>
        <v>4.2137219134136335E-6</v>
      </c>
      <c r="AO13" s="6">
        <f t="shared" si="25"/>
        <v>4.6079376603478552</v>
      </c>
      <c r="AP13" s="1">
        <f t="shared" si="26"/>
        <v>6</v>
      </c>
      <c r="AQ13" s="1">
        <f t="shared" si="4"/>
        <v>-8.5348253296038123E-3</v>
      </c>
      <c r="AR13" s="1">
        <f t="shared" si="5"/>
        <v>6.2974469326695521</v>
      </c>
      <c r="AS13" s="1">
        <f t="shared" si="6"/>
        <v>4.6012894740076513</v>
      </c>
      <c r="AT13" s="1">
        <f t="shared" si="7"/>
        <v>-1.2547478026769809E-4</v>
      </c>
      <c r="AU13" s="11">
        <f t="shared" si="27"/>
        <v>1.444852878254898E-3</v>
      </c>
      <c r="AW13" s="6">
        <f>BA12</f>
        <v>4.6012343486823868</v>
      </c>
      <c r="AX13" s="1">
        <f t="shared" si="8"/>
        <v>-5.5483807711809163E-5</v>
      </c>
      <c r="AY13" s="1">
        <f t="shared" si="9"/>
        <v>-1.2697084952254056</v>
      </c>
      <c r="AZ13" s="34">
        <f t="shared" si="10"/>
        <v>1.3958996061175368</v>
      </c>
      <c r="BA13" s="1">
        <f t="shared" si="11"/>
        <v>4.6011906527139432</v>
      </c>
      <c r="BB13" s="11">
        <f>(AW14-AW13)/AW13</f>
        <v>-9.4965752952945435E-6</v>
      </c>
      <c r="BD13" s="6">
        <f>BH12</f>
        <v>5.1826177831520353</v>
      </c>
      <c r="BE13" s="1">
        <f t="shared" si="12"/>
        <v>-8.0890317590331051E-2</v>
      </c>
      <c r="BF13" s="1">
        <f t="shared" si="13"/>
        <v>1.814494044741906</v>
      </c>
      <c r="BG13" s="34">
        <f t="shared" si="14"/>
        <v>9.8357624011469991</v>
      </c>
      <c r="BH13" s="1">
        <f t="shared" si="15"/>
        <v>5.2185215901966124</v>
      </c>
      <c r="BI13" s="11">
        <f>(BD14-BD13)/BD13</f>
        <v>6.9277358560562649E-3</v>
      </c>
      <c r="BK13" s="6">
        <f>BO12</f>
        <v>0.14250273418890153</v>
      </c>
      <c r="BL13" s="1">
        <f t="shared" si="16"/>
        <v>3.7587687625600941E-8</v>
      </c>
      <c r="BM13" s="1">
        <f t="shared" si="17"/>
        <v>8.2140380734939367</v>
      </c>
      <c r="BN13" s="34">
        <f t="shared" si="18"/>
        <v>-11.379537446407531</v>
      </c>
      <c r="BO13" s="1">
        <f t="shared" si="19"/>
        <v>0.14250272961287119</v>
      </c>
      <c r="BP13" s="11">
        <f>(BK14-BK13)/BK13</f>
        <v>-3.2111877421040636E-8</v>
      </c>
    </row>
    <row r="14" spans="4:68" x14ac:dyDescent="0.25">
      <c r="D14" s="55"/>
      <c r="E14" s="55"/>
      <c r="F14" s="55"/>
      <c r="G14" s="55"/>
      <c r="I14" s="29">
        <f t="shared" si="37"/>
        <v>5.5225516789796529</v>
      </c>
      <c r="J14" s="28">
        <f t="shared" si="28"/>
        <v>1.219455929969846</v>
      </c>
      <c r="K14" s="28">
        <f t="shared" si="29"/>
        <v>6.1796625380547621</v>
      </c>
      <c r="L14" s="28">
        <f t="shared" si="38"/>
        <v>5.3252179374589215</v>
      </c>
      <c r="M14" s="36">
        <f t="shared" si="39"/>
        <v>-6.3313992338832656E-2</v>
      </c>
      <c r="O14" s="38">
        <f t="shared" si="30"/>
        <v>0.14250272409726686</v>
      </c>
      <c r="P14" s="33">
        <f t="shared" si="31"/>
        <v>-4.5305380474980339E-8</v>
      </c>
      <c r="Q14" s="33">
        <f t="shared" si="20"/>
        <v>8.2140381883320686</v>
      </c>
      <c r="R14" s="33">
        <f t="shared" si="21"/>
        <v>0.14250272961287069</v>
      </c>
      <c r="S14" s="36">
        <f t="shared" si="32"/>
        <v>6.2619115451544277E-4</v>
      </c>
      <c r="U14" s="38">
        <f t="shared" si="40"/>
        <v>4.6011906516564824</v>
      </c>
      <c r="V14" s="33">
        <f t="shared" si="33"/>
        <v>9.829914660031136E-12</v>
      </c>
      <c r="W14" s="33">
        <f t="shared" si="34"/>
        <v>-1.2697694814832632</v>
      </c>
      <c r="X14" s="33">
        <f t="shared" si="41"/>
        <v>4.6011906516642238</v>
      </c>
      <c r="Y14" s="36">
        <f t="shared" si="42"/>
        <v>8.1577350287219745E-7</v>
      </c>
      <c r="AB14" s="6">
        <f t="shared" si="35"/>
        <v>4.6065756671794613</v>
      </c>
      <c r="AC14" s="1">
        <f t="shared" si="43"/>
        <v>4.5400589816551831</v>
      </c>
      <c r="AD14" s="11">
        <f t="shared" si="36"/>
        <v>5.1648769548717191</v>
      </c>
      <c r="AG14" s="6">
        <f t="shared" si="22"/>
        <v>5.2249999999999996</v>
      </c>
      <c r="AH14" s="1">
        <f t="shared" si="23"/>
        <v>5.2286726972985953</v>
      </c>
      <c r="AI14" s="1">
        <f t="shared" si="0"/>
        <v>5.0652341269685763E-3</v>
      </c>
      <c r="AJ14" s="1">
        <f t="shared" si="1"/>
        <v>1.3388898898843316E-2</v>
      </c>
      <c r="AK14" s="1">
        <f t="shared" si="2"/>
        <v>5.228675794126306</v>
      </c>
      <c r="AL14" s="1">
        <f t="shared" si="3"/>
        <v>1.3395977846447416E-2</v>
      </c>
      <c r="AM14" s="11">
        <f t="shared" si="24"/>
        <v>5.9227763063687559E-7</v>
      </c>
      <c r="AO14" s="6">
        <f t="shared" si="25"/>
        <v>4.6012894740076513</v>
      </c>
      <c r="AP14" s="1">
        <f t="shared" si="26"/>
        <v>6</v>
      </c>
      <c r="AQ14" s="1">
        <f t="shared" si="4"/>
        <v>-1.2547478026769809E-4</v>
      </c>
      <c r="AR14" s="1">
        <f t="shared" si="5"/>
        <v>6.2974469326695521</v>
      </c>
      <c r="AS14" s="1">
        <f t="shared" si="6"/>
        <v>4.6011918681237445</v>
      </c>
      <c r="AT14" s="1">
        <f t="shared" si="7"/>
        <v>-1.5446221421910877E-6</v>
      </c>
      <c r="AU14" s="11">
        <f t="shared" si="27"/>
        <v>2.1213174043671983E-5</v>
      </c>
      <c r="AW14" s="6">
        <f>BA13</f>
        <v>4.6011906527139432</v>
      </c>
      <c r="AX14" s="1">
        <f t="shared" si="8"/>
        <v>-1.3329017889418537E-9</v>
      </c>
      <c r="AY14" s="1">
        <f t="shared" si="9"/>
        <v>-1.2697694800076578</v>
      </c>
      <c r="AZ14" s="34">
        <f t="shared" si="10"/>
        <v>1.3954234622506894</v>
      </c>
      <c r="BA14" s="1">
        <f t="shared" si="11"/>
        <v>4.6011906516642238</v>
      </c>
      <c r="BB14" s="11">
        <f>(AW15-AW14)/AW14</f>
        <v>-2.2814082304492275E-10</v>
      </c>
      <c r="BD14" s="6">
        <f>BH13</f>
        <v>5.2185215901966124</v>
      </c>
      <c r="BE14" s="1">
        <f t="shared" si="12"/>
        <v>-9.2701264736456679E-3</v>
      </c>
      <c r="BF14" s="1">
        <f t="shared" si="13"/>
        <v>2.1787912925209421</v>
      </c>
      <c r="BG14" s="34">
        <f t="shared" si="14"/>
        <v>10.458346465733989</v>
      </c>
      <c r="BH14" s="1">
        <f t="shared" si="15"/>
        <v>5.2226911463954018</v>
      </c>
      <c r="BI14" s="11">
        <f>(BD15-BD14)/BD14</f>
        <v>7.9899184600906194E-4</v>
      </c>
      <c r="BK14" s="6">
        <f>BO13</f>
        <v>0.14250272961287119</v>
      </c>
      <c r="BL14" s="1">
        <f t="shared" si="16"/>
        <v>1.0443035325380379E-15</v>
      </c>
      <c r="BM14" s="1">
        <f t="shared" si="17"/>
        <v>8.2140381255670434</v>
      </c>
      <c r="BN14" s="34">
        <f t="shared" si="18"/>
        <v>-11.379537436354696</v>
      </c>
      <c r="BO14" s="1">
        <f t="shared" si="19"/>
        <v>0.14250272961287105</v>
      </c>
      <c r="BP14" s="11">
        <f>(BK15-BK14)/BK14</f>
        <v>-9.7386119167790182E-16</v>
      </c>
    </row>
    <row r="15" spans="4:68" ht="15.75" thickBot="1" x14ac:dyDescent="0.3">
      <c r="D15" s="55"/>
      <c r="E15" s="55"/>
      <c r="F15" s="55"/>
      <c r="G15" s="55"/>
      <c r="I15" s="29">
        <f t="shared" si="37"/>
        <v>5.3252179374589215</v>
      </c>
      <c r="J15" s="28">
        <f t="shared" si="28"/>
        <v>0.28628212692223887</v>
      </c>
      <c r="K15" s="28">
        <f t="shared" si="29"/>
        <v>3.394783018697431</v>
      </c>
      <c r="L15" s="28">
        <f t="shared" si="38"/>
        <v>5.2408879153793118</v>
      </c>
      <c r="M15" s="36">
        <f t="shared" si="39"/>
        <v>-3.7056463010205896E-2</v>
      </c>
      <c r="O15" s="38">
        <f t="shared" si="30"/>
        <v>0.14250272961287069</v>
      </c>
      <c r="P15" s="33">
        <f t="shared" si="31"/>
        <v>1.016547956922409E-15</v>
      </c>
      <c r="Q15" s="33">
        <f t="shared" si="20"/>
        <v>8.2140381255670469</v>
      </c>
      <c r="R15" s="33">
        <f t="shared" si="21"/>
        <v>0.14250272961287058</v>
      </c>
      <c r="S15" s="36">
        <f t="shared" si="32"/>
        <v>3.8705250416994752E-8</v>
      </c>
      <c r="U15" s="38">
        <f t="shared" si="40"/>
        <v>4.6011906516642238</v>
      </c>
      <c r="V15" s="33">
        <f t="shared" si="33"/>
        <v>0</v>
      </c>
      <c r="W15" s="33">
        <f t="shared" si="34"/>
        <v>-1.2697694814724607</v>
      </c>
      <c r="X15" s="33">
        <f t="shared" si="41"/>
        <v>4.6011906516642238</v>
      </c>
      <c r="Y15" s="36">
        <f t="shared" si="42"/>
        <v>1.6824695371634483E-12</v>
      </c>
      <c r="AB15" s="6">
        <f t="shared" si="35"/>
        <v>4.5997584554513082</v>
      </c>
      <c r="AC15" s="1">
        <f t="shared" si="43"/>
        <v>4.5493057696183596</v>
      </c>
      <c r="AD15" s="11">
        <f t="shared" si="36"/>
        <v>5.1901583310531008</v>
      </c>
      <c r="AG15" s="6">
        <f t="shared" si="22"/>
        <v>5.2249999999999996</v>
      </c>
      <c r="AH15" s="1">
        <f t="shared" si="23"/>
        <v>5.228675794126306</v>
      </c>
      <c r="AI15" s="1">
        <f t="shared" si="0"/>
        <v>5.0652341269685763E-3</v>
      </c>
      <c r="AJ15" s="1">
        <f t="shared" si="1"/>
        <v>1.3395977846447416E-2</v>
      </c>
      <c r="AK15" s="1">
        <f t="shared" si="2"/>
        <v>5.2286753573993643</v>
      </c>
      <c r="AL15" s="1">
        <f t="shared" si="3"/>
        <v>1.3394979538967178E-2</v>
      </c>
      <c r="AM15" s="11">
        <f t="shared" si="24"/>
        <v>8.3525350470182378E-8</v>
      </c>
      <c r="AO15" s="6">
        <f t="shared" si="25"/>
        <v>4.6011918681237445</v>
      </c>
      <c r="AP15" s="1">
        <f t="shared" si="26"/>
        <v>6</v>
      </c>
      <c r="AQ15" s="1">
        <f t="shared" si="4"/>
        <v>-1.5446221421910877E-6</v>
      </c>
      <c r="AR15" s="1">
        <f t="shared" si="5"/>
        <v>6.2974469326695521</v>
      </c>
      <c r="AS15" s="1">
        <f t="shared" si="6"/>
        <v>4.6011906665977866</v>
      </c>
      <c r="AT15" s="1">
        <f t="shared" si="7"/>
        <v>-1.8962182046777798E-8</v>
      </c>
      <c r="AU15" s="11">
        <f t="shared" si="27"/>
        <v>2.6113370318720121E-7</v>
      </c>
      <c r="AW15" s="7">
        <f>BA14</f>
        <v>4.6011906516642238</v>
      </c>
      <c r="AX15" s="12">
        <f t="shared" si="8"/>
        <v>0</v>
      </c>
      <c r="AY15" s="12">
        <f t="shared" si="9"/>
        <v>-1.2697694814724607</v>
      </c>
      <c r="AZ15" s="54">
        <f t="shared" si="10"/>
        <v>1.3954234508125036</v>
      </c>
      <c r="BA15" s="12">
        <f t="shared" si="11"/>
        <v>4.6011906516642238</v>
      </c>
      <c r="BB15" s="13">
        <f>(BA15-BA14)/BA15</f>
        <v>0</v>
      </c>
      <c r="BD15" s="7">
        <f>BH14</f>
        <v>5.2226911463954018</v>
      </c>
      <c r="BE15" s="12">
        <f t="shared" si="12"/>
        <v>-9.4412826245005022E-5</v>
      </c>
      <c r="BF15" s="12">
        <f t="shared" si="13"/>
        <v>2.222549563209248</v>
      </c>
      <c r="BG15" s="54">
        <f t="shared" si="14"/>
        <v>10.53108182589755</v>
      </c>
      <c r="BH15" s="12">
        <f t="shared" si="15"/>
        <v>5.2227336173612686</v>
      </c>
      <c r="BI15" s="13">
        <f>(BH15-BH14)/BH15</f>
        <v>8.1319418102556098E-6</v>
      </c>
      <c r="BK15" s="7">
        <f>BO14</f>
        <v>0.14250272961287105</v>
      </c>
      <c r="BL15" s="12">
        <f t="shared" si="16"/>
        <v>1.016547956922409E-15</v>
      </c>
      <c r="BM15" s="12">
        <f t="shared" si="17"/>
        <v>8.2140381255670469</v>
      </c>
      <c r="BN15" s="54">
        <f t="shared" si="18"/>
        <v>-11.379537436354697</v>
      </c>
      <c r="BO15" s="12">
        <f t="shared" si="19"/>
        <v>0.14250272961287094</v>
      </c>
      <c r="BP15" s="13">
        <f>(BO15-BO14)/BO15</f>
        <v>-7.7908895334232279E-16</v>
      </c>
    </row>
    <row r="16" spans="4:68" x14ac:dyDescent="0.25">
      <c r="D16" s="55"/>
      <c r="E16" s="55"/>
      <c r="F16" s="55"/>
      <c r="G16" s="55"/>
      <c r="I16" s="29">
        <f t="shared" si="37"/>
        <v>5.2408879153793118</v>
      </c>
      <c r="J16" s="28">
        <f t="shared" si="28"/>
        <v>4.2109896993768992E-2</v>
      </c>
      <c r="K16" s="28">
        <f t="shared" si="29"/>
        <v>2.4170758334783402</v>
      </c>
      <c r="L16" s="28">
        <f t="shared" si="38"/>
        <v>5.2234660801143544</v>
      </c>
      <c r="M16" s="36">
        <f t="shared" si="39"/>
        <v>-1.6090789087884222E-2</v>
      </c>
      <c r="O16" s="38">
        <f t="shared" si="30"/>
        <v>0.14250272961287058</v>
      </c>
      <c r="P16" s="33">
        <f t="shared" si="31"/>
        <v>9.9920072216264089E-16</v>
      </c>
      <c r="Q16" s="33">
        <f t="shared" si="20"/>
        <v>8.2140381255670487</v>
      </c>
      <c r="R16" s="33">
        <f t="shared" si="21"/>
        <v>0.14250272961287047</v>
      </c>
      <c r="S16" s="36">
        <f t="shared" si="32"/>
        <v>-7.7908895334232477E-16</v>
      </c>
      <c r="U16" s="38">
        <f t="shared" si="40"/>
        <v>4.6011906516642238</v>
      </c>
      <c r="V16" s="33">
        <f t="shared" si="33"/>
        <v>0</v>
      </c>
      <c r="W16" s="33">
        <f t="shared" si="34"/>
        <v>-1.2697694814724607</v>
      </c>
      <c r="X16" s="33">
        <f t="shared" si="41"/>
        <v>4.6011906516642238</v>
      </c>
      <c r="Y16" s="36">
        <f t="shared" si="42"/>
        <v>0</v>
      </c>
      <c r="AB16" s="6">
        <f t="shared" si="35"/>
        <v>4.6015784402980024</v>
      </c>
      <c r="AC16" s="1">
        <f t="shared" si="43"/>
        <v>4.5570881771521767</v>
      </c>
      <c r="AD16" s="11">
        <f t="shared" si="36"/>
        <v>5.205025437932008</v>
      </c>
      <c r="AG16" s="6">
        <f t="shared" si="22"/>
        <v>5.2249999999999996</v>
      </c>
      <c r="AH16" s="1">
        <f t="shared" si="23"/>
        <v>5.2286753573993643</v>
      </c>
      <c r="AI16" s="1">
        <f t="shared" si="0"/>
        <v>5.0652341269685763E-3</v>
      </c>
      <c r="AJ16" s="1">
        <f t="shared" si="1"/>
        <v>1.3394979538967178E-2</v>
      </c>
      <c r="AK16" s="1">
        <f t="shared" si="2"/>
        <v>5.2286754189597326</v>
      </c>
      <c r="AL16" s="1">
        <f t="shared" si="3"/>
        <v>1.3395120258755E-2</v>
      </c>
      <c r="AM16" s="11">
        <f t="shared" si="24"/>
        <v>1.1773606779117798E-8</v>
      </c>
      <c r="AO16" s="6">
        <f t="shared" si="25"/>
        <v>4.6011906665977866</v>
      </c>
      <c r="AP16" s="1">
        <f t="shared" si="26"/>
        <v>6</v>
      </c>
      <c r="AQ16" s="1">
        <f t="shared" si="4"/>
        <v>-1.8962182046777798E-8</v>
      </c>
      <c r="AR16" s="1">
        <f t="shared" si="5"/>
        <v>6.2974469326695521</v>
      </c>
      <c r="AS16" s="1">
        <f t="shared" si="6"/>
        <v>4.6011906518475456</v>
      </c>
      <c r="AT16" s="1">
        <f t="shared" si="7"/>
        <v>-2.3277646477026792E-10</v>
      </c>
      <c r="AU16" s="11">
        <f t="shared" si="27"/>
        <v>3.2057443702470863E-9</v>
      </c>
      <c r="AZ16" s="27"/>
    </row>
    <row r="17" spans="4:52" ht="15.75" thickBot="1" x14ac:dyDescent="0.3">
      <c r="D17" s="55"/>
      <c r="E17" s="55"/>
      <c r="F17" s="55"/>
      <c r="G17" s="55"/>
      <c r="I17" s="31">
        <f t="shared" si="37"/>
        <v>5.2234660801143544</v>
      </c>
      <c r="J17" s="32">
        <f t="shared" si="28"/>
        <v>1.6310792007718788E-3</v>
      </c>
      <c r="K17" s="32">
        <f t="shared" si="29"/>
        <v>2.2307156949349283</v>
      </c>
      <c r="L17" s="32">
        <f t="shared" si="38"/>
        <v>5.2227348891318028</v>
      </c>
      <c r="M17" s="37">
        <f t="shared" si="39"/>
        <v>-3.3353016938852073E-3</v>
      </c>
      <c r="O17" s="39">
        <f t="shared" si="30"/>
        <v>0.14250272961287047</v>
      </c>
      <c r="P17" s="40">
        <f t="shared" si="31"/>
        <v>-6.2519434074204128E-15</v>
      </c>
      <c r="Q17" s="40">
        <f t="shared" si="20"/>
        <v>8.214038125567054</v>
      </c>
      <c r="R17" s="40">
        <f t="shared" si="21"/>
        <v>0.14250272961287122</v>
      </c>
      <c r="S17" s="37">
        <f t="shared" si="32"/>
        <v>-7.7908895334232536E-16</v>
      </c>
      <c r="U17" s="39">
        <f t="shared" si="40"/>
        <v>4.6011906516642238</v>
      </c>
      <c r="V17" s="40">
        <f t="shared" si="33"/>
        <v>0</v>
      </c>
      <c r="W17" s="40">
        <f t="shared" si="34"/>
        <v>-1.2697694814724607</v>
      </c>
      <c r="X17" s="40">
        <f t="shared" si="41"/>
        <v>4.6011906516642238</v>
      </c>
      <c r="Y17" s="37">
        <f t="shared" si="42"/>
        <v>0</v>
      </c>
      <c r="AB17" s="6">
        <f t="shared" si="35"/>
        <v>4.6010861431533936</v>
      </c>
      <c r="AC17" s="1">
        <f t="shared" si="43"/>
        <v>4.5636558949659722</v>
      </c>
      <c r="AD17" s="11">
        <f t="shared" si="36"/>
        <v>5.213310335579683</v>
      </c>
      <c r="AG17" s="6">
        <f t="shared" si="22"/>
        <v>5.2249999999999996</v>
      </c>
      <c r="AH17" s="1">
        <f t="shared" si="23"/>
        <v>5.2286754189597326</v>
      </c>
      <c r="AI17" s="1">
        <f t="shared" si="0"/>
        <v>5.0652341269685763E-3</v>
      </c>
      <c r="AJ17" s="1">
        <f t="shared" si="1"/>
        <v>1.3395120258755E-2</v>
      </c>
      <c r="AK17" s="1">
        <f t="shared" si="2"/>
        <v>5.2286754102817081</v>
      </c>
      <c r="AL17" s="1">
        <f t="shared" si="3"/>
        <v>1.3395100421805139E-2</v>
      </c>
      <c r="AM17" s="11">
        <f t="shared" si="24"/>
        <v>1.6596984590280842E-9</v>
      </c>
      <c r="AO17" s="6">
        <f t="shared" si="25"/>
        <v>4.6011906518475456</v>
      </c>
      <c r="AP17" s="1">
        <f t="shared" si="26"/>
        <v>6</v>
      </c>
      <c r="AQ17" s="1">
        <f t="shared" si="4"/>
        <v>-2.3277646477026792E-10</v>
      </c>
      <c r="AR17" s="1">
        <f t="shared" si="5"/>
        <v>6.2974469326695521</v>
      </c>
      <c r="AS17" s="1">
        <f t="shared" si="6"/>
        <v>4.6011906516664745</v>
      </c>
      <c r="AT17" s="1">
        <f t="shared" si="7"/>
        <v>-2.8577140653851529E-12</v>
      </c>
      <c r="AU17" s="11">
        <f t="shared" si="27"/>
        <v>3.9353109178782711E-11</v>
      </c>
      <c r="AZ17" s="27"/>
    </row>
    <row r="18" spans="4:52" ht="15.75" thickBot="1" x14ac:dyDescent="0.3">
      <c r="D18" s="55"/>
      <c r="E18" s="55"/>
      <c r="F18" s="55"/>
      <c r="G18" s="55"/>
      <c r="S18" s="35"/>
      <c r="AB18" s="6">
        <f t="shared" si="35"/>
        <v>4.6012188524893549</v>
      </c>
      <c r="AC18" s="1">
        <f t="shared" si="43"/>
        <v>4.5692112934433595</v>
      </c>
      <c r="AD18" s="11">
        <f t="shared" si="36"/>
        <v>5.2177794274469651</v>
      </c>
      <c r="AG18" s="6">
        <f t="shared" si="22"/>
        <v>5.2249999999999996</v>
      </c>
      <c r="AH18" s="1">
        <f t="shared" si="23"/>
        <v>5.2286754102817081</v>
      </c>
      <c r="AI18" s="1">
        <f t="shared" si="0"/>
        <v>5.0652341269685763E-3</v>
      </c>
      <c r="AJ18" s="1">
        <f t="shared" si="1"/>
        <v>1.3395100421805139E-2</v>
      </c>
      <c r="AK18" s="1">
        <f t="shared" si="2"/>
        <v>5.2286754115050176</v>
      </c>
      <c r="AL18" s="1">
        <f t="shared" si="3"/>
        <v>1.3395103218147852E-2</v>
      </c>
      <c r="AM18" s="11">
        <f t="shared" si="24"/>
        <v>2.3396163606624396E-10</v>
      </c>
      <c r="AO18" s="7">
        <f t="shared" si="25"/>
        <v>4.6011906516664745</v>
      </c>
      <c r="AP18" s="12">
        <f t="shared" si="26"/>
        <v>6</v>
      </c>
      <c r="AQ18" s="12">
        <f t="shared" si="4"/>
        <v>-2.8577140653851529E-12</v>
      </c>
      <c r="AR18" s="12">
        <f t="shared" si="5"/>
        <v>6.2974469326695521</v>
      </c>
      <c r="AS18" s="12">
        <f t="shared" si="6"/>
        <v>4.6011906516642513</v>
      </c>
      <c r="AT18" s="12">
        <f t="shared" si="7"/>
        <v>-3.4638958368304884E-14</v>
      </c>
      <c r="AU18" s="13">
        <f t="shared" si="27"/>
        <v>4.8315984987609976E-13</v>
      </c>
    </row>
    <row r="19" spans="4:52" x14ac:dyDescent="0.25">
      <c r="D19" s="55"/>
      <c r="E19" s="55"/>
      <c r="F19" s="55"/>
      <c r="G19" s="55"/>
      <c r="AB19" s="6">
        <f t="shared" si="35"/>
        <v>4.6011830444971729</v>
      </c>
      <c r="AC19" s="1">
        <f>SQRT(6*AC18-9-(((1/2)*EXP(AC18-3))/COS(AC18-8)))</f>
        <v>4.5739196232345645</v>
      </c>
      <c r="AD19" s="11">
        <f t="shared" si="36"/>
        <v>5.2201461410893728</v>
      </c>
      <c r="AG19" s="6">
        <f t="shared" si="22"/>
        <v>5.2249999999999996</v>
      </c>
      <c r="AH19" s="1">
        <f t="shared" si="23"/>
        <v>5.2286754115050176</v>
      </c>
      <c r="AI19" s="1">
        <f t="shared" si="0"/>
        <v>5.0652341269685763E-3</v>
      </c>
      <c r="AJ19" s="1">
        <f t="shared" si="1"/>
        <v>1.3395103218147852E-2</v>
      </c>
      <c r="AK19" s="1">
        <f t="shared" si="2"/>
        <v>5.2286754113325724</v>
      </c>
      <c r="AL19" s="1">
        <f t="shared" si="3"/>
        <v>1.3395102823958283E-2</v>
      </c>
      <c r="AM19" s="11">
        <f t="shared" si="24"/>
        <v>3.2980660624207381E-11</v>
      </c>
    </row>
    <row r="20" spans="4:52" x14ac:dyDescent="0.25">
      <c r="D20" s="55"/>
      <c r="E20" s="55"/>
      <c r="F20" s="55"/>
      <c r="G20" s="55"/>
      <c r="AB20" s="6">
        <f t="shared" si="35"/>
        <v>4.6011927038861096</v>
      </c>
      <c r="AC20" s="1">
        <f t="shared" ref="AC20:AC25" si="44">SQRT(6*AC19-9-((1/2)*EXP(AC19-3))/COS(AC19-8))</f>
        <v>4.5779167078420882</v>
      </c>
      <c r="AD20" s="11">
        <f t="shared" si="36"/>
        <v>5.2213869730301203</v>
      </c>
      <c r="AG20" s="6">
        <f t="shared" si="22"/>
        <v>5.2249999999999996</v>
      </c>
      <c r="AH20" s="1">
        <f t="shared" si="23"/>
        <v>5.2286754113325724</v>
      </c>
      <c r="AI20" s="1">
        <f t="shared" si="0"/>
        <v>5.0652341269685763E-3</v>
      </c>
      <c r="AJ20" s="1">
        <f t="shared" si="1"/>
        <v>1.3395102823958283E-2</v>
      </c>
      <c r="AK20" s="1">
        <f t="shared" si="2"/>
        <v>5.228675411356881</v>
      </c>
      <c r="AL20" s="1">
        <f t="shared" si="3"/>
        <v>1.3395102879524501E-2</v>
      </c>
      <c r="AM20" s="11">
        <f t="shared" si="24"/>
        <v>4.6490847597794322E-12</v>
      </c>
    </row>
    <row r="21" spans="4:52" x14ac:dyDescent="0.25">
      <c r="D21" s="55"/>
      <c r="E21" s="55"/>
      <c r="F21" s="55"/>
      <c r="G21" s="55"/>
      <c r="J21" s="56"/>
      <c r="AB21" s="6">
        <f t="shared" si="35"/>
        <v>4.6011900980403277</v>
      </c>
      <c r="AC21" s="1">
        <f t="shared" si="44"/>
        <v>4.5813148207609666</v>
      </c>
      <c r="AD21" s="11">
        <f t="shared" si="36"/>
        <v>5.2220340559511627</v>
      </c>
      <c r="AG21" s="6">
        <f t="shared" si="22"/>
        <v>5.2249999999999996</v>
      </c>
      <c r="AH21" s="1">
        <f t="shared" si="23"/>
        <v>5.228675411356881</v>
      </c>
      <c r="AI21" s="1">
        <f t="shared" si="0"/>
        <v>5.0652341269685763E-3</v>
      </c>
      <c r="AJ21" s="1">
        <f t="shared" si="1"/>
        <v>1.3395102879524501E-2</v>
      </c>
      <c r="AK21" s="1">
        <f t="shared" si="2"/>
        <v>5.2286754113534544</v>
      </c>
      <c r="AL21" s="1">
        <f t="shared" si="3"/>
        <v>1.3395102871691655E-2</v>
      </c>
      <c r="AM21" s="11">
        <f t="shared" si="24"/>
        <v>6.5534615818045248E-13</v>
      </c>
    </row>
    <row r="22" spans="4:52" x14ac:dyDescent="0.25">
      <c r="AB22" s="6">
        <f t="shared" si="35"/>
        <v>4.6011908010152691</v>
      </c>
      <c r="AC22" s="1">
        <f t="shared" si="44"/>
        <v>4.5842072293540728</v>
      </c>
      <c r="AD22" s="11">
        <f t="shared" si="36"/>
        <v>5.2223705575524555</v>
      </c>
      <c r="AG22" s="6">
        <f t="shared" si="22"/>
        <v>5.2249999999999996</v>
      </c>
      <c r="AH22" s="1">
        <f t="shared" si="23"/>
        <v>5.2286754113534544</v>
      </c>
      <c r="AI22" s="1">
        <f t="shared" si="0"/>
        <v>5.0652341269685763E-3</v>
      </c>
      <c r="AJ22" s="1">
        <f t="shared" si="1"/>
        <v>1.3395102871691655E-2</v>
      </c>
      <c r="AK22" s="1">
        <f t="shared" si="2"/>
        <v>5.2286754113539375</v>
      </c>
      <c r="AL22" s="1">
        <f t="shared" si="3"/>
        <v>1.3395102872796549E-2</v>
      </c>
      <c r="AM22" s="11">
        <f t="shared" si="24"/>
        <v>9.2407545373284905E-14</v>
      </c>
    </row>
    <row r="23" spans="4:52" x14ac:dyDescent="0.25">
      <c r="AB23" s="6">
        <f t="shared" si="35"/>
        <v>4.6011906113738856</v>
      </c>
      <c r="AC23" s="1">
        <f t="shared" si="44"/>
        <v>4.5866717464192881</v>
      </c>
      <c r="AD23" s="11">
        <f t="shared" si="36"/>
        <v>5.2225452915162087</v>
      </c>
      <c r="AG23" s="6">
        <f t="shared" si="22"/>
        <v>5.2249999999999996</v>
      </c>
      <c r="AH23" s="1">
        <f t="shared" si="23"/>
        <v>5.2286754113539375</v>
      </c>
      <c r="AI23" s="1">
        <f t="shared" si="0"/>
        <v>5.0652341269685763E-3</v>
      </c>
      <c r="AJ23" s="1">
        <f t="shared" si="1"/>
        <v>1.3395102872796549E-2</v>
      </c>
      <c r="AK23" s="1">
        <f t="shared" si="2"/>
        <v>5.2286754113538692</v>
      </c>
      <c r="AL23" s="1">
        <f t="shared" si="3"/>
        <v>1.339510287264023E-2</v>
      </c>
      <c r="AM23" s="11">
        <f t="shared" si="24"/>
        <v>1.3079744473792337E-14</v>
      </c>
    </row>
    <row r="24" spans="4:52" x14ac:dyDescent="0.25">
      <c r="AB24" s="6">
        <f t="shared" si="35"/>
        <v>4.6011906625333285</v>
      </c>
      <c r="AC24" s="1">
        <f t="shared" si="44"/>
        <v>4.5887735339912927</v>
      </c>
      <c r="AD24" s="11">
        <f t="shared" si="36"/>
        <v>5.2226359557543951</v>
      </c>
      <c r="AG24" s="6">
        <f t="shared" si="22"/>
        <v>5.2249999999999996</v>
      </c>
      <c r="AH24" s="1">
        <f t="shared" si="23"/>
        <v>5.2286754113538692</v>
      </c>
      <c r="AI24" s="1">
        <f t="shared" si="0"/>
        <v>5.0652341269685763E-3</v>
      </c>
      <c r="AJ24" s="1">
        <f t="shared" si="1"/>
        <v>1.339510287264023E-2</v>
      </c>
      <c r="AK24" s="1">
        <f t="shared" si="2"/>
        <v>5.2286754113538789</v>
      </c>
      <c r="AL24" s="1">
        <f t="shared" si="3"/>
        <v>1.3395102872662434E-2</v>
      </c>
      <c r="AM24" s="11">
        <f t="shared" si="24"/>
        <v>1.8685349248274733E-15</v>
      </c>
    </row>
    <row r="25" spans="4:52" ht="15.75" thickBot="1" x14ac:dyDescent="0.3">
      <c r="K25" s="56"/>
      <c r="AB25" s="6">
        <f t="shared" si="35"/>
        <v>4.6011906487320715</v>
      </c>
      <c r="AC25" s="1">
        <f t="shared" si="44"/>
        <v>4.5905673370906355</v>
      </c>
      <c r="AD25" s="11">
        <f t="shared" si="36"/>
        <v>5.2226829800716397</v>
      </c>
      <c r="AG25" s="7">
        <f t="shared" si="22"/>
        <v>5.2249999999999996</v>
      </c>
      <c r="AH25" s="12">
        <f t="shared" si="23"/>
        <v>5.2286754113538789</v>
      </c>
      <c r="AI25" s="12">
        <f t="shared" si="0"/>
        <v>5.0652341269685763E-3</v>
      </c>
      <c r="AJ25" s="12">
        <f t="shared" si="1"/>
        <v>1.3395102872662434E-2</v>
      </c>
      <c r="AK25" s="12">
        <f t="shared" si="2"/>
        <v>5.228675411353878</v>
      </c>
      <c r="AL25" s="12">
        <f t="shared" si="3"/>
        <v>1.3395102872660658E-2</v>
      </c>
      <c r="AM25" s="13">
        <f t="shared" si="24"/>
        <v>1.6986681134795214E-16</v>
      </c>
      <c r="AZ25" s="27"/>
    </row>
    <row r="26" spans="4:52" x14ac:dyDescent="0.25">
      <c r="AB26" s="6">
        <f t="shared" si="35"/>
        <v>4.6011906524552284</v>
      </c>
      <c r="AC26" s="1">
        <f>SQRT(6*AC25-9-(((1/2)*EXP(AC25-3))/COS(AC25-8)))</f>
        <v>4.5920992781629577</v>
      </c>
      <c r="AD26" s="11">
        <f t="shared" si="36"/>
        <v>5.2227073648947879</v>
      </c>
      <c r="AZ26" s="27"/>
    </row>
    <row r="27" spans="4:52" x14ac:dyDescent="0.25">
      <c r="AB27" s="6">
        <f t="shared" si="35"/>
        <v>4.6011906514508345</v>
      </c>
      <c r="AC27" s="1">
        <f t="shared" ref="AC27:AC41" si="45">SQRT(6*AC26-9-((1/2)*EXP(AC26-3))/COS(AC26-8))</f>
        <v>4.5934083095153273</v>
      </c>
      <c r="AD27" s="11">
        <f t="shared" si="36"/>
        <v>5.2227200084836047</v>
      </c>
    </row>
    <row r="28" spans="4:52" x14ac:dyDescent="0.25">
      <c r="AB28" s="6">
        <f t="shared" si="35"/>
        <v>4.6011906517217893</v>
      </c>
      <c r="AC28" s="1">
        <f t="shared" si="45"/>
        <v>4.5945273969698972</v>
      </c>
      <c r="AD28" s="11">
        <f t="shared" si="36"/>
        <v>5.2227265638516007</v>
      </c>
    </row>
    <row r="29" spans="4:52" ht="15.75" thickBot="1" x14ac:dyDescent="0.3">
      <c r="AB29" s="7">
        <f t="shared" si="35"/>
        <v>4.601190651648694</v>
      </c>
      <c r="AC29" s="12">
        <f t="shared" si="45"/>
        <v>4.5954844904079177</v>
      </c>
      <c r="AD29" s="13">
        <f t="shared" si="36"/>
        <v>5.2227299625398018</v>
      </c>
    </row>
    <row r="30" spans="4:52" x14ac:dyDescent="0.25">
      <c r="AB30" s="47">
        <f t="shared" si="35"/>
        <v>4.6011906516684133</v>
      </c>
      <c r="AC30" s="48">
        <f t="shared" si="45"/>
        <v>4.5963033239574003</v>
      </c>
    </row>
    <row r="31" spans="4:52" ht="15.75" thickBot="1" x14ac:dyDescent="0.3">
      <c r="AB31" s="7">
        <f t="shared" si="35"/>
        <v>4.601190651663094</v>
      </c>
      <c r="AC31" s="13">
        <f t="shared" si="45"/>
        <v>4.5970040789680233</v>
      </c>
    </row>
    <row r="32" spans="4:52" x14ac:dyDescent="0.25">
      <c r="AC32" s="46">
        <f t="shared" si="45"/>
        <v>4.5976039356990714</v>
      </c>
    </row>
    <row r="33" spans="29:29" x14ac:dyDescent="0.25">
      <c r="AC33" s="44">
        <f t="shared" si="45"/>
        <v>4.5981175341736069</v>
      </c>
    </row>
    <row r="34" spans="29:29" x14ac:dyDescent="0.25">
      <c r="AC34" s="44">
        <f t="shared" si="45"/>
        <v>4.5985573604648371</v>
      </c>
    </row>
    <row r="35" spans="29:29" x14ac:dyDescent="0.25">
      <c r="AC35" s="44">
        <f t="shared" si="45"/>
        <v>4.5989340714484461</v>
      </c>
    </row>
    <row r="36" spans="29:29" x14ac:dyDescent="0.25">
      <c r="AC36" s="44">
        <f t="shared" si="45"/>
        <v>4.5992567685384582</v>
      </c>
    </row>
    <row r="37" spans="29:29" x14ac:dyDescent="0.25">
      <c r="AC37" s="44">
        <f t="shared" si="45"/>
        <v>4.5995332289492419</v>
      </c>
    </row>
    <row r="38" spans="29:29" x14ac:dyDescent="0.25">
      <c r="AC38" s="44">
        <f t="shared" si="45"/>
        <v>4.5997701014639434</v>
      </c>
    </row>
    <row r="39" spans="29:29" x14ac:dyDescent="0.25">
      <c r="AC39" s="44">
        <f t="shared" si="45"/>
        <v>4.5999730724444499</v>
      </c>
    </row>
    <row r="40" spans="29:29" x14ac:dyDescent="0.25">
      <c r="AC40" s="44">
        <f t="shared" si="45"/>
        <v>4.6001470068185402</v>
      </c>
    </row>
    <row r="41" spans="29:29" x14ac:dyDescent="0.25">
      <c r="AC41" s="44">
        <f t="shared" si="45"/>
        <v>4.6002960679722982</v>
      </c>
    </row>
    <row r="42" spans="29:29" x14ac:dyDescent="0.25">
      <c r="AC42" s="44">
        <f t="shared" ref="AC42:AC46" si="46">SQRT(6*AC41-9-((1/2)*EXP(AC41-3))/COS(AC41-8))</f>
        <v>4.6004238198192278</v>
      </c>
    </row>
    <row r="43" spans="29:29" x14ac:dyDescent="0.25">
      <c r="AC43" s="44">
        <f t="shared" si="46"/>
        <v>4.6005333137805833</v>
      </c>
    </row>
    <row r="44" spans="29:29" x14ac:dyDescent="0.25">
      <c r="AC44" s="44">
        <f t="shared" si="46"/>
        <v>4.6006271629699809</v>
      </c>
    </row>
    <row r="45" spans="29:29" x14ac:dyDescent="0.25">
      <c r="AC45" s="44">
        <f t="shared" si="46"/>
        <v>4.6007076055107072</v>
      </c>
    </row>
    <row r="46" spans="29:29" ht="15.75" thickBot="1" x14ac:dyDescent="0.3">
      <c r="AC46" s="45">
        <f t="shared" si="46"/>
        <v>4.6007765586115408</v>
      </c>
    </row>
  </sheetData>
  <mergeCells count="38">
    <mergeCell ref="J3:M3"/>
    <mergeCell ref="J4:M4"/>
    <mergeCell ref="J5:M5"/>
    <mergeCell ref="O2:S2"/>
    <mergeCell ref="P3:S3"/>
    <mergeCell ref="P4:S4"/>
    <mergeCell ref="P5:S5"/>
    <mergeCell ref="I2:M2"/>
    <mergeCell ref="V3:Y3"/>
    <mergeCell ref="V4:Y4"/>
    <mergeCell ref="V5:Y5"/>
    <mergeCell ref="AA2:AE2"/>
    <mergeCell ref="AD3:AE3"/>
    <mergeCell ref="AD4:AE4"/>
    <mergeCell ref="AD5:AE5"/>
    <mergeCell ref="U2:Y2"/>
    <mergeCell ref="AP6:AS6"/>
    <mergeCell ref="AG2:AK2"/>
    <mergeCell ref="AH3:AK3"/>
    <mergeCell ref="AH4:AK4"/>
    <mergeCell ref="AH5:AK5"/>
    <mergeCell ref="AH6:AK6"/>
    <mergeCell ref="AW2:BA2"/>
    <mergeCell ref="AX3:BA3"/>
    <mergeCell ref="AX4:BA4"/>
    <mergeCell ref="AX5:BA5"/>
    <mergeCell ref="AO2:AS2"/>
    <mergeCell ref="AP3:AS3"/>
    <mergeCell ref="AP4:AS4"/>
    <mergeCell ref="AP5:AS5"/>
    <mergeCell ref="BK2:BO2"/>
    <mergeCell ref="BL3:BO3"/>
    <mergeCell ref="BL4:BO4"/>
    <mergeCell ref="BL5:BO5"/>
    <mergeCell ref="BD2:BH2"/>
    <mergeCell ref="BE3:BH3"/>
    <mergeCell ref="BE4:BH4"/>
    <mergeCell ref="BE5:BH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Punto 1</vt:lpstr>
      <vt:lpstr>Punto 2</vt:lpstr>
      <vt:lpstr>Punto 3</vt:lpstr>
      <vt:lpstr>Punto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Martínez</dc:creator>
  <cp:lastModifiedBy>DANIEL REY</cp:lastModifiedBy>
  <dcterms:created xsi:type="dcterms:W3CDTF">2020-04-01T19:32:18Z</dcterms:created>
  <dcterms:modified xsi:type="dcterms:W3CDTF">2020-05-08T08:21:10Z</dcterms:modified>
</cp:coreProperties>
</file>