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9359919D-B6AF-4276-979F-CE2F0D49E729}" xr6:coauthVersionLast="45" xr6:coauthVersionMax="45" xr10:uidLastSave="{00000000-0000-0000-0000-000000000000}"/>
  <bookViews>
    <workbookView xWindow="-120" yWindow="-120" windowWidth="20730" windowHeight="11160" activeTab="3" xr2:uid="{8CB5E4C6-43EE-40B3-ADD5-AE5F3453CA6D}"/>
  </bookViews>
  <sheets>
    <sheet name="Primer punto" sheetId="1" r:id="rId1"/>
    <sheet name="Segundo punto " sheetId="2" r:id="rId2"/>
    <sheet name="Tercer punto" sheetId="3" r:id="rId3"/>
    <sheet name="Cuarto punto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3" l="1"/>
  <c r="D26" i="3"/>
  <c r="E26" i="3"/>
  <c r="B27" i="3"/>
  <c r="B27" i="4"/>
  <c r="C27" i="4" s="1"/>
  <c r="C20" i="4"/>
  <c r="B21" i="4" s="1"/>
  <c r="C21" i="4" s="1"/>
  <c r="E16" i="1"/>
  <c r="D16" i="1"/>
  <c r="C16" i="1"/>
  <c r="C15" i="1"/>
  <c r="K20" i="4"/>
  <c r="J20" i="4"/>
  <c r="C7" i="4"/>
  <c r="H21" i="4"/>
  <c r="J21" i="4" s="1"/>
  <c r="I7" i="4"/>
  <c r="L7" i="4" s="1"/>
  <c r="K7" i="4"/>
  <c r="J7" i="4"/>
  <c r="D7" i="4"/>
  <c r="F26" i="3" l="1"/>
  <c r="C27" i="3" s="1"/>
  <c r="B28" i="4"/>
  <c r="C28" i="4" s="1"/>
  <c r="D28" i="4" s="1"/>
  <c r="D27" i="4"/>
  <c r="D21" i="4"/>
  <c r="B22" i="4"/>
  <c r="C22" i="4" s="1"/>
  <c r="L20" i="4"/>
  <c r="I21" i="4" s="1"/>
  <c r="K21" i="4" s="1"/>
  <c r="L21" i="4" s="1"/>
  <c r="E7" i="4"/>
  <c r="B11" i="3"/>
  <c r="D11" i="3" s="1"/>
  <c r="E10" i="3"/>
  <c r="F10" i="3" s="1"/>
  <c r="D10" i="3"/>
  <c r="N22" i="2"/>
  <c r="O22" i="2"/>
  <c r="P22" i="2" s="1"/>
  <c r="M22" i="2"/>
  <c r="M21" i="2"/>
  <c r="N21" i="2"/>
  <c r="O21" i="2"/>
  <c r="P21" i="2" s="1"/>
  <c r="N17" i="2"/>
  <c r="N18" i="2"/>
  <c r="N19" i="2"/>
  <c r="N20" i="2"/>
  <c r="M16" i="2"/>
  <c r="M17" i="2"/>
  <c r="M18" i="2"/>
  <c r="M19" i="2"/>
  <c r="M20" i="2"/>
  <c r="O9" i="2"/>
  <c r="O10" i="2"/>
  <c r="Q10" i="2" s="1"/>
  <c r="O11" i="2"/>
  <c r="P11" i="2" s="1"/>
  <c r="O12" i="2"/>
  <c r="Q12" i="2" s="1"/>
  <c r="O13" i="2"/>
  <c r="P13" i="2" s="1"/>
  <c r="O14" i="2"/>
  <c r="P14" i="2" s="1"/>
  <c r="O15" i="2"/>
  <c r="L16" i="2" s="1"/>
  <c r="O16" i="2" s="1"/>
  <c r="Q16" i="2" s="1"/>
  <c r="O17" i="2"/>
  <c r="O18" i="2"/>
  <c r="P18" i="2" s="1"/>
  <c r="O19" i="2"/>
  <c r="O20" i="2"/>
  <c r="P20" i="2" s="1"/>
  <c r="O7" i="2"/>
  <c r="L8" i="2" s="1"/>
  <c r="N8" i="2" s="1"/>
  <c r="N15" i="2"/>
  <c r="M15" i="2"/>
  <c r="N14" i="2"/>
  <c r="P9" i="2"/>
  <c r="P12" i="2"/>
  <c r="N9" i="2"/>
  <c r="N10" i="2"/>
  <c r="N11" i="2"/>
  <c r="N12" i="2"/>
  <c r="N13" i="2"/>
  <c r="M9" i="2"/>
  <c r="M10" i="2"/>
  <c r="M11" i="2"/>
  <c r="M12" i="2"/>
  <c r="M13" i="2"/>
  <c r="M14" i="2"/>
  <c r="M8" i="2"/>
  <c r="N7" i="2"/>
  <c r="M7" i="2"/>
  <c r="D11" i="2"/>
  <c r="D10" i="2"/>
  <c r="D9" i="2"/>
  <c r="D8" i="2"/>
  <c r="E7" i="2"/>
  <c r="D7" i="2"/>
  <c r="F7" i="2" s="1"/>
  <c r="D15" i="1"/>
  <c r="D7" i="1"/>
  <c r="C7" i="1"/>
  <c r="E27" i="3" l="1"/>
  <c r="F27" i="3" s="1"/>
  <c r="B28" i="3"/>
  <c r="D28" i="3" s="1"/>
  <c r="B29" i="4"/>
  <c r="C29" i="4" s="1"/>
  <c r="D29" i="4" s="1"/>
  <c r="B23" i="4"/>
  <c r="D22" i="4"/>
  <c r="C23" i="4"/>
  <c r="H22" i="4"/>
  <c r="J22" i="4" s="1"/>
  <c r="P10" i="2"/>
  <c r="O8" i="2"/>
  <c r="Q9" i="2" s="1"/>
  <c r="P15" i="2"/>
  <c r="Q15" i="2"/>
  <c r="Q22" i="2"/>
  <c r="Q14" i="2"/>
  <c r="Q13" i="2"/>
  <c r="Q11" i="2"/>
  <c r="Q21" i="2"/>
  <c r="B8" i="4"/>
  <c r="F7" i="4"/>
  <c r="C11" i="3"/>
  <c r="Q20" i="2"/>
  <c r="P19" i="2"/>
  <c r="Q19" i="2"/>
  <c r="Q18" i="2"/>
  <c r="P17" i="2"/>
  <c r="N16" i="2"/>
  <c r="P16" i="2"/>
  <c r="Q17" i="2"/>
  <c r="P7" i="2"/>
  <c r="C8" i="2"/>
  <c r="G7" i="2"/>
  <c r="E15" i="1"/>
  <c r="F15" i="1" s="1"/>
  <c r="E7" i="1"/>
  <c r="F7" i="1" s="1"/>
  <c r="C28" i="3" l="1"/>
  <c r="G27" i="3"/>
  <c r="B24" i="4"/>
  <c r="D23" i="4"/>
  <c r="C24" i="4"/>
  <c r="I22" i="4"/>
  <c r="K22" i="4" s="1"/>
  <c r="L22" i="4" s="1"/>
  <c r="M21" i="4"/>
  <c r="D8" i="4"/>
  <c r="C8" i="4"/>
  <c r="E11" i="3"/>
  <c r="F11" i="3" s="1"/>
  <c r="B12" i="3"/>
  <c r="D12" i="3" s="1"/>
  <c r="B16" i="1"/>
  <c r="P8" i="2"/>
  <c r="Q8" i="2"/>
  <c r="E8" i="2"/>
  <c r="F8" i="2" s="1"/>
  <c r="B8" i="1"/>
  <c r="E28" i="3" l="1"/>
  <c r="F28" i="3" s="1"/>
  <c r="B29" i="3"/>
  <c r="D29" i="3" s="1"/>
  <c r="B25" i="4"/>
  <c r="D24" i="4"/>
  <c r="C25" i="4"/>
  <c r="F16" i="1"/>
  <c r="H23" i="4"/>
  <c r="E8" i="4"/>
  <c r="B9" i="4" s="1"/>
  <c r="C12" i="3"/>
  <c r="G11" i="3"/>
  <c r="C9" i="2"/>
  <c r="H8" i="2"/>
  <c r="G8" i="2"/>
  <c r="D8" i="1"/>
  <c r="C8" i="1"/>
  <c r="E8" i="1" s="1"/>
  <c r="B17" i="1"/>
  <c r="C29" i="3" l="1"/>
  <c r="G28" i="3"/>
  <c r="B26" i="4"/>
  <c r="D25" i="4"/>
  <c r="C26" i="4"/>
  <c r="D26" i="4" s="1"/>
  <c r="C17" i="1"/>
  <c r="E17" i="1" s="1"/>
  <c r="D17" i="1"/>
  <c r="J23" i="4"/>
  <c r="I23" i="4"/>
  <c r="K23" i="4" s="1"/>
  <c r="L23" i="4" s="1"/>
  <c r="M22" i="4"/>
  <c r="F8" i="4"/>
  <c r="C9" i="4"/>
  <c r="D9" i="4"/>
  <c r="B13" i="3"/>
  <c r="D13" i="3" s="1"/>
  <c r="E12" i="3"/>
  <c r="F12" i="3" s="1"/>
  <c r="E9" i="2"/>
  <c r="F9" i="2" s="1"/>
  <c r="B9" i="1"/>
  <c r="F8" i="1"/>
  <c r="E29" i="3" l="1"/>
  <c r="F29" i="3"/>
  <c r="B30" i="3"/>
  <c r="D30" i="3" s="1"/>
  <c r="H24" i="4"/>
  <c r="E9" i="4"/>
  <c r="C13" i="3"/>
  <c r="G12" i="3"/>
  <c r="G9" i="2"/>
  <c r="C10" i="2"/>
  <c r="H9" i="2"/>
  <c r="C9" i="1"/>
  <c r="E9" i="1" s="1"/>
  <c r="F9" i="1" s="1"/>
  <c r="D9" i="1"/>
  <c r="F17" i="1"/>
  <c r="B10" i="1"/>
  <c r="C30" i="3" l="1"/>
  <c r="G29" i="3"/>
  <c r="J24" i="4"/>
  <c r="I24" i="4"/>
  <c r="K24" i="4" s="1"/>
  <c r="M23" i="4"/>
  <c r="B10" i="4"/>
  <c r="F9" i="4"/>
  <c r="C10" i="4"/>
  <c r="D10" i="4"/>
  <c r="B14" i="3"/>
  <c r="E13" i="3"/>
  <c r="F13" i="3" s="1"/>
  <c r="E10" i="2"/>
  <c r="F10" i="2" s="1"/>
  <c r="D10" i="1"/>
  <c r="C10" i="1"/>
  <c r="E30" i="3" l="1"/>
  <c r="F30" i="3" s="1"/>
  <c r="B31" i="3"/>
  <c r="D31" i="3" s="1"/>
  <c r="L24" i="4"/>
  <c r="H25" i="4"/>
  <c r="E10" i="4"/>
  <c r="B11" i="4" s="1"/>
  <c r="D14" i="3"/>
  <c r="C14" i="3"/>
  <c r="G13" i="3"/>
  <c r="C11" i="2"/>
  <c r="H10" i="2"/>
  <c r="G10" i="2"/>
  <c r="E10" i="1"/>
  <c r="F10" i="1" s="1"/>
  <c r="C31" i="3" l="1"/>
  <c r="G30" i="3"/>
  <c r="J25" i="4"/>
  <c r="I25" i="4"/>
  <c r="K25" i="4" s="1"/>
  <c r="L25" i="4" s="1"/>
  <c r="M24" i="4"/>
  <c r="F10" i="4"/>
  <c r="C11" i="4"/>
  <c r="D11" i="4"/>
  <c r="E11" i="4" s="1"/>
  <c r="B12" i="4" s="1"/>
  <c r="B15" i="3"/>
  <c r="D15" i="3" s="1"/>
  <c r="E14" i="3"/>
  <c r="F14" i="3" s="1"/>
  <c r="C12" i="2"/>
  <c r="E11" i="2"/>
  <c r="F11" i="2" s="1"/>
  <c r="E31" i="3" l="1"/>
  <c r="F31" i="3" s="1"/>
  <c r="B32" i="3"/>
  <c r="D32" i="3" s="1"/>
  <c r="H26" i="4"/>
  <c r="F11" i="4"/>
  <c r="C12" i="4"/>
  <c r="D12" i="4"/>
  <c r="C15" i="3"/>
  <c r="G14" i="3"/>
  <c r="B12" i="2"/>
  <c r="H11" i="2"/>
  <c r="G11" i="2"/>
  <c r="C13" i="2"/>
  <c r="E12" i="2"/>
  <c r="C32" i="3" l="1"/>
  <c r="G31" i="3"/>
  <c r="J26" i="4"/>
  <c r="I26" i="4"/>
  <c r="K26" i="4" s="1"/>
  <c r="L26" i="4" s="1"/>
  <c r="M25" i="4"/>
  <c r="E12" i="4"/>
  <c r="B13" i="4" s="1"/>
  <c r="C13" i="4" s="1"/>
  <c r="F12" i="4"/>
  <c r="B16" i="3"/>
  <c r="E15" i="3"/>
  <c r="F15" i="3" s="1"/>
  <c r="E13" i="2"/>
  <c r="C14" i="2"/>
  <c r="D12" i="2"/>
  <c r="F12" i="2" s="1"/>
  <c r="E32" i="3" l="1"/>
  <c r="F32" i="3" s="1"/>
  <c r="B33" i="3"/>
  <c r="D33" i="3" s="1"/>
  <c r="D13" i="4"/>
  <c r="E13" i="4" s="1"/>
  <c r="H27" i="4"/>
  <c r="C16" i="3"/>
  <c r="G15" i="3"/>
  <c r="D16" i="3"/>
  <c r="B13" i="2"/>
  <c r="H12" i="2"/>
  <c r="G12" i="2"/>
  <c r="E14" i="2"/>
  <c r="C15" i="2"/>
  <c r="C33" i="3" l="1"/>
  <c r="G32" i="3"/>
  <c r="J27" i="4"/>
  <c r="F13" i="4"/>
  <c r="B14" i="4"/>
  <c r="I27" i="4"/>
  <c r="K27" i="4" s="1"/>
  <c r="L27" i="4" s="1"/>
  <c r="M26" i="4"/>
  <c r="D14" i="4"/>
  <c r="C14" i="4"/>
  <c r="E15" i="2"/>
  <c r="C16" i="2"/>
  <c r="E16" i="2" s="1"/>
  <c r="B17" i="3"/>
  <c r="D17" i="3" s="1"/>
  <c r="E16" i="3"/>
  <c r="F16" i="3" s="1"/>
  <c r="D13" i="2"/>
  <c r="F13" i="2" s="1"/>
  <c r="E33" i="3" l="1"/>
  <c r="F33" i="3" s="1"/>
  <c r="B34" i="3"/>
  <c r="D34" i="3" s="1"/>
  <c r="H28" i="4"/>
  <c r="E14" i="4"/>
  <c r="B15" i="4" s="1"/>
  <c r="F14" i="4"/>
  <c r="C15" i="4"/>
  <c r="D15" i="4"/>
  <c r="C17" i="3"/>
  <c r="G16" i="3"/>
  <c r="B14" i="2"/>
  <c r="H13" i="2"/>
  <c r="G13" i="2"/>
  <c r="C34" i="3" l="1"/>
  <c r="G33" i="3"/>
  <c r="J28" i="4"/>
  <c r="I28" i="4"/>
  <c r="M27" i="4"/>
  <c r="E15" i="4"/>
  <c r="F15" i="4" s="1"/>
  <c r="E17" i="3"/>
  <c r="F17" i="3" s="1"/>
  <c r="B18" i="3"/>
  <c r="D14" i="2"/>
  <c r="F14" i="2" s="1"/>
  <c r="E34" i="3" l="1"/>
  <c r="F34" i="3"/>
  <c r="B35" i="3"/>
  <c r="D35" i="3" s="1"/>
  <c r="K28" i="4"/>
  <c r="L28" i="4" s="1"/>
  <c r="H29" i="4"/>
  <c r="D18" i="3"/>
  <c r="C18" i="3"/>
  <c r="G17" i="3"/>
  <c r="H14" i="2"/>
  <c r="G14" i="2"/>
  <c r="B15" i="2"/>
  <c r="C35" i="3" l="1"/>
  <c r="G34" i="3"/>
  <c r="J29" i="4"/>
  <c r="I29" i="4"/>
  <c r="M28" i="4"/>
  <c r="E18" i="3"/>
  <c r="F18" i="3" s="1"/>
  <c r="B19" i="3"/>
  <c r="D19" i="3" s="1"/>
  <c r="D15" i="2"/>
  <c r="F15" i="2" s="1"/>
  <c r="B16" i="2" s="1"/>
  <c r="E35" i="3" l="1"/>
  <c r="F35" i="3" s="1"/>
  <c r="B36" i="3"/>
  <c r="D36" i="3" s="1"/>
  <c r="K29" i="4"/>
  <c r="L29" i="4" s="1"/>
  <c r="H30" i="4"/>
  <c r="J30" i="4" s="1"/>
  <c r="D16" i="2"/>
  <c r="F16" i="2" s="1"/>
  <c r="C19" i="3"/>
  <c r="G18" i="3"/>
  <c r="G15" i="2"/>
  <c r="H15" i="2"/>
  <c r="C36" i="3" l="1"/>
  <c r="G35" i="3"/>
  <c r="I30" i="4"/>
  <c r="M29" i="4"/>
  <c r="G16" i="2"/>
  <c r="H16" i="2"/>
  <c r="B20" i="3"/>
  <c r="D20" i="3" s="1"/>
  <c r="E19" i="3"/>
  <c r="F19" i="3" s="1"/>
  <c r="E36" i="3" l="1"/>
  <c r="F36" i="3" s="1"/>
  <c r="B37" i="3"/>
  <c r="D37" i="3" s="1"/>
  <c r="H31" i="4"/>
  <c r="J31" i="4" s="1"/>
  <c r="K30" i="4"/>
  <c r="L30" i="4" s="1"/>
  <c r="C20" i="3"/>
  <c r="G19" i="3"/>
  <c r="C37" i="3" l="1"/>
  <c r="E37" i="3" s="1"/>
  <c r="G36" i="3"/>
  <c r="I31" i="4"/>
  <c r="M30" i="4"/>
  <c r="E20" i="3"/>
  <c r="F20" i="3" s="1"/>
  <c r="B21" i="3"/>
  <c r="D21" i="3" s="1"/>
  <c r="H32" i="4" l="1"/>
  <c r="J32" i="4" s="1"/>
  <c r="K31" i="4"/>
  <c r="L31" i="4" s="1"/>
  <c r="C21" i="3"/>
  <c r="E21" i="3" s="1"/>
  <c r="F21" i="3" s="1"/>
  <c r="G21" i="3" s="1"/>
  <c r="G20" i="3"/>
  <c r="F37" i="3" l="1"/>
  <c r="G37" i="3" s="1"/>
  <c r="I32" i="4"/>
  <c r="K32" i="4" s="1"/>
  <c r="M31" i="4"/>
  <c r="L32" i="4"/>
  <c r="M32" i="4" s="1"/>
  <c r="M7" i="4" l="1"/>
  <c r="H8" i="4"/>
  <c r="K8" i="4" s="1"/>
  <c r="I8" i="4" l="1"/>
  <c r="J8" i="4"/>
  <c r="L8" i="4" l="1"/>
  <c r="H9" i="4" s="1"/>
  <c r="K9" i="4" s="1"/>
  <c r="M8" i="4" l="1"/>
  <c r="I9" i="4"/>
  <c r="J9" i="4"/>
  <c r="L9" i="4" l="1"/>
  <c r="H10" i="4"/>
  <c r="K10" i="4" s="1"/>
  <c r="M9" i="4" l="1"/>
  <c r="I10" i="4"/>
  <c r="J10" i="4"/>
  <c r="L10" i="4" l="1"/>
  <c r="H11" i="4" s="1"/>
  <c r="K11" i="4" s="1"/>
  <c r="M10" i="4" l="1"/>
  <c r="J11" i="4"/>
  <c r="I11" i="4"/>
  <c r="L11" i="4" l="1"/>
  <c r="H12" i="4" s="1"/>
  <c r="K12" i="4" s="1"/>
  <c r="M11" i="4" l="1"/>
  <c r="I12" i="4"/>
  <c r="J12" i="4"/>
  <c r="L12" i="4" l="1"/>
  <c r="H13" i="4" s="1"/>
  <c r="K13" i="4" s="1"/>
  <c r="M12" i="4" l="1"/>
  <c r="I13" i="4"/>
  <c r="J13" i="4"/>
  <c r="L13" i="4" l="1"/>
  <c r="H14" i="4" s="1"/>
  <c r="K14" i="4" s="1"/>
  <c r="M13" i="4" l="1"/>
  <c r="I14" i="4"/>
  <c r="J14" i="4"/>
  <c r="L14" i="4" l="1"/>
  <c r="M14" i="4"/>
</calcChain>
</file>

<file path=xl/sharedStrings.xml><?xml version="1.0" encoding="utf-8"?>
<sst xmlns="http://schemas.openxmlformats.org/spreadsheetml/2006/main" count="72" uniqueCount="32">
  <si>
    <t>Xn</t>
  </si>
  <si>
    <t>f(xn)</t>
  </si>
  <si>
    <t>Xn-1</t>
  </si>
  <si>
    <t>f´(Xn)</t>
  </si>
  <si>
    <t>f(Xn)</t>
  </si>
  <si>
    <t>Error normalizado</t>
  </si>
  <si>
    <t>Primer punto</t>
  </si>
  <si>
    <t>Valor de X</t>
  </si>
  <si>
    <t>Valor de Z</t>
  </si>
  <si>
    <t>Segundo punto</t>
  </si>
  <si>
    <t>Regla falsa</t>
  </si>
  <si>
    <t>an</t>
  </si>
  <si>
    <t>bn</t>
  </si>
  <si>
    <t>f(an)</t>
  </si>
  <si>
    <t>f(bn)</t>
  </si>
  <si>
    <t>xn</t>
  </si>
  <si>
    <t xml:space="preserve">Metodo de bisección </t>
  </si>
  <si>
    <t>Método de la secante</t>
  </si>
  <si>
    <t>f(Xn-1)</t>
  </si>
  <si>
    <t>Sin(x^2)</t>
  </si>
  <si>
    <t>f(Xn+1)</t>
  </si>
  <si>
    <t>Tercer punto</t>
  </si>
  <si>
    <t>Cuarto punto</t>
  </si>
  <si>
    <t>Newton</t>
  </si>
  <si>
    <t>Punto fijo</t>
  </si>
  <si>
    <t xml:space="preserve">Newton mejorado </t>
  </si>
  <si>
    <t>f´´(Xn)</t>
  </si>
  <si>
    <t xml:space="preserve">Bisección </t>
  </si>
  <si>
    <t>g(Xn)</t>
  </si>
  <si>
    <t>Error</t>
  </si>
  <si>
    <t>Se encontraron ceros en 5,22 y 4,60(Los dos se pueden observar en la grafica)</t>
  </si>
  <si>
    <t>cos(ln(x))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</si>
</sst>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Alignment="1"/>
    <xf numFmtId="0" fontId="0" fillId="0" borderId="0" xfId="0" applyFill="1" applyBorder="1" applyAlignment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0" fillId="6" borderId="3" xfId="0" applyFill="1" applyBorder="1"/>
    <xf numFmtId="0" fontId="0" fillId="0" borderId="0" xfId="0" applyFill="1" applyBorder="1"/>
    <xf numFmtId="0" fontId="0" fillId="5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2</xdr:row>
      <xdr:rowOff>12867</xdr:rowOff>
    </xdr:from>
    <xdr:to>
      <xdr:col>13</xdr:col>
      <xdr:colOff>1048860</xdr:colOff>
      <xdr:row>20</xdr:row>
      <xdr:rowOff>76861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60BD0B-0E87-4B4D-80FB-500234546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93867"/>
          <a:ext cx="5868510" cy="3492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16</xdr:row>
      <xdr:rowOff>95249</xdr:rowOff>
    </xdr:from>
    <xdr:to>
      <xdr:col>8</xdr:col>
      <xdr:colOff>71700</xdr:colOff>
      <xdr:row>29</xdr:row>
      <xdr:rowOff>104774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ADFDDD-1169-4CE6-8428-DD11766A0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143249"/>
          <a:ext cx="5691450" cy="2486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9</xdr:row>
      <xdr:rowOff>28575</xdr:rowOff>
    </xdr:from>
    <xdr:to>
      <xdr:col>17</xdr:col>
      <xdr:colOff>10608</xdr:colOff>
      <xdr:row>33</xdr:row>
      <xdr:rowOff>105424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E648D4-F117-46ED-BE42-1A49C8DC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743075"/>
          <a:ext cx="7763958" cy="4648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212912</xdr:colOff>
      <xdr:row>8</xdr:row>
      <xdr:rowOff>168089</xdr:rowOff>
    </xdr:from>
    <xdr:to>
      <xdr:col>18</xdr:col>
      <xdr:colOff>28836</xdr:colOff>
      <xdr:row>23</xdr:row>
      <xdr:rowOff>168088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372F5C-559B-4EED-B01C-EC0C8B6B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706" y="1692089"/>
          <a:ext cx="4298277" cy="2857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07DF-E81A-4291-9528-3ADFD1F5A069}">
  <dimension ref="B2:N22"/>
  <sheetViews>
    <sheetView workbookViewId="0">
      <selection activeCell="D23" sqref="D23"/>
    </sheetView>
  </sheetViews>
  <sheetFormatPr baseColWidth="10" defaultRowHeight="15" x14ac:dyDescent="0.25"/>
  <cols>
    <col min="6" max="6" width="16.85546875" bestFit="1" customWidth="1"/>
    <col min="10" max="10" width="11.85546875" bestFit="1" customWidth="1"/>
    <col min="14" max="14" width="16.85546875" bestFit="1" customWidth="1"/>
  </cols>
  <sheetData>
    <row r="2" spans="2:14" x14ac:dyDescent="0.25">
      <c r="B2" s="20" t="s">
        <v>6</v>
      </c>
      <c r="C2" s="20"/>
      <c r="H2" s="8"/>
      <c r="I2" s="8"/>
      <c r="J2" s="8"/>
      <c r="K2" s="8"/>
      <c r="L2" s="8"/>
      <c r="M2" s="8"/>
      <c r="N2" s="8"/>
    </row>
    <row r="3" spans="2:14" x14ac:dyDescent="0.25">
      <c r="H3" s="8"/>
      <c r="I3" s="8"/>
      <c r="J3" s="8"/>
      <c r="K3" s="8"/>
      <c r="L3" s="8"/>
      <c r="M3" s="8"/>
      <c r="N3" s="8"/>
    </row>
    <row r="4" spans="2:14" x14ac:dyDescent="0.25">
      <c r="B4" s="20" t="s">
        <v>7</v>
      </c>
      <c r="C4" s="20"/>
      <c r="D4" s="1"/>
      <c r="H4" s="8"/>
      <c r="I4" s="8"/>
      <c r="J4" s="8"/>
      <c r="K4" s="8"/>
      <c r="L4" s="8"/>
      <c r="M4" s="8"/>
      <c r="N4" s="8"/>
    </row>
    <row r="5" spans="2:14" x14ac:dyDescent="0.25">
      <c r="H5" s="8"/>
      <c r="I5" s="8"/>
      <c r="J5" s="8"/>
      <c r="K5" s="8"/>
      <c r="L5" s="8"/>
      <c r="M5" s="8"/>
      <c r="N5" s="8"/>
    </row>
    <row r="6" spans="2:14" x14ac:dyDescent="0.25">
      <c r="B6" s="4" t="s">
        <v>0</v>
      </c>
      <c r="C6" s="4" t="s">
        <v>4</v>
      </c>
      <c r="D6" s="4" t="s">
        <v>3</v>
      </c>
      <c r="E6" s="4" t="s">
        <v>2</v>
      </c>
      <c r="F6" s="4" t="s">
        <v>5</v>
      </c>
      <c r="H6" s="8"/>
      <c r="I6" s="8"/>
      <c r="J6" s="8"/>
      <c r="K6" s="8"/>
      <c r="L6" s="8"/>
      <c r="M6" s="8"/>
      <c r="N6" s="8"/>
    </row>
    <row r="7" spans="2:14" x14ac:dyDescent="0.25">
      <c r="B7" s="2">
        <v>8</v>
      </c>
      <c r="C7" s="2">
        <f>B7^4-(20*B7^3)+(700*B7^2)-(14000*B7)+70000</f>
        <v>-3344</v>
      </c>
      <c r="D7" s="2">
        <f>(4*B7^3)-(60*B7^2)+(1400*B7)-14000</f>
        <v>-4592</v>
      </c>
      <c r="E7" s="2">
        <f>B7-(C7/D7)</f>
        <v>7.2717770034843205</v>
      </c>
      <c r="F7" s="2">
        <f>(B7-E7)/B7</f>
        <v>9.1027874564459932E-2</v>
      </c>
      <c r="H7" s="8"/>
      <c r="I7" s="8"/>
      <c r="J7" s="8"/>
      <c r="K7" s="8"/>
      <c r="L7" s="8"/>
      <c r="M7" s="8"/>
      <c r="N7" s="8"/>
    </row>
    <row r="8" spans="2:14" x14ac:dyDescent="0.25">
      <c r="B8" s="2">
        <f>E7</f>
        <v>7.2717770034843205</v>
      </c>
      <c r="C8" s="2">
        <f>B8^4-(20*B8^3)+(700*B8^2)-(14000*B8)+70000</f>
        <v>315.95350570265146</v>
      </c>
      <c r="D8" s="2">
        <f>(4*B8^3)-(60*B8^2)+(1400*B8)-14000</f>
        <v>-5454.1469974728752</v>
      </c>
      <c r="E8" s="2">
        <f>B8-(C8/D8)</f>
        <v>7.329706044606433</v>
      </c>
      <c r="F8" s="2">
        <f t="shared" ref="F8:F10" si="0">(B8-E8)/B8</f>
        <v>-7.9662840450629071E-3</v>
      </c>
      <c r="H8" s="8"/>
      <c r="I8" s="8"/>
      <c r="J8" s="8"/>
      <c r="K8" s="8"/>
      <c r="L8" s="8"/>
      <c r="M8" s="8"/>
      <c r="N8" s="8"/>
    </row>
    <row r="9" spans="2:14" x14ac:dyDescent="0.25">
      <c r="B9" s="2">
        <f>E8</f>
        <v>7.329706044606433</v>
      </c>
      <c r="C9" s="2">
        <f>B9^4-(20*B9^3)+(700*B9^2)-(14000*B9)+70000</f>
        <v>1.9513676612696145</v>
      </c>
      <c r="D9" s="2">
        <f>(4*B9^3)-(60*B9^2)+(1400*B9)-14000</f>
        <v>-5386.7451507702408</v>
      </c>
      <c r="E9" s="2">
        <f>B9-(C9/D9)</f>
        <v>7.3300682981763812</v>
      </c>
      <c r="F9" s="2">
        <f t="shared" si="0"/>
        <v>-4.9422660028049517E-5</v>
      </c>
      <c r="H9" s="8"/>
      <c r="I9" s="8"/>
      <c r="J9" s="8"/>
      <c r="K9" s="8"/>
      <c r="L9" s="8"/>
      <c r="M9" s="8"/>
      <c r="N9" s="8"/>
    </row>
    <row r="10" spans="2:14" x14ac:dyDescent="0.25">
      <c r="B10" s="2">
        <f>E9</f>
        <v>7.3300682981763812</v>
      </c>
      <c r="C10" s="2">
        <f>B10^4-(20*B10^3)+(700*B10^2)-(14000*B10)+70000</f>
        <v>7.6449112384580076E-5</v>
      </c>
      <c r="D10" s="2">
        <f>(4*B10^3)-(60*B10^2)+(1400*B10)-14000</f>
        <v>-5386.3230744679186</v>
      </c>
      <c r="E10" s="2">
        <f>B10-(C10/D10)</f>
        <v>7.3300683123695718</v>
      </c>
      <c r="F10" s="2">
        <f t="shared" si="0"/>
        <v>-1.9362971865244523E-9</v>
      </c>
      <c r="H10" s="8"/>
      <c r="I10" s="8"/>
      <c r="J10" s="8"/>
      <c r="K10" s="8"/>
      <c r="L10" s="8"/>
      <c r="M10" s="8"/>
      <c r="N10" s="8"/>
    </row>
    <row r="11" spans="2:14" x14ac:dyDescent="0.25">
      <c r="H11" s="8"/>
      <c r="I11" s="8"/>
      <c r="J11" s="8"/>
      <c r="K11" s="8"/>
      <c r="L11" s="8"/>
      <c r="M11" s="8"/>
      <c r="N11" s="8"/>
    </row>
    <row r="12" spans="2:14" x14ac:dyDescent="0.25">
      <c r="B12" s="20" t="s">
        <v>8</v>
      </c>
      <c r="C12" s="20"/>
      <c r="H12" s="8"/>
      <c r="I12" s="8"/>
      <c r="J12" s="8"/>
      <c r="K12" s="8"/>
      <c r="L12" s="8"/>
      <c r="M12" s="8"/>
      <c r="N12" s="8"/>
    </row>
    <row r="13" spans="2:14" x14ac:dyDescent="0.25">
      <c r="H13" s="8"/>
      <c r="I13" s="8"/>
      <c r="J13" s="8"/>
      <c r="K13" s="8"/>
      <c r="L13" s="8"/>
      <c r="M13" s="8"/>
      <c r="N13" s="8"/>
    </row>
    <row r="14" spans="2:14" x14ac:dyDescent="0.25">
      <c r="B14" s="6" t="s">
        <v>0</v>
      </c>
      <c r="C14" s="6" t="s">
        <v>4</v>
      </c>
      <c r="D14" s="6" t="s">
        <v>3</v>
      </c>
      <c r="E14" s="6" t="s">
        <v>2</v>
      </c>
      <c r="F14" s="6" t="s">
        <v>5</v>
      </c>
      <c r="H14" s="8"/>
      <c r="I14" s="8"/>
      <c r="J14" s="8"/>
      <c r="K14" s="8"/>
      <c r="L14" s="8"/>
      <c r="M14" s="8"/>
      <c r="N14" s="8"/>
    </row>
    <row r="15" spans="2:14" x14ac:dyDescent="0.25">
      <c r="B15" s="2">
        <v>29</v>
      </c>
      <c r="C15" s="2">
        <f>846.27-(B15^2)</f>
        <v>5.2699999999999818</v>
      </c>
      <c r="D15" s="2">
        <f>-2*B15</f>
        <v>-58</v>
      </c>
      <c r="E15" s="2">
        <f>B15-(C15/D15)</f>
        <v>29.090862068965517</v>
      </c>
      <c r="F15" s="2">
        <f>(B15-E15)/B15</f>
        <v>-3.1331747919143894E-3</v>
      </c>
      <c r="H15" s="8"/>
      <c r="I15" s="8"/>
      <c r="J15" s="8"/>
      <c r="K15" s="8"/>
      <c r="L15" s="8"/>
      <c r="M15" s="8"/>
      <c r="N15" s="8"/>
    </row>
    <row r="16" spans="2:14" x14ac:dyDescent="0.25">
      <c r="B16" s="2">
        <f>E15</f>
        <v>29.090862068965517</v>
      </c>
      <c r="C16" s="2">
        <f t="shared" ref="C16:C17" si="1">846.27-(B16^2)</f>
        <v>-8.2559155766830372E-3</v>
      </c>
      <c r="D16" s="2">
        <f t="shared" ref="D16:D17" si="2">-2*B16</f>
        <v>-58.181724137931035</v>
      </c>
      <c r="E16" s="2">
        <f t="shared" ref="E16:E17" si="3">B16-(C16/D16)</f>
        <v>29.090720170187179</v>
      </c>
      <c r="F16" s="2">
        <f t="shared" ref="F16:F17" si="4">(B16-E16)/B16</f>
        <v>4.8777783897138162E-6</v>
      </c>
      <c r="H16" s="8"/>
      <c r="I16" s="8"/>
      <c r="J16" s="8"/>
      <c r="K16" s="8"/>
      <c r="L16" s="8"/>
      <c r="M16" s="8"/>
      <c r="N16" s="8"/>
    </row>
    <row r="17" spans="2:14" x14ac:dyDescent="0.25">
      <c r="B17" s="2">
        <f>E16</f>
        <v>29.090720170187179</v>
      </c>
      <c r="C17" s="2">
        <f t="shared" si="1"/>
        <v>-2.0135189515713137E-8</v>
      </c>
      <c r="D17" s="2">
        <f t="shared" si="2"/>
        <v>-58.181440340374358</v>
      </c>
      <c r="E17" s="2">
        <f t="shared" si="3"/>
        <v>29.090720169841102</v>
      </c>
      <c r="F17" s="2">
        <f t="shared" si="4"/>
        <v>1.1896472237699422E-11</v>
      </c>
      <c r="H17" s="8"/>
      <c r="I17" s="8"/>
      <c r="J17" s="8"/>
      <c r="K17" s="8"/>
      <c r="L17" s="8"/>
      <c r="M17" s="8"/>
      <c r="N17" s="8"/>
    </row>
    <row r="18" spans="2:14" x14ac:dyDescent="0.25">
      <c r="B18" s="13"/>
      <c r="C18" s="13"/>
      <c r="D18" s="13"/>
      <c r="E18" s="13"/>
      <c r="F18" s="13"/>
      <c r="H18" s="8"/>
      <c r="I18" s="8"/>
      <c r="J18" s="8"/>
      <c r="K18" s="8"/>
      <c r="L18" s="8"/>
      <c r="M18" s="8"/>
      <c r="N18" s="8"/>
    </row>
    <row r="19" spans="2:14" x14ac:dyDescent="0.25">
      <c r="B19" s="13"/>
      <c r="C19" s="13"/>
      <c r="D19" s="13"/>
      <c r="E19" s="13"/>
      <c r="F19" s="13"/>
      <c r="H19" s="8"/>
      <c r="I19" s="8"/>
      <c r="J19" s="8"/>
      <c r="K19" s="8"/>
      <c r="L19" s="8"/>
      <c r="M19" s="8"/>
      <c r="N19" s="8"/>
    </row>
    <row r="20" spans="2:14" x14ac:dyDescent="0.25">
      <c r="B20" s="13"/>
      <c r="C20" s="13"/>
      <c r="D20" s="13"/>
      <c r="E20" s="13"/>
      <c r="F20" s="13"/>
      <c r="H20" s="9"/>
      <c r="I20" s="9"/>
      <c r="J20" s="9"/>
      <c r="K20" s="9"/>
      <c r="L20" s="9"/>
      <c r="M20" s="9"/>
      <c r="N20" s="9"/>
    </row>
    <row r="21" spans="2:14" x14ac:dyDescent="0.25">
      <c r="B21" s="13"/>
      <c r="C21" s="13"/>
      <c r="D21" s="13"/>
      <c r="E21" s="13"/>
      <c r="F21" s="13"/>
      <c r="H21" s="7"/>
      <c r="I21" s="7"/>
      <c r="J21" s="7"/>
      <c r="K21" s="7"/>
      <c r="L21" s="7"/>
      <c r="M21" s="7"/>
      <c r="N21" s="7"/>
    </row>
    <row r="22" spans="2:14" x14ac:dyDescent="0.25">
      <c r="B22" s="13"/>
      <c r="C22" s="13"/>
      <c r="D22" s="13"/>
      <c r="E22" s="13"/>
      <c r="F22" s="13"/>
    </row>
  </sheetData>
  <mergeCells count="3">
    <mergeCell ref="B2:C2"/>
    <mergeCell ref="B4:C4"/>
    <mergeCell ref="B12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D055-DC78-4B8A-835B-F767953D11C7}">
  <dimension ref="B2:Q22"/>
  <sheetViews>
    <sheetView topLeftCell="B1" workbookViewId="0">
      <selection activeCell="J29" sqref="J29"/>
    </sheetView>
  </sheetViews>
  <sheetFormatPr baseColWidth="10" defaultRowHeight="15" x14ac:dyDescent="0.25"/>
  <cols>
    <col min="8" max="8" width="16.85546875" bestFit="1" customWidth="1"/>
  </cols>
  <sheetData>
    <row r="2" spans="2:17" x14ac:dyDescent="0.25">
      <c r="B2" s="21" t="s">
        <v>9</v>
      </c>
      <c r="C2" s="21"/>
    </row>
    <row r="4" spans="2:17" x14ac:dyDescent="0.25">
      <c r="B4" s="21" t="s">
        <v>10</v>
      </c>
      <c r="C4" s="21"/>
      <c r="K4" s="21" t="s">
        <v>16</v>
      </c>
      <c r="L4" s="21"/>
    </row>
    <row r="6" spans="2:17" x14ac:dyDescent="0.25"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</v>
      </c>
      <c r="H6" s="5" t="s">
        <v>5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5" t="s">
        <v>1</v>
      </c>
      <c r="Q6" s="5" t="s">
        <v>5</v>
      </c>
    </row>
    <row r="7" spans="2:17" x14ac:dyDescent="0.25">
      <c r="B7" s="3">
        <v>97</v>
      </c>
      <c r="C7" s="3">
        <v>98</v>
      </c>
      <c r="D7" s="3">
        <f>-50+(0.6533*B7)*(1-EXP(-150/B7))</f>
        <v>-0.12869454899650634</v>
      </c>
      <c r="E7" s="3">
        <f>-50+(0.6533*C7)*(1-EXP(-150/C7))</f>
        <v>0.16853552448255016</v>
      </c>
      <c r="F7" s="3">
        <f>B7-((D7*(C7-B7))/E7-D7)</f>
        <v>97.634910331289916</v>
      </c>
      <c r="G7" s="3">
        <f>-50+(0.6533*F7)*(1-EXP(-150/F7))</f>
        <v>6.0414286572822107E-2</v>
      </c>
      <c r="H7" s="3"/>
      <c r="K7" s="3">
        <v>97</v>
      </c>
      <c r="L7" s="3">
        <v>98</v>
      </c>
      <c r="M7" s="3">
        <f>-50+(0.6533*K7)*(1-EXP(-150/K7))</f>
        <v>-0.12869454899650634</v>
      </c>
      <c r="N7" s="3">
        <f>-50+(0.6533*L7)*(1-EXP(-150/L7))</f>
        <v>0.16853552448255016</v>
      </c>
      <c r="O7" s="3">
        <f>(K7+L7)/2</f>
        <v>97.5</v>
      </c>
      <c r="P7" s="3">
        <f>-50+(0.6533*O7)*(1-EXP(-150/O7))</f>
        <v>2.034613314399536E-2</v>
      </c>
      <c r="Q7" s="3"/>
    </row>
    <row r="8" spans="2:17" x14ac:dyDescent="0.25">
      <c r="B8" s="3">
        <v>97</v>
      </c>
      <c r="C8" s="3">
        <f>F7</f>
        <v>97.634910331289916</v>
      </c>
      <c r="D8" s="3">
        <f>-50+(0.6533*B8)*(1-EXP(-150/B8))</f>
        <v>-0.12869454899650634</v>
      </c>
      <c r="E8" s="3">
        <f>-50+(0.6533*C8)*(1-EXP(-150/C8))</f>
        <v>6.0414286572822107E-2</v>
      </c>
      <c r="F8" s="3">
        <f>B8-((D8*(C8-B8))/E8-D8)</f>
        <v>98.223791814309095</v>
      </c>
      <c r="G8" s="3">
        <f>-50+(0.6533*F8)*(1-EXP(-150/F8))</f>
        <v>0.23458857002404443</v>
      </c>
      <c r="H8" s="3">
        <f>(F8-F7)/F8</f>
        <v>5.9953039089801433E-3</v>
      </c>
      <c r="K8" s="3">
        <v>97</v>
      </c>
      <c r="L8" s="3">
        <f>O7</f>
        <v>97.5</v>
      </c>
      <c r="M8" s="3">
        <f>-50+(0.6533*K8)*(1-EXP(-150/K8))</f>
        <v>-0.12869454899650634</v>
      </c>
      <c r="N8" s="3">
        <f>-50+(0.6533*L8)*(1-EXP(-150/L8))</f>
        <v>2.034613314399536E-2</v>
      </c>
      <c r="O8" s="3">
        <f t="shared" ref="O8:O22" si="0">(K8+L8)/2</f>
        <v>97.25</v>
      </c>
      <c r="P8" s="3">
        <f>-50+(0.6533*O8)*(1-EXP(-150/O8))</f>
        <v>-5.4067397437655984E-2</v>
      </c>
      <c r="Q8" s="3">
        <f>(O8-O7)/O8</f>
        <v>-2.5706940874035988E-3</v>
      </c>
    </row>
    <row r="9" spans="2:17" x14ac:dyDescent="0.25">
      <c r="B9" s="3">
        <v>97</v>
      </c>
      <c r="C9" s="3">
        <f t="shared" ref="C9:C11" si="1">F8</f>
        <v>98.223791814309095</v>
      </c>
      <c r="D9" s="3">
        <f t="shared" ref="D9:E16" si="2">-50+(0.6533*B9)*(1-EXP(-150/B9))</f>
        <v>-0.12869454899650634</v>
      </c>
      <c r="E9" s="3">
        <f t="shared" si="2"/>
        <v>0.23458857002404443</v>
      </c>
      <c r="F9" s="3">
        <f t="shared" ref="F9:F12" si="3">B9-((D9*(C9-B9))/E9-D9)</f>
        <v>97.542673777226639</v>
      </c>
      <c r="G9" s="3">
        <f t="shared" ref="G9:G12" si="4">-50+(0.6533*F9)*(1-EXP(-150/F9))</f>
        <v>3.3026872511989325E-2</v>
      </c>
      <c r="H9" s="3">
        <f t="shared" ref="H9:H11" si="5">(F9-F8)/F9</f>
        <v>-6.9827698043015609E-3</v>
      </c>
      <c r="K9" s="3">
        <v>97.5</v>
      </c>
      <c r="L9" s="3">
        <v>97.25</v>
      </c>
      <c r="M9" s="3">
        <f t="shared" ref="M9:M22" si="6">-50+(0.6533*K9)*(1-EXP(-150/K9))</f>
        <v>2.034613314399536E-2</v>
      </c>
      <c r="N9" s="3">
        <f t="shared" ref="N9:N22" si="7">-50+(0.6533*L9)*(1-EXP(-150/L9))</f>
        <v>-5.4067397437655984E-2</v>
      </c>
      <c r="O9" s="3">
        <f t="shared" si="0"/>
        <v>97.375</v>
      </c>
      <c r="P9" s="3">
        <f t="shared" ref="P9:P22" si="8">-50+(0.6533*O9)*(1-EXP(-150/O9))</f>
        <v>-1.6833979529501164E-2</v>
      </c>
      <c r="Q9" s="3">
        <f t="shared" ref="Q9:Q22" si="9">(O9-O8)/O9</f>
        <v>1.2836970474967907E-3</v>
      </c>
    </row>
    <row r="10" spans="2:17" x14ac:dyDescent="0.25">
      <c r="B10" s="3">
        <v>97</v>
      </c>
      <c r="C10" s="3">
        <f t="shared" si="1"/>
        <v>97.542673777226639</v>
      </c>
      <c r="D10" s="3">
        <f t="shared" si="2"/>
        <v>-0.12869454899650634</v>
      </c>
      <c r="E10" s="3">
        <f t="shared" si="2"/>
        <v>3.3026872511989325E-2</v>
      </c>
      <c r="F10" s="3">
        <f t="shared" si="3"/>
        <v>98.985921571166244</v>
      </c>
      <c r="G10" s="3">
        <f t="shared" si="4"/>
        <v>0.45827209182493078</v>
      </c>
      <c r="H10" s="3">
        <f t="shared" si="5"/>
        <v>1.4580333960945926E-2</v>
      </c>
      <c r="K10" s="3">
        <v>97.5</v>
      </c>
      <c r="L10" s="3">
        <v>97.375</v>
      </c>
      <c r="M10" s="3">
        <f t="shared" si="6"/>
        <v>2.034613314399536E-2</v>
      </c>
      <c r="N10" s="3">
        <f t="shared" si="7"/>
        <v>-1.6833979529501164E-2</v>
      </c>
      <c r="O10" s="3">
        <f t="shared" si="0"/>
        <v>97.4375</v>
      </c>
      <c r="P10" s="3">
        <f t="shared" si="8"/>
        <v>1.7627337208168115E-3</v>
      </c>
      <c r="Q10" s="3">
        <f t="shared" si="9"/>
        <v>6.4143681847338033E-4</v>
      </c>
    </row>
    <row r="11" spans="2:17" x14ac:dyDescent="0.25">
      <c r="B11" s="3">
        <v>97</v>
      </c>
      <c r="C11" s="3">
        <f t="shared" si="1"/>
        <v>98.985921571166244</v>
      </c>
      <c r="D11" s="3">
        <f t="shared" si="2"/>
        <v>-0.12869454899650634</v>
      </c>
      <c r="E11" s="3">
        <f t="shared" si="2"/>
        <v>0.45827209182493078</v>
      </c>
      <c r="F11" s="3">
        <f t="shared" si="3"/>
        <v>97.429003127783048</v>
      </c>
      <c r="G11" s="3">
        <f t="shared" si="4"/>
        <v>-7.6470636864911512E-4</v>
      </c>
      <c r="H11" s="3">
        <f t="shared" si="5"/>
        <v>-1.5980030518645657E-2</v>
      </c>
      <c r="K11" s="3">
        <v>97.375</v>
      </c>
      <c r="L11" s="3">
        <v>97.4375</v>
      </c>
      <c r="M11" s="3">
        <f t="shared" si="6"/>
        <v>-1.6833979529501164E-2</v>
      </c>
      <c r="N11" s="3">
        <f t="shared" si="7"/>
        <v>1.7627337208168115E-3</v>
      </c>
      <c r="O11" s="3">
        <f t="shared" si="0"/>
        <v>97.40625</v>
      </c>
      <c r="P11" s="3">
        <f t="shared" si="8"/>
        <v>-7.5339578962925202E-3</v>
      </c>
      <c r="Q11" s="3">
        <f t="shared" si="9"/>
        <v>-3.2082130253448829E-4</v>
      </c>
    </row>
    <row r="12" spans="2:17" x14ac:dyDescent="0.25">
      <c r="B12" s="3">
        <f>F11</f>
        <v>97.429003127783048</v>
      </c>
      <c r="C12" s="3">
        <f>C11</f>
        <v>98.985921571166244</v>
      </c>
      <c r="D12" s="3">
        <f t="shared" si="2"/>
        <v>-7.6470636864911512E-4</v>
      </c>
      <c r="E12" s="3">
        <f t="shared" si="2"/>
        <v>0.45827209182493078</v>
      </c>
      <c r="F12" s="3">
        <f t="shared" si="3"/>
        <v>97.43083640953185</v>
      </c>
      <c r="G12" s="3">
        <f t="shared" si="4"/>
        <v>-2.1936608637673771E-4</v>
      </c>
      <c r="H12" s="3">
        <f>(F12-F11)/F12</f>
        <v>1.8816237408614124E-5</v>
      </c>
      <c r="K12" s="3">
        <v>97.40625</v>
      </c>
      <c r="L12" s="3">
        <v>97.4375</v>
      </c>
      <c r="M12" s="3">
        <f t="shared" si="6"/>
        <v>-7.5339578962925202E-3</v>
      </c>
      <c r="N12" s="3">
        <f t="shared" si="7"/>
        <v>1.7627337208168115E-3</v>
      </c>
      <c r="O12" s="3">
        <f t="shared" si="0"/>
        <v>97.421875</v>
      </c>
      <c r="P12" s="3">
        <f t="shared" si="8"/>
        <v>-2.8851959332101274E-3</v>
      </c>
      <c r="Q12" s="3">
        <f t="shared" si="9"/>
        <v>1.6038492381716118E-4</v>
      </c>
    </row>
    <row r="13" spans="2:17" x14ac:dyDescent="0.25">
      <c r="B13" s="3">
        <f>F12</f>
        <v>97.43083640953185</v>
      </c>
      <c r="C13" s="3">
        <f>C12</f>
        <v>98.985921571166244</v>
      </c>
      <c r="D13" s="3">
        <f t="shared" si="2"/>
        <v>-2.1936608637673771E-4</v>
      </c>
      <c r="E13" s="3">
        <f t="shared" si="2"/>
        <v>0.45827209182493078</v>
      </c>
      <c r="F13" s="3">
        <f>B13-((D13*(C13-B13))/E13-D13)</f>
        <v>97.431361432972949</v>
      </c>
      <c r="G13" s="3">
        <f>-50+(0.6533*F13)*(1-EXP(-150/F13))</f>
        <v>-6.3191203260259954E-5</v>
      </c>
      <c r="H13" s="3">
        <f>(F13-F12)/F13</f>
        <v>5.3886493360823847E-6</v>
      </c>
      <c r="K13" s="3">
        <v>97.421875</v>
      </c>
      <c r="L13" s="3">
        <v>97.4375</v>
      </c>
      <c r="M13" s="3">
        <f t="shared" si="6"/>
        <v>-2.8851959332101274E-3</v>
      </c>
      <c r="N13" s="3">
        <f t="shared" si="7"/>
        <v>1.7627337208168115E-3</v>
      </c>
      <c r="O13" s="3">
        <f t="shared" si="0"/>
        <v>97.4296875</v>
      </c>
      <c r="P13" s="3">
        <f t="shared" si="8"/>
        <v>-5.6112707974875775E-4</v>
      </c>
      <c r="Q13" s="3">
        <f t="shared" si="9"/>
        <v>8.0186031593296441E-5</v>
      </c>
    </row>
    <row r="14" spans="2:17" x14ac:dyDescent="0.25">
      <c r="B14" s="3">
        <f>F13</f>
        <v>97.431361432972949</v>
      </c>
      <c r="C14" s="3">
        <f>C13</f>
        <v>98.985921571166244</v>
      </c>
      <c r="D14" s="3">
        <f t="shared" si="2"/>
        <v>-6.3191203260259954E-5</v>
      </c>
      <c r="E14" s="3">
        <f t="shared" si="2"/>
        <v>0.45827209182493078</v>
      </c>
      <c r="F14" s="3">
        <f>B14-((D14*(C14-B14))/E14-D14)</f>
        <v>97.431512600285998</v>
      </c>
      <c r="G14" s="3">
        <f>-50+(0.6533*F14)*(1-EXP(-150/F14))</f>
        <v>-1.8224742468930799E-5</v>
      </c>
      <c r="H14" s="3">
        <f>(F14-F13)/F14</f>
        <v>1.5515238244282742E-6</v>
      </c>
      <c r="K14" s="3">
        <v>97.4296875</v>
      </c>
      <c r="L14" s="3">
        <v>97.4375</v>
      </c>
      <c r="M14" s="3">
        <f t="shared" si="6"/>
        <v>-5.6112707974875775E-4</v>
      </c>
      <c r="N14" s="3">
        <f t="shared" si="7"/>
        <v>1.7627337208168115E-3</v>
      </c>
      <c r="O14" s="3">
        <f t="shared" si="0"/>
        <v>97.43359375</v>
      </c>
      <c r="P14" s="3">
        <f t="shared" si="8"/>
        <v>6.008293256272168E-4</v>
      </c>
      <c r="Q14" s="3">
        <f t="shared" si="9"/>
        <v>4.0091408411177483E-5</v>
      </c>
    </row>
    <row r="15" spans="2:17" x14ac:dyDescent="0.25">
      <c r="B15" s="3">
        <f>F14</f>
        <v>97.431512600285998</v>
      </c>
      <c r="C15" s="3">
        <f>C14</f>
        <v>98.985921571166244</v>
      </c>
      <c r="D15" s="3">
        <f t="shared" si="2"/>
        <v>-1.8224742468930799E-5</v>
      </c>
      <c r="E15" s="3">
        <f t="shared" si="2"/>
        <v>0.45827209182493078</v>
      </c>
      <c r="F15" s="3">
        <f>B15-((D15*(C15-B15))/E15-D15)</f>
        <v>97.431556191882976</v>
      </c>
      <c r="G15" s="3">
        <f>-50+(0.6533*F15)*(1-EXP(-150/F15))</f>
        <v>-5.2579336369262819E-6</v>
      </c>
      <c r="H15" s="3">
        <f>(F15-F14)/F15</f>
        <v>4.4740737684176543E-7</v>
      </c>
      <c r="K15" s="3">
        <v>97.4296875</v>
      </c>
      <c r="L15" s="3">
        <v>97.43359375</v>
      </c>
      <c r="M15" s="3">
        <f t="shared" si="6"/>
        <v>-5.6112707974875775E-4</v>
      </c>
      <c r="N15" s="3">
        <f t="shared" si="7"/>
        <v>6.008293256272168E-4</v>
      </c>
      <c r="O15" s="3">
        <f t="shared" si="0"/>
        <v>97.431640625</v>
      </c>
      <c r="P15" s="3">
        <f t="shared" si="8"/>
        <v>1.985762439460359E-5</v>
      </c>
      <c r="Q15" s="3">
        <f t="shared" si="9"/>
        <v>-2.0046106043900973E-5</v>
      </c>
    </row>
    <row r="16" spans="2:17" x14ac:dyDescent="0.25">
      <c r="B16" s="3">
        <f>F15</f>
        <v>97.431556191882976</v>
      </c>
      <c r="C16" s="3">
        <f>C15</f>
        <v>98.985921571166244</v>
      </c>
      <c r="D16" s="3">
        <f t="shared" si="2"/>
        <v>-5.2579336369262819E-6</v>
      </c>
      <c r="E16" s="3">
        <f t="shared" si="2"/>
        <v>0.45827209182493078</v>
      </c>
      <c r="F16" s="3">
        <f>B16-((D16*(C16-B16))/E16-D16)</f>
        <v>97.431568767786828</v>
      </c>
      <c r="G16" s="3">
        <f>-50+(0.6533*F16)*(1-EXP(-150/F16))</f>
        <v>-1.5170913698625554E-6</v>
      </c>
      <c r="H16" s="3">
        <f>(F16-F15)/F16</f>
        <v>1.2907422113340125E-7</v>
      </c>
      <c r="K16" s="3">
        <v>97.4296875</v>
      </c>
      <c r="L16" s="3">
        <f>O15</f>
        <v>97.431640625</v>
      </c>
      <c r="M16" s="3">
        <f t="shared" si="6"/>
        <v>-5.6112707974875775E-4</v>
      </c>
      <c r="N16" s="3">
        <f t="shared" si="7"/>
        <v>1.985762439460359E-5</v>
      </c>
      <c r="O16" s="3">
        <f t="shared" si="0"/>
        <v>97.4306640625</v>
      </c>
      <c r="P16" s="3">
        <f t="shared" si="8"/>
        <v>-2.7063310228214732E-4</v>
      </c>
      <c r="Q16" s="3">
        <f t="shared" si="9"/>
        <v>-1.002315348454931E-5</v>
      </c>
    </row>
    <row r="17" spans="11:17" x14ac:dyDescent="0.25">
      <c r="K17" s="10">
        <v>97.430664100000001</v>
      </c>
      <c r="L17" s="10">
        <v>97.431640599999994</v>
      </c>
      <c r="M17" s="3">
        <f t="shared" si="6"/>
        <v>-2.7062194737936807E-4</v>
      </c>
      <c r="N17" s="3">
        <f t="shared" si="7"/>
        <v>1.9850187875647407E-5</v>
      </c>
      <c r="O17" s="3">
        <f t="shared" si="0"/>
        <v>97.431152349999991</v>
      </c>
      <c r="P17" s="3">
        <f t="shared" si="8"/>
        <v>-1.2538547345997131E-4</v>
      </c>
      <c r="Q17" s="3">
        <f t="shared" si="9"/>
        <v>5.0116157739434473E-6</v>
      </c>
    </row>
    <row r="18" spans="11:17" x14ac:dyDescent="0.25">
      <c r="K18" s="10">
        <v>97.431152400000002</v>
      </c>
      <c r="L18" s="10">
        <v>97.431640599999994</v>
      </c>
      <c r="M18" s="3">
        <f t="shared" si="6"/>
        <v>-1.2537060032968839E-4</v>
      </c>
      <c r="N18" s="3">
        <f t="shared" si="7"/>
        <v>1.9850187875647407E-5</v>
      </c>
      <c r="O18" s="3">
        <f t="shared" si="0"/>
        <v>97.431396500000005</v>
      </c>
      <c r="P18" s="3">
        <f t="shared" si="8"/>
        <v>-5.2760104672699981E-5</v>
      </c>
      <c r="Q18" s="3">
        <f t="shared" si="9"/>
        <v>2.5058657556503612E-6</v>
      </c>
    </row>
    <row r="19" spans="11:17" x14ac:dyDescent="0.25">
      <c r="K19" s="10">
        <v>97.431396500000005</v>
      </c>
      <c r="L19" s="10">
        <v>97.431640599999994</v>
      </c>
      <c r="M19" s="3">
        <f t="shared" si="6"/>
        <v>-5.2760104672699981E-5</v>
      </c>
      <c r="N19" s="3">
        <f t="shared" si="7"/>
        <v>1.9850187875647407E-5</v>
      </c>
      <c r="O19" s="3">
        <f t="shared" si="0"/>
        <v>97.431518549999993</v>
      </c>
      <c r="P19" s="3">
        <f t="shared" si="8"/>
        <v>-1.6454933010834338E-5</v>
      </c>
      <c r="Q19" s="3">
        <f t="shared" si="9"/>
        <v>1.2526747176254408E-6</v>
      </c>
    </row>
    <row r="20" spans="11:17" x14ac:dyDescent="0.25">
      <c r="K20" s="10">
        <v>97.431518600000004</v>
      </c>
      <c r="L20" s="10">
        <v>97.431640599999994</v>
      </c>
      <c r="M20" s="3">
        <f t="shared" si="6"/>
        <v>-1.6440059937394835E-5</v>
      </c>
      <c r="N20" s="3">
        <f t="shared" si="7"/>
        <v>1.9850187875647407E-5</v>
      </c>
      <c r="O20" s="3">
        <f t="shared" si="0"/>
        <v>97.431579599999992</v>
      </c>
      <c r="P20" s="3">
        <f t="shared" si="8"/>
        <v>1.7050703036147752E-6</v>
      </c>
      <c r="Q20" s="3">
        <f t="shared" si="9"/>
        <v>6.2659355672953496E-7</v>
      </c>
    </row>
    <row r="21" spans="11:17" x14ac:dyDescent="0.25">
      <c r="K21" s="10">
        <v>97.431518600000004</v>
      </c>
      <c r="L21" s="10">
        <v>97.431579600000006</v>
      </c>
      <c r="M21" s="3">
        <f t="shared" si="6"/>
        <v>-1.6440059937394835E-5</v>
      </c>
      <c r="N21" s="10">
        <f t="shared" si="7"/>
        <v>1.7050703107202025E-6</v>
      </c>
      <c r="O21" s="10">
        <f t="shared" si="0"/>
        <v>97.431549100000012</v>
      </c>
      <c r="P21" s="10">
        <f t="shared" si="8"/>
        <v>-7.3674932252743019E-6</v>
      </c>
      <c r="Q21" s="3">
        <f t="shared" si="9"/>
        <v>-3.1304028583733477E-7</v>
      </c>
    </row>
    <row r="22" spans="11:17" x14ac:dyDescent="0.25">
      <c r="K22" s="10">
        <v>97.431549099999998</v>
      </c>
      <c r="L22" s="10">
        <v>97.431579600000006</v>
      </c>
      <c r="M22" s="10">
        <f t="shared" si="6"/>
        <v>-7.3674932323797293E-6</v>
      </c>
      <c r="N22" s="10">
        <f t="shared" si="7"/>
        <v>1.7050703107202025E-6</v>
      </c>
      <c r="O22" s="10">
        <f t="shared" si="0"/>
        <v>97.431564350000002</v>
      </c>
      <c r="P22" s="10">
        <f t="shared" si="8"/>
        <v>-2.8312110629258314E-6</v>
      </c>
      <c r="Q22" s="3">
        <f t="shared" si="9"/>
        <v>1.5652011842011609E-7</v>
      </c>
    </row>
  </sheetData>
  <mergeCells count="3">
    <mergeCell ref="B2:C2"/>
    <mergeCell ref="B4:C4"/>
    <mergeCell ref="K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76A6-6847-410B-90E4-2B5E1208E1AF}">
  <dimension ref="B2:G37"/>
  <sheetViews>
    <sheetView topLeftCell="A22" workbookViewId="0">
      <selection activeCell="B23" sqref="B23"/>
    </sheetView>
  </sheetViews>
  <sheetFormatPr baseColWidth="10" defaultRowHeight="15" x14ac:dyDescent="0.25"/>
  <cols>
    <col min="7" max="7" width="16.85546875" bestFit="1" customWidth="1"/>
    <col min="14" max="14" width="16.85546875" bestFit="1" customWidth="1"/>
  </cols>
  <sheetData>
    <row r="2" spans="2:7" x14ac:dyDescent="0.25">
      <c r="B2" s="22" t="s">
        <v>21</v>
      </c>
      <c r="C2" s="22"/>
    </row>
    <row r="5" spans="2:7" x14ac:dyDescent="0.25">
      <c r="B5" s="22" t="s">
        <v>17</v>
      </c>
      <c r="C5" s="22"/>
    </row>
    <row r="7" spans="2:7" x14ac:dyDescent="0.25">
      <c r="B7" t="s">
        <v>19</v>
      </c>
    </row>
    <row r="9" spans="2:7" x14ac:dyDescent="0.25">
      <c r="B9" s="11" t="s">
        <v>2</v>
      </c>
      <c r="C9" s="11" t="s">
        <v>0</v>
      </c>
      <c r="D9" s="11" t="s">
        <v>18</v>
      </c>
      <c r="E9" s="11" t="s">
        <v>4</v>
      </c>
      <c r="F9" s="11" t="s">
        <v>20</v>
      </c>
      <c r="G9" s="11" t="s">
        <v>5</v>
      </c>
    </row>
    <row r="10" spans="2:7" x14ac:dyDescent="0.25">
      <c r="B10" s="3">
        <v>0.2</v>
      </c>
      <c r="C10" s="3">
        <v>1.6</v>
      </c>
      <c r="D10" s="3">
        <f>SIN(B10^2)</f>
        <v>3.9989334186634168E-2</v>
      </c>
      <c r="E10" s="3">
        <f>SIN(C10^2)</f>
        <v>0.54935543642712625</v>
      </c>
      <c r="F10" s="3">
        <f>((B10*E10)-(C10*D10))/(E10-D10)</f>
        <v>9.0088744392230802E-2</v>
      </c>
      <c r="G10" s="3"/>
    </row>
    <row r="11" spans="2:7" x14ac:dyDescent="0.25">
      <c r="B11" s="3">
        <f>C10</f>
        <v>1.6</v>
      </c>
      <c r="C11" s="3">
        <f>F10</f>
        <v>9.0088744392230802E-2</v>
      </c>
      <c r="D11" s="3">
        <f t="shared" ref="D11:D21" si="0">SIN(B11^2)</f>
        <v>0.54935543642712625</v>
      </c>
      <c r="E11" s="3">
        <f t="shared" ref="E11:E21" si="1">SIN(C11^2)</f>
        <v>8.1158927676418888E-3</v>
      </c>
      <c r="F11" s="3">
        <f t="shared" ref="F11:F21" si="2">((B11*E11)-(C11*D11))/(E11-D11)</f>
        <v>6.7447608904765685E-2</v>
      </c>
      <c r="G11" s="3">
        <f>(F10-F11)</f>
        <v>2.2641135487465117E-2</v>
      </c>
    </row>
    <row r="12" spans="2:7" x14ac:dyDescent="0.25">
      <c r="B12" s="3">
        <f t="shared" ref="B12:B21" si="3">C11</f>
        <v>9.0088744392230802E-2</v>
      </c>
      <c r="C12" s="3">
        <f t="shared" ref="C12:C21" si="4">F11</f>
        <v>6.7447608904765685E-2</v>
      </c>
      <c r="D12" s="3">
        <f t="shared" si="0"/>
        <v>8.1158927676418888E-3</v>
      </c>
      <c r="E12" s="3">
        <f t="shared" si="1"/>
        <v>4.5491642560776743E-3</v>
      </c>
      <c r="F12" s="3">
        <f t="shared" si="2"/>
        <v>3.8570097217895678E-2</v>
      </c>
      <c r="G12" s="3">
        <f t="shared" ref="G12:G21" si="5">(F11-F12)</f>
        <v>2.8877511686870007E-2</v>
      </c>
    </row>
    <row r="13" spans="2:7" x14ac:dyDescent="0.25">
      <c r="B13" s="3">
        <f t="shared" si="3"/>
        <v>6.7447608904765685E-2</v>
      </c>
      <c r="C13" s="3">
        <f t="shared" si="4"/>
        <v>3.8570097217895678E-2</v>
      </c>
      <c r="D13" s="3">
        <f t="shared" si="0"/>
        <v>4.5491642560776743E-3</v>
      </c>
      <c r="E13" s="3">
        <f t="shared" si="1"/>
        <v>1.4876518506750016E-3</v>
      </c>
      <c r="F13" s="3">
        <f t="shared" si="2"/>
        <v>2.4537920301659803E-2</v>
      </c>
      <c r="G13" s="3">
        <f t="shared" si="5"/>
        <v>1.4032176916235876E-2</v>
      </c>
    </row>
    <row r="14" spans="2:7" x14ac:dyDescent="0.25">
      <c r="B14" s="3">
        <f t="shared" si="3"/>
        <v>3.8570097217895678E-2</v>
      </c>
      <c r="C14" s="3">
        <f t="shared" si="4"/>
        <v>2.4537920301659803E-2</v>
      </c>
      <c r="D14" s="3">
        <f t="shared" si="0"/>
        <v>1.4876518506750016E-3</v>
      </c>
      <c r="E14" s="3">
        <f t="shared" si="1"/>
        <v>6.0210949634955649E-4</v>
      </c>
      <c r="F14" s="3">
        <f t="shared" si="2"/>
        <v>1.4996979730659627E-2</v>
      </c>
      <c r="G14" s="3">
        <f t="shared" si="5"/>
        <v>9.5409405710001755E-3</v>
      </c>
    </row>
    <row r="15" spans="2:7" x14ac:dyDescent="0.25">
      <c r="B15" s="3">
        <f t="shared" si="3"/>
        <v>2.4537920301659803E-2</v>
      </c>
      <c r="C15" s="3">
        <f t="shared" si="4"/>
        <v>1.4996979730659627E-2</v>
      </c>
      <c r="D15" s="3">
        <f t="shared" si="0"/>
        <v>6.0210949634955649E-4</v>
      </c>
      <c r="E15" s="3">
        <f t="shared" si="1"/>
        <v>2.2490939914567056E-4</v>
      </c>
      <c r="F15" s="3">
        <f t="shared" si="2"/>
        <v>9.3080967557745038E-3</v>
      </c>
      <c r="G15" s="3">
        <f t="shared" si="5"/>
        <v>5.6888829748851233E-3</v>
      </c>
    </row>
    <row r="16" spans="2:7" x14ac:dyDescent="0.25">
      <c r="B16" s="3">
        <f t="shared" si="3"/>
        <v>1.4996979730659627E-2</v>
      </c>
      <c r="C16" s="3">
        <f t="shared" si="4"/>
        <v>9.3080967557745038E-3</v>
      </c>
      <c r="D16" s="3">
        <f t="shared" si="0"/>
        <v>2.2490939914567056E-4</v>
      </c>
      <c r="E16" s="3">
        <f t="shared" si="1"/>
        <v>8.6640665106463635E-5</v>
      </c>
      <c r="F16" s="3">
        <f t="shared" si="2"/>
        <v>5.7433819409478722E-3</v>
      </c>
      <c r="G16" s="3">
        <f t="shared" si="5"/>
        <v>3.5647148148266316E-3</v>
      </c>
    </row>
    <row r="17" spans="2:7" x14ac:dyDescent="0.25">
      <c r="B17" s="3">
        <f t="shared" si="3"/>
        <v>9.3080967557745038E-3</v>
      </c>
      <c r="C17" s="3">
        <f t="shared" si="4"/>
        <v>5.7433819409478722E-3</v>
      </c>
      <c r="D17" s="3">
        <f t="shared" si="0"/>
        <v>8.6640665106463635E-5</v>
      </c>
      <c r="E17" s="3">
        <f t="shared" si="1"/>
        <v>3.2986436113624027E-5</v>
      </c>
      <c r="F17" s="3">
        <f t="shared" si="2"/>
        <v>3.5518074889459546E-3</v>
      </c>
      <c r="G17" s="3">
        <f t="shared" si="5"/>
        <v>2.1915744520019176E-3</v>
      </c>
    </row>
    <row r="18" spans="2:7" x14ac:dyDescent="0.25">
      <c r="B18" s="3">
        <f t="shared" si="3"/>
        <v>5.7433819409478722E-3</v>
      </c>
      <c r="C18" s="3">
        <f t="shared" si="4"/>
        <v>3.5518074889459546E-3</v>
      </c>
      <c r="D18" s="3">
        <f t="shared" si="0"/>
        <v>3.2986436113624027E-5</v>
      </c>
      <c r="E18" s="3">
        <f t="shared" si="1"/>
        <v>1.2615336438197953E-5</v>
      </c>
      <c r="F18" s="3">
        <f t="shared" si="2"/>
        <v>2.1946176719075065E-3</v>
      </c>
      <c r="G18" s="3">
        <f t="shared" si="5"/>
        <v>1.3571898170384481E-3</v>
      </c>
    </row>
    <row r="19" spans="2:7" x14ac:dyDescent="0.25">
      <c r="B19" s="3">
        <f t="shared" si="3"/>
        <v>3.5518074889459546E-3</v>
      </c>
      <c r="C19" s="3">
        <f t="shared" si="4"/>
        <v>2.1946176719075065E-3</v>
      </c>
      <c r="D19" s="3">
        <f t="shared" si="0"/>
        <v>1.2615336438197953E-5</v>
      </c>
      <c r="E19" s="3">
        <f t="shared" si="1"/>
        <v>4.8163467258301024E-6</v>
      </c>
      <c r="F19" s="3">
        <f t="shared" si="2"/>
        <v>1.3564710692447266E-3</v>
      </c>
      <c r="G19" s="3">
        <f t="shared" si="5"/>
        <v>8.3814660266277982E-4</v>
      </c>
    </row>
    <row r="20" spans="2:7" x14ac:dyDescent="0.25">
      <c r="B20" s="3">
        <f t="shared" si="3"/>
        <v>2.1946176719075065E-3</v>
      </c>
      <c r="C20" s="3">
        <f t="shared" si="4"/>
        <v>1.3564710692447266E-3</v>
      </c>
      <c r="D20" s="3">
        <f t="shared" si="0"/>
        <v>4.8163467258301024E-6</v>
      </c>
      <c r="E20" s="3">
        <f t="shared" si="1"/>
        <v>1.8400137616968938E-6</v>
      </c>
      <c r="F20" s="3">
        <f t="shared" si="2"/>
        <v>8.383162452369413E-4</v>
      </c>
      <c r="G20" s="3">
        <f t="shared" si="5"/>
        <v>5.1815482400778534E-4</v>
      </c>
    </row>
    <row r="21" spans="2:7" x14ac:dyDescent="0.25">
      <c r="B21" s="3">
        <f t="shared" si="3"/>
        <v>1.3564710692447266E-3</v>
      </c>
      <c r="C21" s="3">
        <f t="shared" si="4"/>
        <v>8.383162452369413E-4</v>
      </c>
      <c r="D21" s="3">
        <f t="shared" si="0"/>
        <v>1.8400137616968938E-6</v>
      </c>
      <c r="E21" s="3">
        <f t="shared" si="1"/>
        <v>7.0277412702810564E-7</v>
      </c>
      <c r="F21" s="3">
        <f t="shared" si="2"/>
        <v>5.1811477405490011E-4</v>
      </c>
      <c r="G21" s="3">
        <f t="shared" si="5"/>
        <v>3.2020147118204118E-4</v>
      </c>
    </row>
    <row r="23" spans="2:7" x14ac:dyDescent="0.25">
      <c r="B23" s="19" t="s">
        <v>31</v>
      </c>
    </row>
    <row r="25" spans="2:7" x14ac:dyDescent="0.25">
      <c r="B25" s="11" t="s">
        <v>2</v>
      </c>
      <c r="C25" s="11" t="s">
        <v>0</v>
      </c>
      <c r="D25" s="11" t="s">
        <v>18</v>
      </c>
      <c r="E25" s="11" t="s">
        <v>4</v>
      </c>
      <c r="F25" s="11" t="s">
        <v>20</v>
      </c>
      <c r="G25" s="11" t="s">
        <v>5</v>
      </c>
    </row>
    <row r="26" spans="2:7" x14ac:dyDescent="0.25">
      <c r="B26" s="3">
        <v>0.2</v>
      </c>
      <c r="C26" s="3">
        <v>1.6</v>
      </c>
      <c r="D26" s="3">
        <f>COS(LN(B26))</f>
        <v>-3.8631969933935334E-2</v>
      </c>
      <c r="E26" s="3">
        <f>COS(LN(C26))</f>
        <v>0.89156664455383738</v>
      </c>
      <c r="F26" s="3">
        <f>((B26*E26)-(C26*D26))/(E26-D26)</f>
        <v>0.25814323636387271</v>
      </c>
      <c r="G26" s="3"/>
    </row>
    <row r="27" spans="2:7" x14ac:dyDescent="0.25">
      <c r="B27" s="3">
        <f>C26</f>
        <v>1.6</v>
      </c>
      <c r="C27" s="3">
        <f>F26</f>
        <v>0.25814323636387271</v>
      </c>
      <c r="D27" s="3">
        <f t="shared" ref="D27:D37" si="6">COS(LN(B27))</f>
        <v>0.89156664455383738</v>
      </c>
      <c r="E27" s="3">
        <f t="shared" ref="E27:E37" si="7">COS(LN(C27))</f>
        <v>0.21486701104832703</v>
      </c>
      <c r="F27" s="3">
        <f t="shared" ref="F27:F37" si="8">((B27*E27)-(C27*D27))/(E27-D27)</f>
        <v>-0.16792578714643538</v>
      </c>
      <c r="G27" s="3">
        <f>(F26-F27)</f>
        <v>0.42606902351030806</v>
      </c>
    </row>
    <row r="28" spans="2:7" x14ac:dyDescent="0.25">
      <c r="B28" s="3">
        <f t="shared" ref="B28:B37" si="9">C27</f>
        <v>0.25814323636387271</v>
      </c>
      <c r="C28" s="3">
        <f t="shared" ref="C28:C37" si="10">F27</f>
        <v>-0.16792578714643538</v>
      </c>
      <c r="D28" s="3">
        <f t="shared" si="6"/>
        <v>0.21486701104832703</v>
      </c>
      <c r="E28" s="3" t="e">
        <f t="shared" si="7"/>
        <v>#NUM!</v>
      </c>
      <c r="F28" s="3" t="e">
        <f t="shared" si="8"/>
        <v>#NUM!</v>
      </c>
      <c r="G28" s="3" t="e">
        <f t="shared" ref="G28:G37" si="11">(F27-F28)</f>
        <v>#NUM!</v>
      </c>
    </row>
    <row r="29" spans="2:7" x14ac:dyDescent="0.25">
      <c r="B29" s="3">
        <f t="shared" si="9"/>
        <v>-0.16792578714643538</v>
      </c>
      <c r="C29" s="3" t="e">
        <f t="shared" si="10"/>
        <v>#NUM!</v>
      </c>
      <c r="D29" s="3" t="e">
        <f t="shared" si="6"/>
        <v>#NUM!</v>
      </c>
      <c r="E29" s="3" t="e">
        <f t="shared" si="7"/>
        <v>#NUM!</v>
      </c>
      <c r="F29" s="3" t="e">
        <f t="shared" si="8"/>
        <v>#NUM!</v>
      </c>
      <c r="G29" s="3" t="e">
        <f t="shared" si="11"/>
        <v>#NUM!</v>
      </c>
    </row>
    <row r="30" spans="2:7" x14ac:dyDescent="0.25">
      <c r="B30" s="3" t="e">
        <f t="shared" si="9"/>
        <v>#NUM!</v>
      </c>
      <c r="C30" s="3" t="e">
        <f t="shared" si="10"/>
        <v>#NUM!</v>
      </c>
      <c r="D30" s="3" t="e">
        <f t="shared" si="6"/>
        <v>#NUM!</v>
      </c>
      <c r="E30" s="3" t="e">
        <f t="shared" si="7"/>
        <v>#NUM!</v>
      </c>
      <c r="F30" s="3" t="e">
        <f t="shared" si="8"/>
        <v>#NUM!</v>
      </c>
      <c r="G30" s="3" t="e">
        <f t="shared" si="11"/>
        <v>#NUM!</v>
      </c>
    </row>
    <row r="31" spans="2:7" x14ac:dyDescent="0.25">
      <c r="B31" s="3" t="e">
        <f t="shared" si="9"/>
        <v>#NUM!</v>
      </c>
      <c r="C31" s="3" t="e">
        <f t="shared" si="10"/>
        <v>#NUM!</v>
      </c>
      <c r="D31" s="3" t="e">
        <f t="shared" si="6"/>
        <v>#NUM!</v>
      </c>
      <c r="E31" s="3" t="e">
        <f t="shared" si="7"/>
        <v>#NUM!</v>
      </c>
      <c r="F31" s="3" t="e">
        <f t="shared" si="8"/>
        <v>#NUM!</v>
      </c>
      <c r="G31" s="3" t="e">
        <f t="shared" si="11"/>
        <v>#NUM!</v>
      </c>
    </row>
    <row r="32" spans="2:7" x14ac:dyDescent="0.25">
      <c r="B32" s="3" t="e">
        <f t="shared" si="9"/>
        <v>#NUM!</v>
      </c>
      <c r="C32" s="3" t="e">
        <f t="shared" si="10"/>
        <v>#NUM!</v>
      </c>
      <c r="D32" s="3" t="e">
        <f t="shared" si="6"/>
        <v>#NUM!</v>
      </c>
      <c r="E32" s="3" t="e">
        <f t="shared" si="7"/>
        <v>#NUM!</v>
      </c>
      <c r="F32" s="3" t="e">
        <f t="shared" si="8"/>
        <v>#NUM!</v>
      </c>
      <c r="G32" s="3" t="e">
        <f t="shared" si="11"/>
        <v>#NUM!</v>
      </c>
    </row>
    <row r="33" spans="2:7" x14ac:dyDescent="0.25">
      <c r="B33" s="3" t="e">
        <f t="shared" si="9"/>
        <v>#NUM!</v>
      </c>
      <c r="C33" s="3" t="e">
        <f t="shared" si="10"/>
        <v>#NUM!</v>
      </c>
      <c r="D33" s="3" t="e">
        <f t="shared" si="6"/>
        <v>#NUM!</v>
      </c>
      <c r="E33" s="3" t="e">
        <f t="shared" si="7"/>
        <v>#NUM!</v>
      </c>
      <c r="F33" s="3" t="e">
        <f t="shared" si="8"/>
        <v>#NUM!</v>
      </c>
      <c r="G33" s="3" t="e">
        <f t="shared" si="11"/>
        <v>#NUM!</v>
      </c>
    </row>
    <row r="34" spans="2:7" x14ac:dyDescent="0.25">
      <c r="B34" s="3" t="e">
        <f t="shared" si="9"/>
        <v>#NUM!</v>
      </c>
      <c r="C34" s="3" t="e">
        <f t="shared" si="10"/>
        <v>#NUM!</v>
      </c>
      <c r="D34" s="3" t="e">
        <f t="shared" si="6"/>
        <v>#NUM!</v>
      </c>
      <c r="E34" s="3" t="e">
        <f t="shared" si="7"/>
        <v>#NUM!</v>
      </c>
      <c r="F34" s="3" t="e">
        <f t="shared" si="8"/>
        <v>#NUM!</v>
      </c>
      <c r="G34" s="3" t="e">
        <f t="shared" si="11"/>
        <v>#NUM!</v>
      </c>
    </row>
    <row r="35" spans="2:7" x14ac:dyDescent="0.25">
      <c r="B35" s="3" t="e">
        <f t="shared" si="9"/>
        <v>#NUM!</v>
      </c>
      <c r="C35" s="3" t="e">
        <f t="shared" si="10"/>
        <v>#NUM!</v>
      </c>
      <c r="D35" s="3" t="e">
        <f t="shared" si="6"/>
        <v>#NUM!</v>
      </c>
      <c r="E35" s="3" t="e">
        <f t="shared" si="7"/>
        <v>#NUM!</v>
      </c>
      <c r="F35" s="3" t="e">
        <f t="shared" si="8"/>
        <v>#NUM!</v>
      </c>
      <c r="G35" s="3" t="e">
        <f t="shared" si="11"/>
        <v>#NUM!</v>
      </c>
    </row>
    <row r="36" spans="2:7" x14ac:dyDescent="0.25">
      <c r="B36" s="3" t="e">
        <f t="shared" si="9"/>
        <v>#NUM!</v>
      </c>
      <c r="C36" s="3" t="e">
        <f t="shared" si="10"/>
        <v>#NUM!</v>
      </c>
      <c r="D36" s="3" t="e">
        <f t="shared" si="6"/>
        <v>#NUM!</v>
      </c>
      <c r="E36" s="3" t="e">
        <f t="shared" si="7"/>
        <v>#NUM!</v>
      </c>
      <c r="F36" s="3" t="e">
        <f t="shared" si="8"/>
        <v>#NUM!</v>
      </c>
      <c r="G36" s="3" t="e">
        <f t="shared" si="11"/>
        <v>#NUM!</v>
      </c>
    </row>
    <row r="37" spans="2:7" x14ac:dyDescent="0.25">
      <c r="B37" s="3" t="e">
        <f t="shared" si="9"/>
        <v>#NUM!</v>
      </c>
      <c r="C37" s="3" t="e">
        <f t="shared" si="10"/>
        <v>#NUM!</v>
      </c>
      <c r="D37" s="3" t="e">
        <f t="shared" si="6"/>
        <v>#NUM!</v>
      </c>
      <c r="E37" s="3" t="e">
        <f t="shared" si="7"/>
        <v>#NUM!</v>
      </c>
      <c r="F37" s="3" t="e">
        <f t="shared" si="8"/>
        <v>#NUM!</v>
      </c>
      <c r="G37" s="3" t="e">
        <f t="shared" si="11"/>
        <v>#NUM!</v>
      </c>
    </row>
  </sheetData>
  <mergeCells count="2">
    <mergeCell ref="B5:C5"/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0A1A-229F-46EB-9524-187846C77C58}">
  <dimension ref="B2:O32"/>
  <sheetViews>
    <sheetView tabSelected="1" zoomScale="85" zoomScaleNormal="85" workbookViewId="0">
      <selection activeCell="E6" sqref="E6"/>
    </sheetView>
  </sheetViews>
  <sheetFormatPr baseColWidth="10" defaultRowHeight="15" x14ac:dyDescent="0.25"/>
  <cols>
    <col min="3" max="3" width="11.85546875" bestFit="1" customWidth="1"/>
    <col min="6" max="6" width="16.85546875" bestFit="1" customWidth="1"/>
    <col min="10" max="10" width="12.85546875" bestFit="1" customWidth="1"/>
    <col min="13" max="13" width="16.85546875" bestFit="1" customWidth="1"/>
    <col min="15" max="15" width="21.5703125" customWidth="1"/>
  </cols>
  <sheetData>
    <row r="2" spans="2:15" x14ac:dyDescent="0.25">
      <c r="B2" s="23" t="s">
        <v>22</v>
      </c>
      <c r="C2" s="23"/>
      <c r="K2" s="22" t="s">
        <v>30</v>
      </c>
      <c r="L2" s="22"/>
      <c r="M2" s="22"/>
      <c r="N2" s="22"/>
      <c r="O2" s="22"/>
    </row>
    <row r="4" spans="2:15" x14ac:dyDescent="0.25">
      <c r="B4" s="23" t="s">
        <v>23</v>
      </c>
      <c r="C4" s="23"/>
      <c r="H4" s="23" t="s">
        <v>25</v>
      </c>
      <c r="I4" s="23"/>
    </row>
    <row r="6" spans="2:15" x14ac:dyDescent="0.25">
      <c r="B6" s="12" t="s">
        <v>0</v>
      </c>
      <c r="C6" s="12" t="s">
        <v>4</v>
      </c>
      <c r="D6" s="12" t="s">
        <v>3</v>
      </c>
      <c r="E6" s="12" t="s">
        <v>2</v>
      </c>
      <c r="F6" s="12" t="s">
        <v>5</v>
      </c>
      <c r="H6" s="12" t="s">
        <v>0</v>
      </c>
      <c r="I6" s="12" t="s">
        <v>4</v>
      </c>
      <c r="J6" s="12" t="s">
        <v>3</v>
      </c>
      <c r="K6" s="12" t="s">
        <v>26</v>
      </c>
      <c r="L6" s="12" t="s">
        <v>2</v>
      </c>
      <c r="M6" s="12" t="s">
        <v>5</v>
      </c>
    </row>
    <row r="7" spans="2:15" x14ac:dyDescent="0.25">
      <c r="B7" s="2">
        <v>8</v>
      </c>
      <c r="C7" s="2">
        <f>(((B7-3)^2)*COS(B7-8))+(EXP(B7-3)/2)</f>
        <v>99.2065795512883</v>
      </c>
      <c r="D7" s="2">
        <f>((2*(B7-3))*COS(B7-8))-(((B7-3)^2)*SIN(B7-8))+(EXP(B7-3)/2)</f>
        <v>84.2065795512883</v>
      </c>
      <c r="E7" s="2">
        <f>B7-(C7/D7)</f>
        <v>6.8218666512767703</v>
      </c>
      <c r="F7" s="2">
        <f>(B7-E7)/B7</f>
        <v>0.14726666859040372</v>
      </c>
      <c r="H7" s="2">
        <v>8</v>
      </c>
      <c r="I7" s="2">
        <f>(((H7-3)^2)*COS(H7-8))+(EXP(H7-3)/2)</f>
        <v>99.2065795512883</v>
      </c>
      <c r="J7" s="2">
        <f>((2*(H7-3))*COS(H7-8))-(((H7-3)^2)*SIN(H7-8))+(EXP(H7-3)/2)</f>
        <v>84.2065795512883</v>
      </c>
      <c r="K7" s="3">
        <f>(-4*(H7-3)*SIN(H7-8))-(((H7-3)^2)*COS(H7-8))+(2*COS(H7-8))+((EXP(H7-3))/2)</f>
        <v>51.2065795512883</v>
      </c>
      <c r="L7" s="2">
        <f>H7-((I7*J7)/((J7^2)-(I7*K7)))</f>
        <v>3.8453423411419285</v>
      </c>
      <c r="M7" s="2">
        <f t="shared" ref="M7:M14" si="0">(H7-L7)/H7</f>
        <v>0.51933220735725893</v>
      </c>
    </row>
    <row r="8" spans="2:15" x14ac:dyDescent="0.25">
      <c r="B8" s="2">
        <f>E7</f>
        <v>6.8218666512767703</v>
      </c>
      <c r="C8" s="2">
        <f t="shared" ref="C8:C15" si="1">(((B8-3)^2)*COS(B8-8))+(EXP(B8-3)/2)</f>
        <v>28.433948855714533</v>
      </c>
      <c r="D8" s="2">
        <f t="shared" ref="D8:D10" si="2">((2*(B8-3))*COS(B8-8))-(((B8-3)^2)*SIN(B8-8))+(EXP(B8-3)/2)</f>
        <v>39.264582977672831</v>
      </c>
      <c r="E8" s="2">
        <f t="shared" ref="E8:E10" si="3">B8-(C8/D8)</f>
        <v>6.0977038893321689</v>
      </c>
      <c r="F8" s="2">
        <f t="shared" ref="F8:F10" si="4">(B8-E8)/B8</f>
        <v>0.10615316876782811</v>
      </c>
      <c r="H8" s="2">
        <f t="shared" ref="H8:H14" si="5">L7</f>
        <v>3.8453423411419285</v>
      </c>
      <c r="I8" s="2">
        <f t="shared" ref="I8:I14" si="6">(((H8-3)^2)*COS(H8-8))+(EXP(H8-3)/2)</f>
        <v>0.7861743990422243</v>
      </c>
      <c r="J8" s="2">
        <f t="shared" ref="J8:J14" si="7">((2*(H8-3))*COS(H8-8))-(((H8-3)^2)*SIN(H8-8))+(EXP(H8-3)/2)</f>
        <v>-0.33674007283725671</v>
      </c>
      <c r="K8" s="3">
        <f t="shared" ref="K8:K14" si="8">(-4*(H8-3)*SIN(H8-8))-(((H8-3)^2)*COS(H8-8))+(2*COS(H8-8))+((EXP(H8-3))/2)</f>
        <v>-2.3848748087467362</v>
      </c>
      <c r="L8" s="2">
        <f t="shared" ref="L8:L14" si="9">H8-((I8*J8)/((J8^2)-(I8*K8)))</f>
        <v>3.9784880312203241</v>
      </c>
      <c r="M8" s="2">
        <f t="shared" si="0"/>
        <v>-3.4625185033293059E-2</v>
      </c>
    </row>
    <row r="9" spans="2:15" x14ac:dyDescent="0.25">
      <c r="B9" s="2">
        <f t="shared" ref="B9:B10" si="10">E8</f>
        <v>6.0977038893321689</v>
      </c>
      <c r="C9" s="2">
        <f t="shared" si="1"/>
        <v>7.9504666859298103</v>
      </c>
      <c r="D9" s="2">
        <f t="shared" si="2"/>
        <v>18.130484010184546</v>
      </c>
      <c r="E9" s="2">
        <f t="shared" si="3"/>
        <v>5.659190130876314</v>
      </c>
      <c r="F9" s="2">
        <f t="shared" si="4"/>
        <v>7.1914570863801278E-2</v>
      </c>
      <c r="H9" s="2">
        <f t="shared" si="5"/>
        <v>3.9784880312203241</v>
      </c>
      <c r="I9" s="2">
        <f t="shared" si="6"/>
        <v>0.72012257317787709</v>
      </c>
      <c r="J9" s="2">
        <f t="shared" si="7"/>
        <v>-0.65468198147150281</v>
      </c>
      <c r="K9" s="3">
        <f t="shared" si="8"/>
        <v>-2.3505523728703386</v>
      </c>
      <c r="L9" s="2">
        <f t="shared" si="9"/>
        <v>4.2007350191392447</v>
      </c>
      <c r="M9" s="2">
        <f t="shared" si="0"/>
        <v>-5.5862173311792183E-2</v>
      </c>
    </row>
    <row r="10" spans="2:15" x14ac:dyDescent="0.25">
      <c r="B10" s="2">
        <f t="shared" si="10"/>
        <v>5.659190130876314</v>
      </c>
      <c r="C10" s="2">
        <f t="shared" si="1"/>
        <v>2.2197134336541477</v>
      </c>
      <c r="D10" s="2">
        <f t="shared" si="2"/>
        <v>8.5164836331469171</v>
      </c>
      <c r="E10" s="2">
        <f t="shared" si="3"/>
        <v>5.398552815140178</v>
      </c>
      <c r="F10" s="2">
        <f t="shared" si="4"/>
        <v>4.605558564185875E-2</v>
      </c>
      <c r="H10" s="2">
        <f t="shared" si="5"/>
        <v>4.2007350191392447</v>
      </c>
      <c r="I10" s="2">
        <f t="shared" si="6"/>
        <v>0.520241756060001</v>
      </c>
      <c r="J10" s="2">
        <f t="shared" si="7"/>
        <v>-1.1206022629130925</v>
      </c>
      <c r="K10" s="3">
        <f t="shared" si="8"/>
        <v>-1.7164417136636096</v>
      </c>
      <c r="L10" s="2">
        <f t="shared" si="9"/>
        <v>4.4720526847757425</v>
      </c>
      <c r="M10" s="2">
        <f t="shared" si="0"/>
        <v>-6.4588140980168823E-2</v>
      </c>
    </row>
    <row r="11" spans="2:15" x14ac:dyDescent="0.25">
      <c r="B11" s="2">
        <f t="shared" ref="B11:B15" si="11">E10</f>
        <v>5.398552815140178</v>
      </c>
      <c r="C11" s="2">
        <f t="shared" si="1"/>
        <v>0.56960226094847499</v>
      </c>
      <c r="D11" s="2">
        <f t="shared" ref="D11:D15" si="12">((2*(B11-3))*COS(B11-8))-(((B11-3)^2)*SIN(B11-8))+(EXP(B11-3)/2)</f>
        <v>4.3480280758981511</v>
      </c>
      <c r="E11" s="2">
        <f t="shared" ref="E11:E15" si="13">B11-(C11/D11)</f>
        <v>5.2675503811619162</v>
      </c>
      <c r="F11" s="2">
        <f t="shared" ref="F11:F15" si="14">(B11-E11)/B11</f>
        <v>2.4266213273095531E-2</v>
      </c>
      <c r="H11" s="2">
        <f t="shared" si="5"/>
        <v>4.4720526847757425</v>
      </c>
      <c r="I11" s="2">
        <f t="shared" si="6"/>
        <v>0.1718744763068738</v>
      </c>
      <c r="J11" s="2">
        <f t="shared" si="7"/>
        <v>-1.3645395706427075</v>
      </c>
      <c r="K11" s="3">
        <f t="shared" si="8"/>
        <v>0.11495783949319405</v>
      </c>
      <c r="L11" s="2">
        <f t="shared" si="9"/>
        <v>4.599361479165105</v>
      </c>
      <c r="M11" s="2">
        <f t="shared" si="0"/>
        <v>-2.8467641900275727E-2</v>
      </c>
    </row>
    <row r="12" spans="2:15" x14ac:dyDescent="0.25">
      <c r="B12" s="2">
        <f t="shared" si="11"/>
        <v>5.2675503811619162</v>
      </c>
      <c r="C12" s="2">
        <f t="shared" si="1"/>
        <v>0.11046697839335451</v>
      </c>
      <c r="D12" s="2">
        <f t="shared" si="12"/>
        <v>2.7125979809693797</v>
      </c>
      <c r="E12" s="2">
        <f t="shared" si="13"/>
        <v>5.2268266988586953</v>
      </c>
      <c r="F12" s="2">
        <f t="shared" si="14"/>
        <v>7.731047518569352E-3</v>
      </c>
      <c r="H12" s="2">
        <f t="shared" si="5"/>
        <v>4.599361479165105</v>
      </c>
      <c r="I12" s="2">
        <f t="shared" si="6"/>
        <v>2.3249507621412313E-3</v>
      </c>
      <c r="J12" s="2">
        <f t="shared" si="7"/>
        <v>-1.2723037378234112</v>
      </c>
      <c r="K12" s="3">
        <f t="shared" si="8"/>
        <v>1.3755168918132419</v>
      </c>
      <c r="L12" s="2">
        <f t="shared" si="9"/>
        <v>4.6011924515562974</v>
      </c>
      <c r="M12" s="2">
        <f t="shared" si="0"/>
        <v>-3.9809273515175399E-4</v>
      </c>
    </row>
    <row r="13" spans="2:15" x14ac:dyDescent="0.25">
      <c r="B13" s="2">
        <f t="shared" si="11"/>
        <v>5.2268266988586953</v>
      </c>
      <c r="C13" s="2">
        <f t="shared" si="1"/>
        <v>9.1873187757887109E-3</v>
      </c>
      <c r="D13" s="2">
        <f t="shared" si="12"/>
        <v>2.2662507232077962</v>
      </c>
      <c r="E13" s="2">
        <f t="shared" si="13"/>
        <v>5.2227727260649068</v>
      </c>
      <c r="F13" s="2">
        <f t="shared" si="14"/>
        <v>7.7560880192827173E-4</v>
      </c>
      <c r="H13" s="2">
        <f t="shared" si="5"/>
        <v>4.6011924515562974</v>
      </c>
      <c r="I13" s="2">
        <f t="shared" si="6"/>
        <v>-2.2854457646381832E-6</v>
      </c>
      <c r="J13" s="2">
        <f t="shared" si="7"/>
        <v>-1.2697669698432028</v>
      </c>
      <c r="K13" s="3">
        <f t="shared" si="8"/>
        <v>1.3954430632187027</v>
      </c>
      <c r="L13" s="2">
        <f t="shared" si="9"/>
        <v>4.6011906516660037</v>
      </c>
      <c r="M13" s="2">
        <f t="shared" si="0"/>
        <v>3.9117909382118058E-7</v>
      </c>
    </row>
    <row r="14" spans="2:15" x14ac:dyDescent="0.25">
      <c r="B14" s="2">
        <f t="shared" si="11"/>
        <v>5.2227727260649068</v>
      </c>
      <c r="C14" s="2">
        <f t="shared" si="1"/>
        <v>8.6937077610649283E-5</v>
      </c>
      <c r="D14" s="2">
        <f t="shared" si="12"/>
        <v>2.2234087434669378</v>
      </c>
      <c r="E14" s="2">
        <f t="shared" si="13"/>
        <v>5.2227336252572547</v>
      </c>
      <c r="F14" s="2">
        <f t="shared" si="14"/>
        <v>7.4865994947450922E-6</v>
      </c>
      <c r="H14" s="2">
        <f t="shared" si="5"/>
        <v>4.6011906516660037</v>
      </c>
      <c r="I14" s="2">
        <f t="shared" si="6"/>
        <v>-2.2599699889269687E-12</v>
      </c>
      <c r="J14" s="2">
        <f t="shared" si="7"/>
        <v>-1.2697694814699774</v>
      </c>
      <c r="K14" s="3">
        <f t="shared" si="8"/>
        <v>1.3954234508318999</v>
      </c>
      <c r="L14" s="2">
        <f t="shared" si="9"/>
        <v>4.6011906516642238</v>
      </c>
      <c r="M14" s="2">
        <f t="shared" si="0"/>
        <v>3.8683673158263493E-13</v>
      </c>
    </row>
    <row r="15" spans="2:15" x14ac:dyDescent="0.25">
      <c r="B15" s="2">
        <f t="shared" si="11"/>
        <v>5.2227336252572547</v>
      </c>
      <c r="C15" s="2">
        <f t="shared" si="1"/>
        <v>8.0512592148807016E-9</v>
      </c>
      <c r="D15" s="2">
        <f t="shared" si="12"/>
        <v>2.2229969273273809</v>
      </c>
      <c r="E15" s="2">
        <f t="shared" si="13"/>
        <v>5.2227336216354505</v>
      </c>
      <c r="F15" s="2">
        <f t="shared" si="14"/>
        <v>6.9346906232694492E-10</v>
      </c>
      <c r="H15" s="15"/>
      <c r="I15" s="15"/>
      <c r="J15" s="15"/>
      <c r="K15" s="14"/>
      <c r="L15" s="15"/>
      <c r="M15" s="15"/>
    </row>
    <row r="16" spans="2:15" x14ac:dyDescent="0.25">
      <c r="B16" s="13"/>
      <c r="C16" s="13"/>
      <c r="D16" s="13"/>
      <c r="E16" s="13"/>
      <c r="F16" s="13"/>
    </row>
    <row r="17" spans="2:13" x14ac:dyDescent="0.25">
      <c r="B17" s="24" t="s">
        <v>24</v>
      </c>
      <c r="C17" s="24"/>
      <c r="D17" s="13"/>
      <c r="E17" s="13"/>
      <c r="F17" s="13"/>
      <c r="H17" s="23" t="s">
        <v>27</v>
      </c>
      <c r="I17" s="23"/>
    </row>
    <row r="18" spans="2:13" x14ac:dyDescent="0.25">
      <c r="B18" s="13"/>
      <c r="C18" s="13"/>
      <c r="D18" s="13"/>
      <c r="E18" s="13"/>
      <c r="F18" s="13"/>
    </row>
    <row r="19" spans="2:13" x14ac:dyDescent="0.25">
      <c r="B19" s="16" t="s">
        <v>0</v>
      </c>
      <c r="C19" s="16" t="s">
        <v>28</v>
      </c>
      <c r="D19" s="16" t="s">
        <v>29</v>
      </c>
      <c r="E19" s="18"/>
      <c r="F19" s="18"/>
      <c r="G19" s="18"/>
      <c r="H19" s="17" t="s">
        <v>2</v>
      </c>
      <c r="I19" s="16" t="s">
        <v>0</v>
      </c>
      <c r="J19" s="16" t="s">
        <v>18</v>
      </c>
      <c r="K19" s="16" t="s">
        <v>4</v>
      </c>
      <c r="L19" s="16" t="s">
        <v>20</v>
      </c>
      <c r="M19" s="16" t="s">
        <v>5</v>
      </c>
    </row>
    <row r="20" spans="2:13" x14ac:dyDescent="0.25">
      <c r="B20" s="3">
        <v>8</v>
      </c>
      <c r="C20" s="3">
        <f>B20-(((((B20-3)^2)*COS(B20-8))+(EXP(B20-3)/2))/(((2*(B20-3))*COS(B20-8))-(((B20-3)^2)*SIN(B20-8))+(EXP(B20-3)/2)))</f>
        <v>6.8218666512767703</v>
      </c>
      <c r="D20" s="3"/>
      <c r="H20" s="3">
        <v>5</v>
      </c>
      <c r="I20" s="3">
        <v>8</v>
      </c>
      <c r="J20" s="3">
        <f>(((H20-3)^2)*COS(H20-8))+(EXP(H20-3)/2)</f>
        <v>-0.26544193693645646</v>
      </c>
      <c r="K20" s="3">
        <f>(((I20-3)^2)*COS(I20-8))+(EXP(I20-3)/2)</f>
        <v>99.2065795512883</v>
      </c>
      <c r="L20" s="3">
        <f>((H20*K20)-(I20*J20))/(K20-J20)</f>
        <v>5.0080055255628197</v>
      </c>
      <c r="M20" s="3"/>
    </row>
    <row r="21" spans="2:13" x14ac:dyDescent="0.25">
      <c r="B21" s="3">
        <f>C20</f>
        <v>6.8218666512767703</v>
      </c>
      <c r="C21" s="3">
        <f t="shared" ref="C21:C29" si="15">B21-(((((B21-3)^2)*COS(B21-8))+(EXP(B21-3)/2))/(((2*(B21-3))*COS(B21-8))-(((B21-3)^2)*SIN(B21-8))+(EXP(B21-3)/2)))</f>
        <v>6.0977038893321689</v>
      </c>
      <c r="D21" s="3">
        <f>(C20-C21)/C20</f>
        <v>0.10615316876782811</v>
      </c>
      <c r="H21" s="3">
        <f>I20</f>
        <v>8</v>
      </c>
      <c r="I21" s="3">
        <f>L20</f>
        <v>5.0080055255628197</v>
      </c>
      <c r="J21" s="3">
        <f t="shared" ref="J21:J32" si="16">(((H21-3)^2)*COS(H21-8))+(EXP(H21-3)/2)</f>
        <v>99.2065795512883</v>
      </c>
      <c r="K21" s="3">
        <f t="shared" ref="K21:K32" si="17">(((I21-3)^2)*COS(I21-8))+(EXP(I21-3)/2)</f>
        <v>-0.26282861032771354</v>
      </c>
      <c r="L21" s="3">
        <f t="shared" ref="L21:L32" si="18">((H21*K21)-(I21*J21))/(K21-J21)</f>
        <v>5.015911290404075</v>
      </c>
      <c r="M21" s="3">
        <f>(L20-L21)</f>
        <v>-7.9057648412552695E-3</v>
      </c>
    </row>
    <row r="22" spans="2:13" x14ac:dyDescent="0.25">
      <c r="B22" s="3">
        <f t="shared" ref="B22:B29" si="19">C21</f>
        <v>6.0977038893321689</v>
      </c>
      <c r="C22" s="3">
        <f t="shared" si="15"/>
        <v>5.659190130876314</v>
      </c>
      <c r="D22" s="3">
        <f t="shared" ref="D22:D29" si="20">(C21-C22)/C21</f>
        <v>7.1914570863801278E-2</v>
      </c>
      <c r="H22" s="3">
        <f t="shared" ref="H22:H32" si="21">I21</f>
        <v>5.0080055255628197</v>
      </c>
      <c r="I22" s="3">
        <f t="shared" ref="I22:I32" si="22">L21</f>
        <v>5.015911290404075</v>
      </c>
      <c r="J22" s="3">
        <f t="shared" si="16"/>
        <v>-0.26282861032771354</v>
      </c>
      <c r="K22" s="3">
        <f t="shared" si="17"/>
        <v>-0.25981196956320352</v>
      </c>
      <c r="L22" s="3">
        <f t="shared" si="18"/>
        <v>5.6968052034197845</v>
      </c>
      <c r="M22" s="3">
        <f t="shared" ref="M22:M32" si="23">(L21-L22)</f>
        <v>-0.68089391301570945</v>
      </c>
    </row>
    <row r="23" spans="2:13" x14ac:dyDescent="0.25">
      <c r="B23" s="3">
        <f t="shared" si="19"/>
        <v>5.659190130876314</v>
      </c>
      <c r="C23" s="3">
        <f t="shared" si="15"/>
        <v>5.398552815140178</v>
      </c>
      <c r="D23" s="3">
        <f t="shared" si="20"/>
        <v>4.605558564185875E-2</v>
      </c>
      <c r="H23" s="3">
        <f t="shared" si="21"/>
        <v>5.015911290404075</v>
      </c>
      <c r="I23" s="3">
        <f t="shared" si="22"/>
        <v>5.6968052034197845</v>
      </c>
      <c r="J23" s="3">
        <f t="shared" si="16"/>
        <v>-0.25981196956320352</v>
      </c>
      <c r="K23" s="3">
        <f t="shared" si="17"/>
        <v>2.5531687754785448</v>
      </c>
      <c r="L23" s="3">
        <f t="shared" si="18"/>
        <v>5.0787998789292637</v>
      </c>
      <c r="M23" s="3">
        <f t="shared" si="23"/>
        <v>0.61800532449052081</v>
      </c>
    </row>
    <row r="24" spans="2:13" x14ac:dyDescent="0.25">
      <c r="B24" s="3">
        <f t="shared" si="19"/>
        <v>5.398552815140178</v>
      </c>
      <c r="C24" s="3">
        <f t="shared" si="15"/>
        <v>5.2675503811619162</v>
      </c>
      <c r="D24" s="3">
        <f t="shared" si="20"/>
        <v>2.4266213273095531E-2</v>
      </c>
      <c r="H24" s="3">
        <f t="shared" si="21"/>
        <v>5.6968052034197845</v>
      </c>
      <c r="I24" s="3">
        <f t="shared" si="22"/>
        <v>5.0787998789292637</v>
      </c>
      <c r="J24" s="3">
        <f t="shared" si="16"/>
        <v>2.5531687754785448</v>
      </c>
      <c r="K24" s="3">
        <f t="shared" si="17"/>
        <v>-0.21944728010381143</v>
      </c>
      <c r="L24" s="3">
        <f t="shared" si="18"/>
        <v>5.1277138233162134</v>
      </c>
      <c r="M24" s="3">
        <f t="shared" si="23"/>
        <v>-4.8913944386949737E-2</v>
      </c>
    </row>
    <row r="25" spans="2:13" x14ac:dyDescent="0.25">
      <c r="B25" s="3">
        <f t="shared" si="19"/>
        <v>5.2675503811619162</v>
      </c>
      <c r="C25" s="3">
        <f t="shared" si="15"/>
        <v>5.2268266988586953</v>
      </c>
      <c r="D25" s="3">
        <f t="shared" si="20"/>
        <v>7.731047518569352E-3</v>
      </c>
      <c r="H25" s="3">
        <f t="shared" si="21"/>
        <v>5.0787998789292637</v>
      </c>
      <c r="I25" s="3">
        <f t="shared" si="22"/>
        <v>5.1277138233162134</v>
      </c>
      <c r="J25" s="3">
        <f t="shared" si="16"/>
        <v>-0.21944728010381143</v>
      </c>
      <c r="K25" s="3">
        <f t="shared" si="17"/>
        <v>-0.16616189294101869</v>
      </c>
      <c r="L25" s="3">
        <f t="shared" si="18"/>
        <v>5.2802440764176222</v>
      </c>
      <c r="M25" s="3">
        <f t="shared" si="23"/>
        <v>-0.15253025310140877</v>
      </c>
    </row>
    <row r="26" spans="2:13" x14ac:dyDescent="0.25">
      <c r="B26" s="3">
        <f t="shared" si="19"/>
        <v>5.2268266988586953</v>
      </c>
      <c r="C26" s="3">
        <f t="shared" si="15"/>
        <v>5.2227727260649068</v>
      </c>
      <c r="D26" s="3">
        <f t="shared" si="20"/>
        <v>7.7560880192827173E-4</v>
      </c>
      <c r="H26" s="3">
        <f t="shared" si="21"/>
        <v>5.1277138233162134</v>
      </c>
      <c r="I26" s="3">
        <f t="shared" si="22"/>
        <v>5.2802440764176222</v>
      </c>
      <c r="J26" s="3">
        <f t="shared" si="16"/>
        <v>-0.16616189294101869</v>
      </c>
      <c r="K26" s="3">
        <f t="shared" si="17"/>
        <v>0.14581777958304887</v>
      </c>
      <c r="L26" s="3">
        <f t="shared" si="18"/>
        <v>5.2089521789470519</v>
      </c>
      <c r="M26" s="3">
        <f t="shared" si="23"/>
        <v>7.1291897470570298E-2</v>
      </c>
    </row>
    <row r="27" spans="2:13" x14ac:dyDescent="0.25">
      <c r="B27" s="3">
        <f t="shared" si="19"/>
        <v>5.2227727260649068</v>
      </c>
      <c r="C27" s="3">
        <f t="shared" si="15"/>
        <v>5.2227336252572547</v>
      </c>
      <c r="D27" s="3">
        <f t="shared" si="20"/>
        <v>7.4865994947450922E-6</v>
      </c>
      <c r="H27" s="3">
        <f t="shared" si="21"/>
        <v>5.2802440764176222</v>
      </c>
      <c r="I27" s="3">
        <f t="shared" si="22"/>
        <v>5.2089521789470519</v>
      </c>
      <c r="J27" s="3">
        <f t="shared" si="16"/>
        <v>0.14581777958304887</v>
      </c>
      <c r="K27" s="3">
        <f t="shared" si="17"/>
        <v>-2.9643566511857955E-2</v>
      </c>
      <c r="L27" s="3">
        <f t="shared" si="18"/>
        <v>5.220996689897528</v>
      </c>
      <c r="M27" s="3">
        <f t="shared" si="23"/>
        <v>-1.2044510950476095E-2</v>
      </c>
    </row>
    <row r="28" spans="2:13" x14ac:dyDescent="0.25">
      <c r="B28" s="3">
        <f t="shared" si="19"/>
        <v>5.2227336252572547</v>
      </c>
      <c r="C28" s="3">
        <f t="shared" si="15"/>
        <v>5.2227336216354505</v>
      </c>
      <c r="D28" s="3">
        <f t="shared" si="20"/>
        <v>6.9346906232694492E-10</v>
      </c>
      <c r="H28" s="3">
        <f t="shared" si="21"/>
        <v>5.2089521789470519</v>
      </c>
      <c r="I28" s="3">
        <f t="shared" si="22"/>
        <v>5.220996689897528</v>
      </c>
      <c r="J28" s="3">
        <f t="shared" si="16"/>
        <v>-2.9643566511857955E-2</v>
      </c>
      <c r="K28" s="3">
        <f t="shared" si="17"/>
        <v>-3.8453221962315709E-3</v>
      </c>
      <c r="L28" s="3">
        <f t="shared" si="18"/>
        <v>5.2227919680852208</v>
      </c>
      <c r="M28" s="3">
        <f t="shared" si="23"/>
        <v>-1.7952781876928725E-3</v>
      </c>
    </row>
    <row r="29" spans="2:13" x14ac:dyDescent="0.25">
      <c r="B29" s="3">
        <f t="shared" si="19"/>
        <v>5.2227336216354505</v>
      </c>
      <c r="C29" s="3">
        <f t="shared" si="15"/>
        <v>5.2227336216354505</v>
      </c>
      <c r="D29" s="3">
        <f t="shared" si="20"/>
        <v>0</v>
      </c>
      <c r="H29" s="3">
        <f t="shared" si="21"/>
        <v>5.220996689897528</v>
      </c>
      <c r="I29" s="3">
        <f t="shared" si="22"/>
        <v>5.2227919680852208</v>
      </c>
      <c r="J29" s="3">
        <f t="shared" si="16"/>
        <v>-3.8453221962315709E-3</v>
      </c>
      <c r="K29" s="3">
        <f t="shared" si="17"/>
        <v>1.2972190369797687E-4</v>
      </c>
      <c r="L29" s="3">
        <f t="shared" si="18"/>
        <v>5.2227333808347858</v>
      </c>
      <c r="M29" s="3">
        <f t="shared" si="23"/>
        <v>5.8587250435060412E-5</v>
      </c>
    </row>
    <row r="30" spans="2:13" x14ac:dyDescent="0.25">
      <c r="H30" s="3">
        <f t="shared" si="21"/>
        <v>5.2227919680852208</v>
      </c>
      <c r="I30" s="3">
        <f t="shared" si="22"/>
        <v>5.2227333808347858</v>
      </c>
      <c r="J30" s="3">
        <f t="shared" si="16"/>
        <v>1.2972190369797687E-4</v>
      </c>
      <c r="K30" s="3">
        <f t="shared" si="17"/>
        <v>-5.3529882393377193E-7</v>
      </c>
      <c r="L30" s="3">
        <f t="shared" si="18"/>
        <v>5.2227336216021722</v>
      </c>
      <c r="M30" s="3">
        <f t="shared" si="23"/>
        <v>-2.4076738647238471E-7</v>
      </c>
    </row>
    <row r="31" spans="2:13" x14ac:dyDescent="0.25">
      <c r="H31" s="3">
        <f t="shared" si="21"/>
        <v>5.2227333808347858</v>
      </c>
      <c r="I31" s="3">
        <f t="shared" si="22"/>
        <v>5.2227336216021722</v>
      </c>
      <c r="J31" s="3">
        <f t="shared" si="16"/>
        <v>-5.3529882393377193E-7</v>
      </c>
      <c r="K31" s="3">
        <f t="shared" si="17"/>
        <v>-7.3978156933662831E-11</v>
      </c>
      <c r="L31" s="3">
        <f t="shared" si="18"/>
        <v>5.2227336216354514</v>
      </c>
      <c r="M31" s="3">
        <f t="shared" si="23"/>
        <v>-3.3279157207743992E-11</v>
      </c>
    </row>
    <row r="32" spans="2:13" x14ac:dyDescent="0.25">
      <c r="H32" s="3">
        <f t="shared" si="21"/>
        <v>5.2227336216021722</v>
      </c>
      <c r="I32" s="3">
        <f t="shared" si="22"/>
        <v>5.2227336216354514</v>
      </c>
      <c r="J32" s="3">
        <f t="shared" si="16"/>
        <v>-7.3978156933662831E-11</v>
      </c>
      <c r="K32" s="3">
        <f t="shared" si="17"/>
        <v>0</v>
      </c>
      <c r="L32" s="3">
        <f t="shared" si="18"/>
        <v>5.2227336216354514</v>
      </c>
      <c r="M32" s="3">
        <f t="shared" si="23"/>
        <v>0</v>
      </c>
    </row>
  </sheetData>
  <mergeCells count="6">
    <mergeCell ref="K2:O2"/>
    <mergeCell ref="B2:C2"/>
    <mergeCell ref="B4:C4"/>
    <mergeCell ref="B17:C17"/>
    <mergeCell ref="H4:I4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Primer punto</vt:lpstr>
      <vt:lpstr>Segundo punto </vt:lpstr>
      <vt:lpstr>Tercer punto</vt:lpstr>
      <vt:lpstr>Cuarto punto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Esteban Garcia Veloza</dc:creator>
  <cp:lastModifiedBy>DANIEL REY</cp:lastModifiedBy>
  <dcterms:created xsi:type="dcterms:W3CDTF">2020-04-01T23:09:12Z</dcterms:created>
  <dcterms:modified xsi:type="dcterms:W3CDTF">2020-05-08T12:55:02Z</dcterms:modified>
</cp:coreProperties>
</file>