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36BD9C27-25F6-441B-837E-3DB0AE9D1F5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1" r:id="rId1"/>
    <sheet name="Hoja2" sheetId="2" r:id="rId2"/>
    <sheet name="Hoja3" sheetId="3" r:id="rId3"/>
    <sheet name="Hoj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5" l="1"/>
  <c r="L33" i="5" s="1"/>
  <c r="M33" i="5" s="1"/>
  <c r="L34" i="5" l="1"/>
  <c r="M34" i="5" s="1"/>
  <c r="N33" i="5"/>
  <c r="G33" i="5"/>
  <c r="I33" i="5"/>
  <c r="F33" i="5"/>
  <c r="E33" i="5"/>
  <c r="E6" i="5"/>
  <c r="D6" i="5"/>
  <c r="C6" i="3"/>
  <c r="E6" i="3" s="1"/>
  <c r="F5" i="3"/>
  <c r="E5" i="3"/>
  <c r="L6" i="5"/>
  <c r="M6" i="5"/>
  <c r="L35" i="5" l="1"/>
  <c r="M35" i="5" s="1"/>
  <c r="N34" i="5"/>
  <c r="D34" i="5"/>
  <c r="F34" i="5"/>
  <c r="G5" i="3"/>
  <c r="D6" i="3" s="1"/>
  <c r="F6" i="3" s="1"/>
  <c r="G6" i="3" s="1"/>
  <c r="K6" i="5"/>
  <c r="N6" i="5" s="1"/>
  <c r="F6" i="5"/>
  <c r="C7" i="5" s="1"/>
  <c r="E7" i="5" s="1"/>
  <c r="I34" i="5" l="1"/>
  <c r="E34" i="5"/>
  <c r="G34" i="5" s="1"/>
  <c r="D35" i="5" s="1"/>
  <c r="L36" i="5"/>
  <c r="M36" i="5" s="1"/>
  <c r="N35" i="5"/>
  <c r="D7" i="3"/>
  <c r="H6" i="3"/>
  <c r="C7" i="3"/>
  <c r="E7" i="3" s="1"/>
  <c r="C8" i="3"/>
  <c r="F7" i="3"/>
  <c r="D7" i="5"/>
  <c r="F7" i="5" s="1"/>
  <c r="I7" i="5"/>
  <c r="L7" i="5" s="1"/>
  <c r="J7" i="5"/>
  <c r="M7" i="5" s="1"/>
  <c r="G18" i="2"/>
  <c r="F18" i="2"/>
  <c r="E18" i="2"/>
  <c r="H18" i="2" s="1"/>
  <c r="L37" i="5" l="1"/>
  <c r="M37" i="5" s="1"/>
  <c r="N36" i="5"/>
  <c r="I35" i="5"/>
  <c r="H34" i="5"/>
  <c r="E35" i="5"/>
  <c r="G35" i="5" s="1"/>
  <c r="F35" i="5"/>
  <c r="G7" i="3"/>
  <c r="E8" i="3"/>
  <c r="C8" i="5"/>
  <c r="E8" i="5" s="1"/>
  <c r="G7" i="5"/>
  <c r="K7" i="5"/>
  <c r="C19" i="2"/>
  <c r="F19" i="2" s="1"/>
  <c r="D19" i="2"/>
  <c r="G19" i="2" s="1"/>
  <c r="G6" i="2"/>
  <c r="F6" i="2"/>
  <c r="J4" i="1"/>
  <c r="I4" i="1"/>
  <c r="K4" i="1" s="1"/>
  <c r="H5" i="1" s="1"/>
  <c r="D4" i="1"/>
  <c r="C4" i="1"/>
  <c r="E4" i="1" s="1"/>
  <c r="B5" i="1" s="1"/>
  <c r="D5" i="1" l="1"/>
  <c r="C5" i="1"/>
  <c r="E5" i="1"/>
  <c r="B6" i="1" s="1"/>
  <c r="J5" i="1"/>
  <c r="K5" i="1" s="1"/>
  <c r="I5" i="1"/>
  <c r="N7" i="5"/>
  <c r="J8" i="5" s="1"/>
  <c r="M8" i="5" s="1"/>
  <c r="L38" i="5"/>
  <c r="M38" i="5" s="1"/>
  <c r="N38" i="5" s="1"/>
  <c r="N37" i="5"/>
  <c r="D8" i="3"/>
  <c r="C9" i="3" s="1"/>
  <c r="H7" i="3"/>
  <c r="D36" i="5"/>
  <c r="E9" i="3"/>
  <c r="D8" i="5"/>
  <c r="E19" i="2"/>
  <c r="E6" i="2"/>
  <c r="H6" i="2" s="1"/>
  <c r="C7" i="2" s="1"/>
  <c r="L5" i="1" l="1"/>
  <c r="H6" i="1"/>
  <c r="H19" i="2"/>
  <c r="D20" i="2" s="1"/>
  <c r="G20" i="2" s="1"/>
  <c r="I19" i="2"/>
  <c r="O7" i="5"/>
  <c r="D6" i="1"/>
  <c r="C6" i="1"/>
  <c r="E6" i="1"/>
  <c r="I8" i="5"/>
  <c r="L8" i="5" s="1"/>
  <c r="F8" i="3"/>
  <c r="G8" i="3" s="1"/>
  <c r="D9" i="3"/>
  <c r="F9" i="3" s="1"/>
  <c r="G9" i="3" s="1"/>
  <c r="H8" i="3"/>
  <c r="I36" i="5"/>
  <c r="H35" i="5"/>
  <c r="E36" i="5"/>
  <c r="F36" i="5"/>
  <c r="F8" i="5"/>
  <c r="C9" i="5" s="1"/>
  <c r="E9" i="5" s="1"/>
  <c r="K8" i="5"/>
  <c r="N8" i="5" s="1"/>
  <c r="C20" i="2"/>
  <c r="E20" i="2" s="1"/>
  <c r="F7" i="2"/>
  <c r="D7" i="2"/>
  <c r="G7" i="2" s="1"/>
  <c r="F5" i="1" l="1"/>
  <c r="B7" i="1"/>
  <c r="G36" i="5"/>
  <c r="J6" i="1"/>
  <c r="I6" i="1"/>
  <c r="K6" i="1" s="1"/>
  <c r="H20" i="2"/>
  <c r="D21" i="2" s="1"/>
  <c r="G21" i="2" s="1"/>
  <c r="I20" i="2"/>
  <c r="D10" i="3"/>
  <c r="F10" i="3" s="1"/>
  <c r="H9" i="3"/>
  <c r="C10" i="3"/>
  <c r="E10" i="3" s="1"/>
  <c r="D37" i="5"/>
  <c r="H36" i="5"/>
  <c r="G8" i="5"/>
  <c r="D9" i="5"/>
  <c r="I9" i="5"/>
  <c r="L9" i="5" s="1"/>
  <c r="F20" i="2"/>
  <c r="C21" i="2" s="1"/>
  <c r="F21" i="2" s="1"/>
  <c r="E7" i="2"/>
  <c r="L6" i="1" l="1"/>
  <c r="H7" i="1"/>
  <c r="H7" i="2"/>
  <c r="I7" i="2"/>
  <c r="D7" i="1"/>
  <c r="C7" i="1"/>
  <c r="E7" i="1"/>
  <c r="G10" i="3"/>
  <c r="D11" i="3" s="1"/>
  <c r="C11" i="3"/>
  <c r="E11" i="3" s="1"/>
  <c r="I37" i="5"/>
  <c r="F37" i="5"/>
  <c r="E37" i="5"/>
  <c r="G37" i="5" s="1"/>
  <c r="F9" i="5"/>
  <c r="G9" i="5" s="1"/>
  <c r="J9" i="5"/>
  <c r="M9" i="5" s="1"/>
  <c r="O8" i="5"/>
  <c r="E21" i="2"/>
  <c r="F6" i="1" l="1"/>
  <c r="B8" i="1"/>
  <c r="D8" i="2"/>
  <c r="G8" i="2" s="1"/>
  <c r="C8" i="2"/>
  <c r="F8" i="2" s="1"/>
  <c r="E8" i="2" s="1"/>
  <c r="H21" i="2"/>
  <c r="I21" i="2"/>
  <c r="J7" i="1"/>
  <c r="I7" i="1"/>
  <c r="K7" i="1" s="1"/>
  <c r="C12" i="3"/>
  <c r="E12" i="3" s="1"/>
  <c r="F11" i="3"/>
  <c r="G11" i="3" s="1"/>
  <c r="D12" i="3" s="1"/>
  <c r="C13" i="3" s="1"/>
  <c r="E13" i="3" s="1"/>
  <c r="H10" i="3"/>
  <c r="H37" i="5"/>
  <c r="C10" i="5"/>
  <c r="K9" i="5"/>
  <c r="N9" i="5" s="1"/>
  <c r="L7" i="1" l="1"/>
  <c r="H8" i="1"/>
  <c r="H8" i="2"/>
  <c r="I8" i="2"/>
  <c r="D8" i="1"/>
  <c r="C8" i="1"/>
  <c r="E8" i="1" s="1"/>
  <c r="D22" i="2"/>
  <c r="G22" i="2" s="1"/>
  <c r="C22" i="2"/>
  <c r="H11" i="3"/>
  <c r="F12" i="3"/>
  <c r="G12" i="3" s="1"/>
  <c r="D38" i="5"/>
  <c r="D10" i="5"/>
  <c r="E10" i="5"/>
  <c r="F10" i="5" s="1"/>
  <c r="I10" i="5"/>
  <c r="L10" i="5" s="1"/>
  <c r="F7" i="1" l="1"/>
  <c r="B9" i="1"/>
  <c r="D9" i="2"/>
  <c r="G9" i="2" s="1"/>
  <c r="C9" i="2"/>
  <c r="F9" i="2" s="1"/>
  <c r="E9" i="2" s="1"/>
  <c r="J8" i="1"/>
  <c r="I8" i="1"/>
  <c r="K8" i="1"/>
  <c r="F22" i="2"/>
  <c r="E22" i="2"/>
  <c r="D13" i="3"/>
  <c r="H12" i="3"/>
  <c r="I38" i="5"/>
  <c r="F38" i="5"/>
  <c r="E38" i="5"/>
  <c r="C11" i="5"/>
  <c r="E11" i="5" s="1"/>
  <c r="G10" i="5"/>
  <c r="O9" i="5"/>
  <c r="J10" i="5"/>
  <c r="M10" i="5" s="1"/>
  <c r="H9" i="2" l="1"/>
  <c r="D10" i="2" s="1"/>
  <c r="G10" i="2" s="1"/>
  <c r="I9" i="2"/>
  <c r="C10" i="2"/>
  <c r="L8" i="1"/>
  <c r="H9" i="1"/>
  <c r="G38" i="5"/>
  <c r="D9" i="1"/>
  <c r="C9" i="1"/>
  <c r="E9" i="1" s="1"/>
  <c r="H22" i="2"/>
  <c r="D23" i="2" s="1"/>
  <c r="G23" i="2" s="1"/>
  <c r="I22" i="2"/>
  <c r="C14" i="3"/>
  <c r="E14" i="3" s="1"/>
  <c r="F13" i="3"/>
  <c r="G13" i="3" s="1"/>
  <c r="D11" i="5"/>
  <c r="F11" i="5" s="1"/>
  <c r="G11" i="5" s="1"/>
  <c r="K10" i="5"/>
  <c r="N10" i="5" s="1"/>
  <c r="F10" i="2"/>
  <c r="E10" i="2"/>
  <c r="F8" i="1" l="1"/>
  <c r="B10" i="1"/>
  <c r="H10" i="2"/>
  <c r="D11" i="2" s="1"/>
  <c r="G11" i="2" s="1"/>
  <c r="I10" i="2"/>
  <c r="C23" i="2"/>
  <c r="J9" i="1"/>
  <c r="I9" i="1"/>
  <c r="K9" i="1"/>
  <c r="D14" i="3"/>
  <c r="H13" i="3"/>
  <c r="D39" i="5"/>
  <c r="H38" i="5"/>
  <c r="C12" i="5"/>
  <c r="O10" i="5"/>
  <c r="C11" i="2"/>
  <c r="L9" i="1" l="1"/>
  <c r="H10" i="1"/>
  <c r="D10" i="1"/>
  <c r="C10" i="1"/>
  <c r="E10" i="1" s="1"/>
  <c r="E23" i="2"/>
  <c r="F23" i="2"/>
  <c r="F14" i="3"/>
  <c r="G14" i="3" s="1"/>
  <c r="C15" i="3"/>
  <c r="I39" i="5"/>
  <c r="F39" i="5"/>
  <c r="E39" i="5"/>
  <c r="G39" i="5" s="1"/>
  <c r="D12" i="5"/>
  <c r="E12" i="5"/>
  <c r="I11" i="5"/>
  <c r="L11" i="5" s="1"/>
  <c r="J11" i="5"/>
  <c r="M11" i="5" s="1"/>
  <c r="F11" i="2"/>
  <c r="E11" i="2" s="1"/>
  <c r="F9" i="1" l="1"/>
  <c r="B11" i="1"/>
  <c r="H11" i="2"/>
  <c r="D12" i="2" s="1"/>
  <c r="G12" i="2" s="1"/>
  <c r="I11" i="2"/>
  <c r="H23" i="2"/>
  <c r="D24" i="2" s="1"/>
  <c r="G24" i="2" s="1"/>
  <c r="I23" i="2"/>
  <c r="J10" i="1"/>
  <c r="K10" i="1" s="1"/>
  <c r="I10" i="1"/>
  <c r="F12" i="5"/>
  <c r="C13" i="5" s="1"/>
  <c r="E13" i="5" s="1"/>
  <c r="E15" i="3"/>
  <c r="D15" i="3"/>
  <c r="H14" i="3"/>
  <c r="D40" i="5"/>
  <c r="H39" i="5"/>
  <c r="D13" i="5"/>
  <c r="K11" i="5"/>
  <c r="N11" i="5" s="1"/>
  <c r="C12" i="2"/>
  <c r="L10" i="1" l="1"/>
  <c r="H11" i="1"/>
  <c r="C24" i="2"/>
  <c r="D11" i="1"/>
  <c r="C11" i="1"/>
  <c r="E11" i="1" s="1"/>
  <c r="G12" i="5"/>
  <c r="C16" i="3"/>
  <c r="E16" i="3" s="1"/>
  <c r="F15" i="3"/>
  <c r="G15" i="3" s="1"/>
  <c r="I40" i="5"/>
  <c r="E40" i="5"/>
  <c r="F40" i="5"/>
  <c r="F13" i="5"/>
  <c r="F12" i="2"/>
  <c r="F10" i="1" l="1"/>
  <c r="B12" i="1"/>
  <c r="G40" i="5"/>
  <c r="E24" i="2"/>
  <c r="F24" i="2"/>
  <c r="J11" i="1"/>
  <c r="I11" i="1"/>
  <c r="K11" i="1"/>
  <c r="D16" i="3"/>
  <c r="H15" i="3"/>
  <c r="D41" i="5"/>
  <c r="H40" i="5"/>
  <c r="G13" i="5"/>
  <c r="C14" i="5"/>
  <c r="E14" i="5" s="1"/>
  <c r="O11" i="5"/>
  <c r="I12" i="5"/>
  <c r="J12" i="5"/>
  <c r="M12" i="5" s="1"/>
  <c r="E12" i="2"/>
  <c r="L11" i="1" l="1"/>
  <c r="H12" i="1"/>
  <c r="H24" i="2"/>
  <c r="D25" i="2" s="1"/>
  <c r="G25" i="2" s="1"/>
  <c r="I24" i="2"/>
  <c r="D12" i="1"/>
  <c r="C12" i="1"/>
  <c r="E12" i="1"/>
  <c r="F11" i="1" s="1"/>
  <c r="H12" i="2"/>
  <c r="D13" i="2" s="1"/>
  <c r="G13" i="2" s="1"/>
  <c r="I12" i="2"/>
  <c r="C25" i="2"/>
  <c r="F16" i="3"/>
  <c r="G16" i="3" s="1"/>
  <c r="C17" i="3"/>
  <c r="I41" i="5"/>
  <c r="E41" i="5"/>
  <c r="F41" i="5"/>
  <c r="G41" i="5" s="1"/>
  <c r="D14" i="5"/>
  <c r="F14" i="5" s="1"/>
  <c r="L12" i="5"/>
  <c r="K12" i="5"/>
  <c r="F25" i="2" l="1"/>
  <c r="E25" i="2"/>
  <c r="J12" i="1"/>
  <c r="I12" i="1"/>
  <c r="K12" i="1" s="1"/>
  <c r="L12" i="1" s="1"/>
  <c r="C13" i="2"/>
  <c r="F13" i="2" s="1"/>
  <c r="D17" i="3"/>
  <c r="H16" i="3"/>
  <c r="E17" i="3"/>
  <c r="G14" i="5"/>
  <c r="C15" i="5"/>
  <c r="E15" i="5" s="1"/>
  <c r="N12" i="5"/>
  <c r="O12" i="5" s="1"/>
  <c r="E13" i="2"/>
  <c r="H25" i="2" l="1"/>
  <c r="D26" i="2" s="1"/>
  <c r="G26" i="2" s="1"/>
  <c r="I25" i="2"/>
  <c r="H13" i="2"/>
  <c r="I13" i="2"/>
  <c r="C26" i="2"/>
  <c r="C18" i="3"/>
  <c r="E18" i="3" s="1"/>
  <c r="F17" i="3"/>
  <c r="G17" i="3" s="1"/>
  <c r="H41" i="5"/>
  <c r="D42" i="5"/>
  <c r="D15" i="5"/>
  <c r="F15" i="5" s="1"/>
  <c r="I13" i="5"/>
  <c r="L13" i="5" s="1"/>
  <c r="J13" i="5"/>
  <c r="M13" i="5" s="1"/>
  <c r="F26" i="2" l="1"/>
  <c r="E26" i="2"/>
  <c r="D18" i="3"/>
  <c r="H17" i="3"/>
  <c r="I42" i="5"/>
  <c r="F42" i="5"/>
  <c r="E42" i="5"/>
  <c r="G15" i="5"/>
  <c r="C16" i="5"/>
  <c r="E16" i="5" s="1"/>
  <c r="K13" i="5"/>
  <c r="N13" i="5" s="1"/>
  <c r="O13" i="5" s="1"/>
  <c r="G42" i="5" l="1"/>
  <c r="H26" i="2"/>
  <c r="D27" i="2" s="1"/>
  <c r="G27" i="2" s="1"/>
  <c r="I26" i="2"/>
  <c r="C27" i="2"/>
  <c r="C19" i="3"/>
  <c r="E19" i="3" s="1"/>
  <c r="F18" i="3"/>
  <c r="G18" i="3" s="1"/>
  <c r="D43" i="5"/>
  <c r="H42" i="5"/>
  <c r="D16" i="5"/>
  <c r="I14" i="5"/>
  <c r="J14" i="5"/>
  <c r="M14" i="5" s="1"/>
  <c r="F27" i="2" l="1"/>
  <c r="E27" i="2"/>
  <c r="D19" i="3"/>
  <c r="F19" i="3" s="1"/>
  <c r="G19" i="3" s="1"/>
  <c r="H19" i="3" s="1"/>
  <c r="H18" i="3"/>
  <c r="I43" i="5"/>
  <c r="E43" i="5"/>
  <c r="F43" i="5"/>
  <c r="F16" i="5"/>
  <c r="C17" i="5" s="1"/>
  <c r="E17" i="5" s="1"/>
  <c r="L14" i="5"/>
  <c r="K14" i="5"/>
  <c r="G43" i="5" l="1"/>
  <c r="H27" i="2"/>
  <c r="D28" i="2" s="1"/>
  <c r="G28" i="2" s="1"/>
  <c r="I27" i="2"/>
  <c r="G16" i="5"/>
  <c r="D17" i="5"/>
  <c r="F17" i="5" s="1"/>
  <c r="N14" i="5"/>
  <c r="O14" i="5" s="1"/>
  <c r="C28" i="2" l="1"/>
  <c r="H43" i="5"/>
  <c r="D44" i="5"/>
  <c r="C18" i="5"/>
  <c r="E18" i="5" s="1"/>
  <c r="G17" i="5"/>
  <c r="J15" i="5"/>
  <c r="M15" i="5" s="1"/>
  <c r="I15" i="5"/>
  <c r="L15" i="5" s="1"/>
  <c r="E28" i="2" l="1"/>
  <c r="F28" i="2"/>
  <c r="I44" i="5"/>
  <c r="F44" i="5"/>
  <c r="E44" i="5"/>
  <c r="D18" i="5"/>
  <c r="K15" i="5"/>
  <c r="G44" i="5" l="1"/>
  <c r="H44" i="5" s="1"/>
  <c r="H28" i="2"/>
  <c r="D29" i="2" s="1"/>
  <c r="G29" i="2" s="1"/>
  <c r="I28" i="2"/>
  <c r="D45" i="5"/>
  <c r="F18" i="5"/>
  <c r="N15" i="5"/>
  <c r="C29" i="2" l="1"/>
  <c r="I45" i="5"/>
  <c r="F45" i="5"/>
  <c r="E45" i="5"/>
  <c r="G45" i="5" s="1"/>
  <c r="G18" i="5"/>
  <c r="C19" i="5"/>
  <c r="E19" i="5" s="1"/>
  <c r="I16" i="5"/>
  <c r="O15" i="5"/>
  <c r="J16" i="5"/>
  <c r="M16" i="5" s="1"/>
  <c r="E29" i="2" l="1"/>
  <c r="F29" i="2"/>
  <c r="D19" i="5"/>
  <c r="F19" i="5" s="1"/>
  <c r="K16" i="5"/>
  <c r="N16" i="5" s="1"/>
  <c r="J17" i="5" s="1"/>
  <c r="M17" i="5" s="1"/>
  <c r="L16" i="5"/>
  <c r="H29" i="2" l="1"/>
  <c r="D30" i="2" s="1"/>
  <c r="G30" i="2" s="1"/>
  <c r="I29" i="2"/>
  <c r="H45" i="5"/>
  <c r="D46" i="5"/>
  <c r="C20" i="5"/>
  <c r="E20" i="5" s="1"/>
  <c r="G19" i="5"/>
  <c r="O16" i="5"/>
  <c r="I17" i="5"/>
  <c r="L17" i="5" s="1"/>
  <c r="C30" i="2" l="1"/>
  <c r="I46" i="5"/>
  <c r="E46" i="5"/>
  <c r="F46" i="5"/>
  <c r="D20" i="5"/>
  <c r="F20" i="5" s="1"/>
  <c r="G20" i="5" s="1"/>
  <c r="K17" i="5"/>
  <c r="N17" i="5" s="1"/>
  <c r="O17" i="5" s="1"/>
  <c r="J18" i="5" l="1"/>
  <c r="M18" i="5" s="1"/>
  <c r="G46" i="5"/>
  <c r="E30" i="2"/>
  <c r="F30" i="2"/>
  <c r="D47" i="5"/>
  <c r="H46" i="5"/>
  <c r="I18" i="5"/>
  <c r="L18" i="5"/>
  <c r="K18" i="5"/>
  <c r="N18" i="5" s="1"/>
  <c r="H30" i="2" l="1"/>
  <c r="D31" i="2" s="1"/>
  <c r="G31" i="2" s="1"/>
  <c r="I30" i="2"/>
  <c r="I47" i="5"/>
  <c r="E47" i="5"/>
  <c r="G47" i="5" s="1"/>
  <c r="F47" i="5"/>
  <c r="O18" i="5"/>
  <c r="J19" i="5"/>
  <c r="M19" i="5" s="1"/>
  <c r="C31" i="2" l="1"/>
  <c r="H47" i="5"/>
  <c r="I19" i="5"/>
  <c r="K19" i="5" s="1"/>
  <c r="N19" i="5" s="1"/>
  <c r="L19" i="5"/>
  <c r="E31" i="2" l="1"/>
  <c r="F31" i="2"/>
  <c r="O19" i="5"/>
  <c r="J20" i="5"/>
  <c r="M20" i="5" s="1"/>
  <c r="I20" i="5"/>
  <c r="H31" i="2" l="1"/>
  <c r="D32" i="2" s="1"/>
  <c r="G32" i="2" s="1"/>
  <c r="I31" i="2"/>
  <c r="L20" i="5"/>
  <c r="K20" i="5"/>
  <c r="N20" i="5" s="1"/>
  <c r="C32" i="2" l="1"/>
  <c r="O20" i="5"/>
  <c r="F32" i="2" l="1"/>
  <c r="E32" i="2"/>
  <c r="J21" i="5"/>
  <c r="M21" i="5" s="1"/>
  <c r="I21" i="5"/>
  <c r="K21" i="5" s="1"/>
  <c r="N21" i="5" s="1"/>
  <c r="H32" i="2" l="1"/>
  <c r="D33" i="2" s="1"/>
  <c r="G33" i="2" s="1"/>
  <c r="I32" i="2"/>
  <c r="J22" i="5"/>
  <c r="M22" i="5" s="1"/>
  <c r="L21" i="5"/>
  <c r="I22" i="5" s="1"/>
  <c r="C33" i="2" l="1"/>
  <c r="O21" i="5"/>
  <c r="L22" i="5"/>
  <c r="K22" i="5"/>
  <c r="N22" i="5" s="1"/>
  <c r="F33" i="2" l="1"/>
  <c r="E33" i="2"/>
  <c r="O22" i="5"/>
  <c r="H33" i="2" l="1"/>
  <c r="D34" i="2" s="1"/>
  <c r="G34" i="2" s="1"/>
  <c r="I33" i="2"/>
  <c r="I23" i="5"/>
  <c r="L23" i="5" s="1"/>
  <c r="J23" i="5"/>
  <c r="M23" i="5" s="1"/>
  <c r="C34" i="2" l="1"/>
  <c r="K23" i="5"/>
  <c r="N23" i="5" s="1"/>
  <c r="J24" i="5" s="1"/>
  <c r="M24" i="5" s="1"/>
  <c r="F34" i="2" l="1"/>
  <c r="E34" i="2"/>
  <c r="O23" i="5"/>
  <c r="I24" i="5"/>
  <c r="K24" i="5" s="1"/>
  <c r="N24" i="5" s="1"/>
  <c r="I34" i="2" l="1"/>
  <c r="H34" i="2"/>
  <c r="L24" i="5"/>
  <c r="O24" i="5"/>
</calcChain>
</file>

<file path=xl/sharedStrings.xml><?xml version="1.0" encoding="utf-8"?>
<sst xmlns="http://schemas.openxmlformats.org/spreadsheetml/2006/main" count="78" uniqueCount="47">
  <si>
    <t>PUNTO 1</t>
  </si>
  <si>
    <t>X_n</t>
  </si>
  <si>
    <t>f(X_n)</t>
  </si>
  <si>
    <t>X_n+1</t>
  </si>
  <si>
    <t>f´(X_n)</t>
  </si>
  <si>
    <t>PUNTO 2</t>
  </si>
  <si>
    <t>REGLA FALSA</t>
  </si>
  <si>
    <t>ai</t>
  </si>
  <si>
    <t>bi</t>
  </si>
  <si>
    <t>xi</t>
  </si>
  <si>
    <t>F(ai)</t>
  </si>
  <si>
    <t>F(bi)</t>
  </si>
  <si>
    <t>F(xi)</t>
  </si>
  <si>
    <t>METODO DE BISECCION</t>
  </si>
  <si>
    <t xml:space="preserve">   </t>
  </si>
  <si>
    <t>METODO DE NEWTON</t>
  </si>
  <si>
    <t>ERROR</t>
  </si>
  <si>
    <t>MASA</t>
  </si>
  <si>
    <t>m=97.50883128 Kg</t>
  </si>
  <si>
    <t>X=14.9093691 ft</t>
  </si>
  <si>
    <t>Z=26.03287754 ft</t>
  </si>
  <si>
    <t>NEWTON</t>
  </si>
  <si>
    <t>PUNTO 4</t>
  </si>
  <si>
    <t>BISECCION</t>
  </si>
  <si>
    <t>f(ai)</t>
  </si>
  <si>
    <t>f(bi)</t>
  </si>
  <si>
    <t>f(xi)</t>
  </si>
  <si>
    <t>NEWTON MEJORADO</t>
  </si>
  <si>
    <t>RESPUESTAS</t>
  </si>
  <si>
    <t>para encontrar los puntos criticos de la funcion se hace uso de la derivada de la funcion como la funcion inicial</t>
  </si>
  <si>
    <t>PUNTO 3</t>
  </si>
  <si>
    <t>METODO DE LA SECANTE</t>
  </si>
  <si>
    <t>Xi-1</t>
  </si>
  <si>
    <t>Xi</t>
  </si>
  <si>
    <t>F(Xi-1)</t>
  </si>
  <si>
    <t>Xi+1</t>
  </si>
  <si>
    <t>volumen 1</t>
  </si>
  <si>
    <t>volumen 2</t>
  </si>
  <si>
    <t>volumen 3</t>
  </si>
  <si>
    <t>volumen 4</t>
  </si>
  <si>
    <t>6.07275x10^-3</t>
  </si>
  <si>
    <t>8.92395x10^-3</t>
  </si>
  <si>
    <t>volumen total = 2.176683277</t>
  </si>
  <si>
    <t>f´´(X_n)</t>
  </si>
  <si>
    <t>PUNTO FIJO</t>
  </si>
  <si>
    <t>i</t>
  </si>
  <si>
    <t>g(Xi)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</si>
</sst>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38100</xdr:rowOff>
    </xdr:from>
    <xdr:to>
      <xdr:col>6</xdr:col>
      <xdr:colOff>349250</xdr:colOff>
      <xdr:row>34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03" t="3247" r="-500" b="3453"/>
        <a:stretch/>
      </xdr:blipFill>
      <xdr:spPr>
        <a:xfrm>
          <a:off x="1358900" y="2432050"/>
          <a:ext cx="4140200" cy="388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57149</xdr:colOff>
      <xdr:row>6</xdr:row>
      <xdr:rowOff>12700</xdr:rowOff>
    </xdr:from>
    <xdr:to>
      <xdr:col>15</xdr:col>
      <xdr:colOff>446592</xdr:colOff>
      <xdr:row>17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33" t="3611" b="15897"/>
        <a:stretch/>
      </xdr:blipFill>
      <xdr:spPr>
        <a:xfrm>
          <a:off x="9594849" y="1117600"/>
          <a:ext cx="4707443" cy="2038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</xdr:row>
      <xdr:rowOff>152400</xdr:rowOff>
    </xdr:from>
    <xdr:to>
      <xdr:col>14</xdr:col>
      <xdr:colOff>107950</xdr:colOff>
      <xdr:row>17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94"/>
        <a:stretch/>
      </xdr:blipFill>
      <xdr:spPr>
        <a:xfrm>
          <a:off x="6823075" y="704850"/>
          <a:ext cx="4384675" cy="2444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22225</xdr:colOff>
      <xdr:row>30</xdr:row>
      <xdr:rowOff>142875</xdr:rowOff>
    </xdr:from>
    <xdr:to>
      <xdr:col>18</xdr:col>
      <xdr:colOff>523875</xdr:colOff>
      <xdr:row>44</xdr:row>
      <xdr:rowOff>79375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32" r="7725" b="8282"/>
        <a:stretch/>
      </xdr:blipFill>
      <xdr:spPr>
        <a:xfrm>
          <a:off x="12769850" y="5857875"/>
          <a:ext cx="2787650" cy="260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A3" sqref="A3"/>
    </sheetView>
  </sheetViews>
  <sheetFormatPr baseColWidth="10" defaultRowHeight="15" x14ac:dyDescent="0.25"/>
  <cols>
    <col min="1" max="1" width="19.140625" customWidth="1"/>
    <col min="7" max="7" width="29.5703125" customWidth="1"/>
    <col min="12" max="12" width="12" bestFit="1" customWidth="1"/>
    <col min="15" max="15" width="16.28515625" customWidth="1"/>
  </cols>
  <sheetData>
    <row r="1" spans="1:15" x14ac:dyDescent="0.25">
      <c r="A1" t="s">
        <v>0</v>
      </c>
      <c r="C1" t="s">
        <v>14</v>
      </c>
      <c r="G1" t="s">
        <v>15</v>
      </c>
    </row>
    <row r="3" spans="1:15" x14ac:dyDescent="0.25">
      <c r="B3" t="s">
        <v>1</v>
      </c>
      <c r="C3" t="s">
        <v>2</v>
      </c>
      <c r="D3" t="s">
        <v>4</v>
      </c>
      <c r="E3" t="s">
        <v>3</v>
      </c>
      <c r="F3" t="s">
        <v>16</v>
      </c>
      <c r="H3" t="s">
        <v>1</v>
      </c>
      <c r="I3" t="s">
        <v>2</v>
      </c>
      <c r="J3" t="s">
        <v>4</v>
      </c>
      <c r="K3" t="s">
        <v>3</v>
      </c>
      <c r="L3" t="s">
        <v>16</v>
      </c>
      <c r="O3" t="s">
        <v>28</v>
      </c>
    </row>
    <row r="4" spans="1:15" x14ac:dyDescent="0.25">
      <c r="B4">
        <v>0</v>
      </c>
      <c r="C4">
        <f t="shared" ref="C4:C12" si="0">(B4^4)-(20*B4^3)+(700*B4^2)-(14000*B4)+70000</f>
        <v>70000</v>
      </c>
      <c r="D4">
        <f t="shared" ref="D4:D12" si="1">(4*B4^3)-(60*B4^2)+(1400*B4)-14000</f>
        <v>-14000</v>
      </c>
      <c r="E4">
        <f t="shared" ref="E4:E12" si="2">((B4)-(C4/D4))</f>
        <v>5</v>
      </c>
      <c r="H4">
        <v>15</v>
      </c>
      <c r="I4">
        <f t="shared" ref="I4:I12" si="3">(H4^4)-(20*H4^3)+(700*H4^2)-(14000*H4)+70000</f>
        <v>625</v>
      </c>
      <c r="J4">
        <f t="shared" ref="J4:J12" si="4">(4*H4^3)-(60*H4^2)+(1400*H4)-14000</f>
        <v>7000</v>
      </c>
      <c r="K4">
        <f t="shared" ref="K4:K12" si="5">((H4)-(I4/J4))</f>
        <v>14.910714285714286</v>
      </c>
      <c r="O4" t="s">
        <v>19</v>
      </c>
    </row>
    <row r="5" spans="1:15" x14ac:dyDescent="0.25">
      <c r="B5">
        <f t="shared" ref="B5:B12" si="6">E4</f>
        <v>5</v>
      </c>
      <c r="C5">
        <f t="shared" si="0"/>
        <v>15625</v>
      </c>
      <c r="D5">
        <f t="shared" si="1"/>
        <v>-8000</v>
      </c>
      <c r="E5">
        <f t="shared" si="2"/>
        <v>6.953125</v>
      </c>
      <c r="F5">
        <f>ABS((E6-E5)/E6)</f>
        <v>4.9601623628061788E-2</v>
      </c>
      <c r="H5">
        <f t="shared" ref="H5:H12" si="7">K4</f>
        <v>14.910714285714286</v>
      </c>
      <c r="I5">
        <f t="shared" si="3"/>
        <v>9.1393219337332994</v>
      </c>
      <c r="J5">
        <f t="shared" si="4"/>
        <v>6795.5966426749292</v>
      </c>
      <c r="K5">
        <f t="shared" si="5"/>
        <v>14.909369396896675</v>
      </c>
      <c r="L5">
        <f>ABS((K5-K4)/K5)</f>
        <v>9.0204272347763528E-5</v>
      </c>
      <c r="O5" t="s">
        <v>20</v>
      </c>
    </row>
    <row r="6" spans="1:15" x14ac:dyDescent="0.25">
      <c r="B6">
        <f t="shared" si="6"/>
        <v>6.953125</v>
      </c>
      <c r="C6">
        <f t="shared" si="0"/>
        <v>2112.6354113221169</v>
      </c>
      <c r="D6">
        <f t="shared" si="1"/>
        <v>-5821.7601776123047</v>
      </c>
      <c r="E6">
        <f t="shared" si="2"/>
        <v>7.3160110253375432</v>
      </c>
      <c r="F6">
        <f t="shared" ref="F6:F11" si="8">ABS((E7-E6)/E7)</f>
        <v>1.9148565455669524E-3</v>
      </c>
      <c r="H6">
        <f t="shared" si="7"/>
        <v>14.909369396896675</v>
      </c>
      <c r="I6">
        <f t="shared" si="3"/>
        <v>2.0606457255780697E-3</v>
      </c>
      <c r="J6">
        <f t="shared" si="4"/>
        <v>6792.5323038835195</v>
      </c>
      <c r="K6">
        <f t="shared" si="5"/>
        <v>14.909369093527381</v>
      </c>
      <c r="L6">
        <f t="shared" ref="L6:L12" si="9">ABS((K6-K5)/K6)</f>
        <v>2.0347560800665196E-8</v>
      </c>
    </row>
    <row r="7" spans="1:15" x14ac:dyDescent="0.25">
      <c r="B7">
        <f t="shared" si="6"/>
        <v>7.3160110253375432</v>
      </c>
      <c r="C7">
        <f t="shared" si="0"/>
        <v>75.83218456650502</v>
      </c>
      <c r="D7">
        <f t="shared" si="1"/>
        <v>-5402.696400481449</v>
      </c>
      <c r="E7">
        <f t="shared" si="2"/>
        <v>7.3300470138413107</v>
      </c>
      <c r="F7">
        <f t="shared" si="8"/>
        <v>2.9056317474098236E-6</v>
      </c>
      <c r="H7">
        <f t="shared" si="7"/>
        <v>14.909369093527381</v>
      </c>
      <c r="I7">
        <f t="shared" si="3"/>
        <v>1.1641532182693481E-10</v>
      </c>
      <c r="J7">
        <f t="shared" si="4"/>
        <v>6792.5316127029437</v>
      </c>
      <c r="K7">
        <f t="shared" si="5"/>
        <v>14.909369093527364</v>
      </c>
      <c r="L7">
        <f t="shared" si="9"/>
        <v>1.1914366250221977E-15</v>
      </c>
    </row>
    <row r="8" spans="1:15" x14ac:dyDescent="0.25">
      <c r="B8">
        <f t="shared" si="6"/>
        <v>7.3300470138413107</v>
      </c>
      <c r="C8">
        <f t="shared" si="0"/>
        <v>0.11472101815161295</v>
      </c>
      <c r="D8">
        <f t="shared" si="1"/>
        <v>-5386.3478739114416</v>
      </c>
      <c r="E8">
        <f t="shared" si="2"/>
        <v>7.3300683123205097</v>
      </c>
      <c r="F8">
        <f t="shared" si="8"/>
        <v>6.6932647330206187E-12</v>
      </c>
      <c r="H8">
        <f t="shared" si="7"/>
        <v>14.909369093527364</v>
      </c>
      <c r="I8">
        <f t="shared" si="3"/>
        <v>0</v>
      </c>
      <c r="J8">
        <f t="shared" si="4"/>
        <v>6792.5316127029</v>
      </c>
      <c r="K8">
        <f t="shared" si="5"/>
        <v>14.909369093527364</v>
      </c>
      <c r="L8">
        <f t="shared" si="9"/>
        <v>0</v>
      </c>
    </row>
    <row r="9" spans="1:15" x14ac:dyDescent="0.25">
      <c r="B9">
        <f t="shared" si="6"/>
        <v>7.3300683123205097</v>
      </c>
      <c r="C9">
        <f t="shared" si="0"/>
        <v>2.6426278054714203E-7</v>
      </c>
      <c r="D9">
        <f t="shared" si="1"/>
        <v>-5386.3230579878782</v>
      </c>
      <c r="E9">
        <f t="shared" si="2"/>
        <v>7.3300683123695718</v>
      </c>
      <c r="F9">
        <f t="shared" si="8"/>
        <v>0</v>
      </c>
      <c r="H9">
        <f t="shared" si="7"/>
        <v>14.909369093527364</v>
      </c>
      <c r="I9">
        <f t="shared" si="3"/>
        <v>0</v>
      </c>
      <c r="J9">
        <f t="shared" si="4"/>
        <v>6792.5316127029</v>
      </c>
      <c r="K9">
        <f t="shared" si="5"/>
        <v>14.909369093527364</v>
      </c>
      <c r="L9">
        <f t="shared" si="9"/>
        <v>0</v>
      </c>
    </row>
    <row r="10" spans="1:15" x14ac:dyDescent="0.25">
      <c r="B10">
        <f t="shared" si="6"/>
        <v>7.3300683123695718</v>
      </c>
      <c r="C10">
        <f t="shared" si="0"/>
        <v>0</v>
      </c>
      <c r="D10">
        <f t="shared" si="1"/>
        <v>-5386.3230579307128</v>
      </c>
      <c r="E10">
        <f t="shared" si="2"/>
        <v>7.3300683123695718</v>
      </c>
      <c r="F10">
        <f t="shared" si="8"/>
        <v>0</v>
      </c>
      <c r="H10">
        <f t="shared" si="7"/>
        <v>14.909369093527364</v>
      </c>
      <c r="I10">
        <f t="shared" si="3"/>
        <v>0</v>
      </c>
      <c r="J10">
        <f t="shared" si="4"/>
        <v>6792.5316127029</v>
      </c>
      <c r="K10">
        <f t="shared" si="5"/>
        <v>14.909369093527364</v>
      </c>
      <c r="L10">
        <f t="shared" si="9"/>
        <v>0</v>
      </c>
    </row>
    <row r="11" spans="1:15" x14ac:dyDescent="0.25">
      <c r="B11">
        <f t="shared" si="6"/>
        <v>7.3300683123695718</v>
      </c>
      <c r="C11">
        <f t="shared" si="0"/>
        <v>0</v>
      </c>
      <c r="D11">
        <f t="shared" si="1"/>
        <v>-5386.3230579307128</v>
      </c>
      <c r="E11">
        <f t="shared" si="2"/>
        <v>7.3300683123695718</v>
      </c>
      <c r="F11">
        <f t="shared" si="8"/>
        <v>0</v>
      </c>
      <c r="H11">
        <f t="shared" si="7"/>
        <v>14.909369093527364</v>
      </c>
      <c r="I11">
        <f t="shared" si="3"/>
        <v>0</v>
      </c>
      <c r="J11">
        <f t="shared" si="4"/>
        <v>6792.5316127029</v>
      </c>
      <c r="K11">
        <f t="shared" si="5"/>
        <v>14.909369093527364</v>
      </c>
      <c r="L11">
        <f t="shared" si="9"/>
        <v>0</v>
      </c>
    </row>
    <row r="12" spans="1:15" x14ac:dyDescent="0.25">
      <c r="B12">
        <f t="shared" si="6"/>
        <v>7.3300683123695718</v>
      </c>
      <c r="C12">
        <f t="shared" si="0"/>
        <v>0</v>
      </c>
      <c r="D12">
        <f t="shared" si="1"/>
        <v>-5386.3230579307128</v>
      </c>
      <c r="E12">
        <f t="shared" si="2"/>
        <v>7.3300683123695718</v>
      </c>
      <c r="H12">
        <f t="shared" si="7"/>
        <v>14.909369093527364</v>
      </c>
      <c r="I12">
        <f t="shared" si="3"/>
        <v>0</v>
      </c>
      <c r="J12">
        <f t="shared" si="4"/>
        <v>6792.5316127029</v>
      </c>
      <c r="K12">
        <f t="shared" si="5"/>
        <v>14.909369093527364</v>
      </c>
      <c r="L12">
        <f t="shared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F1" workbookViewId="0">
      <selection activeCell="F9" sqref="F9"/>
    </sheetView>
  </sheetViews>
  <sheetFormatPr baseColWidth="10" defaultRowHeight="15" x14ac:dyDescent="0.25"/>
  <cols>
    <col min="2" max="2" width="29.42578125" customWidth="1"/>
    <col min="5" max="5" width="19.85546875" customWidth="1"/>
    <col min="11" max="11" width="18.140625" customWidth="1"/>
  </cols>
  <sheetData>
    <row r="1" spans="1:11" x14ac:dyDescent="0.25">
      <c r="A1" t="s">
        <v>5</v>
      </c>
    </row>
    <row r="3" spans="1:11" x14ac:dyDescent="0.25">
      <c r="B3" t="s">
        <v>6</v>
      </c>
      <c r="K3" t="s">
        <v>17</v>
      </c>
    </row>
    <row r="4" spans="1:11" x14ac:dyDescent="0.25">
      <c r="K4" t="s">
        <v>18</v>
      </c>
    </row>
    <row r="5" spans="1:11" x14ac:dyDescent="0.25"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16</v>
      </c>
    </row>
    <row r="6" spans="1:11" x14ac:dyDescent="0.25">
      <c r="C6">
        <v>95</v>
      </c>
      <c r="D6">
        <v>100</v>
      </c>
      <c r="E6">
        <f t="shared" ref="E6:E13" si="0">((C6)-((F6*(D6-C6))/(G6-F6)))</f>
        <v>97.544627985840776</v>
      </c>
      <c r="F6">
        <f t="shared" ref="F6:H13" si="1">((50)-(0.653*C6)*(1-EXP(-150/C6)))</f>
        <v>0.75612247257615195</v>
      </c>
      <c r="G6">
        <f t="shared" si="1"/>
        <v>-0.72960054230753002</v>
      </c>
      <c r="H6">
        <f t="shared" si="1"/>
        <v>-1.0631639662079806E-2</v>
      </c>
    </row>
    <row r="7" spans="1:11" x14ac:dyDescent="0.25">
      <c r="C7">
        <f t="shared" ref="C7:C13" si="2">IF(F6*H6&lt;0,C6,E6)</f>
        <v>95</v>
      </c>
      <c r="D7">
        <f t="shared" ref="D7:D13" si="3">IF(G6*H6&lt;0,D6,E6)</f>
        <v>97.544627985840776</v>
      </c>
      <c r="E7">
        <f t="shared" si="0"/>
        <v>97.509344747853916</v>
      </c>
      <c r="F7">
        <f t="shared" si="1"/>
        <v>0.75612247257615195</v>
      </c>
      <c r="G7">
        <f t="shared" si="1"/>
        <v>-1.0631639662079806E-2</v>
      </c>
      <c r="H7">
        <f t="shared" si="1"/>
        <v>-1.5253109378932095E-4</v>
      </c>
      <c r="I7">
        <f>ABS((E7-E6)/E7)</f>
        <v>3.6184468348236668E-4</v>
      </c>
    </row>
    <row r="8" spans="1:11" x14ac:dyDescent="0.25">
      <c r="C8">
        <f t="shared" si="2"/>
        <v>95</v>
      </c>
      <c r="D8">
        <f t="shared" si="3"/>
        <v>97.509344747853916</v>
      </c>
      <c r="E8">
        <f t="shared" si="0"/>
        <v>97.508838644786607</v>
      </c>
      <c r="F8">
        <f t="shared" si="1"/>
        <v>0.75612247257615195</v>
      </c>
      <c r="G8">
        <f t="shared" si="1"/>
        <v>-1.5253109378932095E-4</v>
      </c>
      <c r="H8">
        <f t="shared" si="1"/>
        <v>-2.1878558555954442E-6</v>
      </c>
      <c r="I8">
        <f t="shared" ref="I8:I13" si="4">ABS((E8-E7)/E8)</f>
        <v>5.1903301725569926E-6</v>
      </c>
    </row>
    <row r="9" spans="1:11" x14ac:dyDescent="0.25">
      <c r="C9">
        <f t="shared" si="2"/>
        <v>95</v>
      </c>
      <c r="D9">
        <f t="shared" si="3"/>
        <v>97.508838644786607</v>
      </c>
      <c r="E9">
        <f t="shared" si="0"/>
        <v>97.50883138543162</v>
      </c>
      <c r="F9">
        <f t="shared" si="1"/>
        <v>0.75612247257615195</v>
      </c>
      <c r="G9">
        <f t="shared" si="1"/>
        <v>-2.1878558555954442E-6</v>
      </c>
      <c r="H9">
        <f t="shared" si="1"/>
        <v>-3.1381780729589082E-8</v>
      </c>
      <c r="I9">
        <f t="shared" si="4"/>
        <v>7.4448179556781325E-8</v>
      </c>
    </row>
    <row r="10" spans="1:11" x14ac:dyDescent="0.25">
      <c r="C10">
        <f t="shared" si="2"/>
        <v>95</v>
      </c>
      <c r="D10">
        <f t="shared" si="3"/>
        <v>97.50883138543162</v>
      </c>
      <c r="E10">
        <f t="shared" si="0"/>
        <v>97.508831281306172</v>
      </c>
      <c r="F10">
        <f t="shared" si="1"/>
        <v>0.75612247257615195</v>
      </c>
      <c r="G10">
        <f t="shared" si="1"/>
        <v>-3.1381780729589082E-8</v>
      </c>
      <c r="H10">
        <f t="shared" si="1"/>
        <v>-4.5012171767666587E-10</v>
      </c>
      <c r="I10">
        <f t="shared" si="4"/>
        <v>1.0678565874630885E-9</v>
      </c>
    </row>
    <row r="11" spans="1:11" x14ac:dyDescent="0.25">
      <c r="C11">
        <f t="shared" si="2"/>
        <v>95</v>
      </c>
      <c r="D11">
        <f t="shared" si="3"/>
        <v>97.508831281306172</v>
      </c>
      <c r="E11">
        <f t="shared" si="0"/>
        <v>97.508831279812654</v>
      </c>
      <c r="F11">
        <f t="shared" si="1"/>
        <v>0.75612247257615195</v>
      </c>
      <c r="G11">
        <f t="shared" si="1"/>
        <v>-4.5012171767666587E-10</v>
      </c>
      <c r="H11">
        <f t="shared" si="1"/>
        <v>-6.4588334680593107E-12</v>
      </c>
      <c r="I11">
        <f t="shared" si="4"/>
        <v>1.5316748015549126E-11</v>
      </c>
    </row>
    <row r="12" spans="1:11" x14ac:dyDescent="0.25">
      <c r="C12">
        <f t="shared" si="2"/>
        <v>95</v>
      </c>
      <c r="D12">
        <f t="shared" si="3"/>
        <v>97.508831279812654</v>
      </c>
      <c r="E12">
        <f t="shared" si="0"/>
        <v>97.508831279791224</v>
      </c>
      <c r="F12">
        <f t="shared" si="1"/>
        <v>0.75612247257615195</v>
      </c>
      <c r="G12">
        <f t="shared" si="1"/>
        <v>-6.4588334680593107E-12</v>
      </c>
      <c r="H12">
        <f t="shared" si="1"/>
        <v>-9.2370555648813024E-14</v>
      </c>
      <c r="I12">
        <f t="shared" si="4"/>
        <v>2.1977464635006859E-13</v>
      </c>
    </row>
    <row r="13" spans="1:11" x14ac:dyDescent="0.25">
      <c r="C13">
        <f t="shared" si="2"/>
        <v>95</v>
      </c>
      <c r="D13">
        <f t="shared" si="3"/>
        <v>97.508831279791224</v>
      </c>
      <c r="E13">
        <f t="shared" si="0"/>
        <v>97.508831279790911</v>
      </c>
      <c r="F13">
        <f t="shared" si="1"/>
        <v>0.75612247257615195</v>
      </c>
      <c r="G13">
        <f t="shared" si="1"/>
        <v>-9.2370555648813024E-14</v>
      </c>
      <c r="H13">
        <f t="shared" si="1"/>
        <v>0</v>
      </c>
      <c r="I13">
        <f t="shared" si="4"/>
        <v>3.206261418900215E-15</v>
      </c>
    </row>
    <row r="16" spans="1:11" x14ac:dyDescent="0.25">
      <c r="B16" t="s">
        <v>13</v>
      </c>
    </row>
    <row r="17" spans="3:9" x14ac:dyDescent="0.25"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16</v>
      </c>
    </row>
    <row r="18" spans="3:9" x14ac:dyDescent="0.25">
      <c r="C18">
        <v>95</v>
      </c>
      <c r="D18">
        <v>100</v>
      </c>
      <c r="E18">
        <f t="shared" ref="E18:E34" si="5">((C18+D18)/2)</f>
        <v>97.5</v>
      </c>
      <c r="F18">
        <f t="shared" ref="F18:F34" si="6">((50)-(0.653*C18)*(1-EXP(-150/C18)))</f>
        <v>0.75612247257615195</v>
      </c>
      <c r="G18">
        <f t="shared" ref="G18:G34" si="7">((50)-(0.653*D18)*(1-EXP(-150/D18)))</f>
        <v>-0.72960054230753002</v>
      </c>
      <c r="H18">
        <f t="shared" ref="H18:H34" si="8">((50)-(0.653*E18)*(1-EXP(-150/E18)))</f>
        <v>2.6235650650079378E-3</v>
      </c>
    </row>
    <row r="19" spans="3:9" x14ac:dyDescent="0.25">
      <c r="C19">
        <f t="shared" ref="C19:C34" si="9">IF(F18*H18&lt;0,C18,E18)</f>
        <v>97.5</v>
      </c>
      <c r="D19">
        <f t="shared" ref="D19:D34" si="10">IF(G18*H18&lt;0,D18,E18)</f>
        <v>100</v>
      </c>
      <c r="E19">
        <f t="shared" si="5"/>
        <v>98.75</v>
      </c>
      <c r="F19">
        <f t="shared" si="6"/>
        <v>2.6235650650079378E-3</v>
      </c>
      <c r="G19">
        <f t="shared" si="7"/>
        <v>-0.72960054230753002</v>
      </c>
      <c r="H19">
        <f t="shared" si="8"/>
        <v>-0.3660982397507766</v>
      </c>
      <c r="I19">
        <f>ABS((E19-E18)/E19)</f>
        <v>1.2658227848101266E-2</v>
      </c>
    </row>
    <row r="20" spans="3:9" x14ac:dyDescent="0.25">
      <c r="C20">
        <f t="shared" si="9"/>
        <v>97.5</v>
      </c>
      <c r="D20">
        <f t="shared" si="10"/>
        <v>98.75</v>
      </c>
      <c r="E20">
        <f t="shared" si="5"/>
        <v>98.125</v>
      </c>
      <c r="F20">
        <f t="shared" si="6"/>
        <v>2.6235650650079378E-3</v>
      </c>
      <c r="G20">
        <f t="shared" si="7"/>
        <v>-0.3660982397507766</v>
      </c>
      <c r="H20">
        <f t="shared" si="8"/>
        <v>-0.18239590465319822</v>
      </c>
      <c r="I20">
        <f t="shared" ref="I20:I34" si="11">ABS((E20-E19)/E20)</f>
        <v>6.369426751592357E-3</v>
      </c>
    </row>
    <row r="21" spans="3:9" x14ac:dyDescent="0.25">
      <c r="C21">
        <f t="shared" si="9"/>
        <v>97.5</v>
      </c>
      <c r="D21">
        <f t="shared" si="10"/>
        <v>98.125</v>
      </c>
      <c r="E21">
        <f t="shared" si="5"/>
        <v>97.8125</v>
      </c>
      <c r="F21">
        <f t="shared" si="6"/>
        <v>2.6235650650079378E-3</v>
      </c>
      <c r="G21">
        <f t="shared" si="7"/>
        <v>-0.18239590465319822</v>
      </c>
      <c r="H21">
        <f t="shared" si="8"/>
        <v>-9.0051583972417859E-2</v>
      </c>
      <c r="I21">
        <f t="shared" si="11"/>
        <v>3.1948881789137379E-3</v>
      </c>
    </row>
    <row r="22" spans="3:9" x14ac:dyDescent="0.25">
      <c r="C22">
        <f t="shared" si="9"/>
        <v>97.5</v>
      </c>
      <c r="D22">
        <f t="shared" si="10"/>
        <v>97.8125</v>
      </c>
      <c r="E22">
        <f t="shared" si="5"/>
        <v>97.65625</v>
      </c>
      <c r="F22">
        <f t="shared" si="6"/>
        <v>2.6235650650079378E-3</v>
      </c>
      <c r="G22">
        <f t="shared" si="7"/>
        <v>-9.0051583972417859E-2</v>
      </c>
      <c r="H22">
        <f t="shared" si="8"/>
        <v>-4.3755459926956064E-2</v>
      </c>
      <c r="I22">
        <f t="shared" si="11"/>
        <v>1.6000000000000001E-3</v>
      </c>
    </row>
    <row r="23" spans="3:9" x14ac:dyDescent="0.25">
      <c r="C23">
        <f t="shared" si="9"/>
        <v>97.5</v>
      </c>
      <c r="D23">
        <f t="shared" si="10"/>
        <v>97.65625</v>
      </c>
      <c r="E23">
        <f t="shared" si="5"/>
        <v>97.578125</v>
      </c>
      <c r="F23">
        <f t="shared" si="6"/>
        <v>2.6235650650079378E-3</v>
      </c>
      <c r="G23">
        <f t="shared" si="7"/>
        <v>-4.3755459926956064E-2</v>
      </c>
      <c r="H23">
        <f t="shared" si="8"/>
        <v>-2.0576322189413077E-2</v>
      </c>
      <c r="I23">
        <f t="shared" si="11"/>
        <v>8.0064051240992789E-4</v>
      </c>
    </row>
    <row r="24" spans="3:9" x14ac:dyDescent="0.25">
      <c r="C24">
        <f t="shared" si="9"/>
        <v>97.5</v>
      </c>
      <c r="D24">
        <f t="shared" si="10"/>
        <v>97.578125</v>
      </c>
      <c r="E24">
        <f t="shared" si="5"/>
        <v>97.5390625</v>
      </c>
      <c r="F24">
        <f t="shared" si="6"/>
        <v>2.6235650650079378E-3</v>
      </c>
      <c r="G24">
        <f t="shared" si="7"/>
        <v>-2.0576322189413077E-2</v>
      </c>
      <c r="H24">
        <f t="shared" si="8"/>
        <v>-8.9789737708301232E-3</v>
      </c>
      <c r="I24">
        <f t="shared" si="11"/>
        <v>4.0048057669203043E-4</v>
      </c>
    </row>
    <row r="25" spans="3:9" x14ac:dyDescent="0.25">
      <c r="C25">
        <f t="shared" si="9"/>
        <v>97.5</v>
      </c>
      <c r="D25">
        <f t="shared" si="10"/>
        <v>97.5390625</v>
      </c>
      <c r="E25">
        <f t="shared" si="5"/>
        <v>97.51953125</v>
      </c>
      <c r="F25">
        <f t="shared" si="6"/>
        <v>2.6235650650079378E-3</v>
      </c>
      <c r="G25">
        <f t="shared" si="7"/>
        <v>-8.9789737708301232E-3</v>
      </c>
      <c r="H25">
        <f t="shared" si="8"/>
        <v>-3.1783533450351342E-3</v>
      </c>
      <c r="I25">
        <f t="shared" si="11"/>
        <v>2.002803925495694E-4</v>
      </c>
    </row>
    <row r="26" spans="3:9" x14ac:dyDescent="0.25">
      <c r="C26">
        <f t="shared" si="9"/>
        <v>97.5</v>
      </c>
      <c r="D26">
        <f t="shared" si="10"/>
        <v>97.51953125</v>
      </c>
      <c r="E26">
        <f t="shared" si="5"/>
        <v>97.509765625</v>
      </c>
      <c r="F26">
        <f t="shared" si="6"/>
        <v>2.6235650650079378E-3</v>
      </c>
      <c r="G26">
        <f t="shared" si="7"/>
        <v>-3.1783533450351342E-3</v>
      </c>
      <c r="H26">
        <f t="shared" si="8"/>
        <v>-2.7755641180249313E-4</v>
      </c>
      <c r="I26">
        <f t="shared" si="11"/>
        <v>1.0015022533800701E-4</v>
      </c>
    </row>
    <row r="27" spans="3:9" x14ac:dyDescent="0.25">
      <c r="C27">
        <f t="shared" si="9"/>
        <v>97.5</v>
      </c>
      <c r="D27">
        <f t="shared" si="10"/>
        <v>97.509765625</v>
      </c>
      <c r="E27">
        <f t="shared" si="5"/>
        <v>97.5048828125</v>
      </c>
      <c r="F27">
        <f t="shared" si="6"/>
        <v>2.6235650650079378E-3</v>
      </c>
      <c r="G27">
        <f t="shared" si="7"/>
        <v>-2.7755641180249313E-4</v>
      </c>
      <c r="H27">
        <f t="shared" si="8"/>
        <v>1.17296375568543E-3</v>
      </c>
      <c r="I27">
        <f t="shared" si="11"/>
        <v>5.0077620311482798E-5</v>
      </c>
    </row>
    <row r="28" spans="3:9" x14ac:dyDescent="0.25">
      <c r="C28">
        <f t="shared" si="9"/>
        <v>97.5048828125</v>
      </c>
      <c r="D28">
        <f t="shared" si="10"/>
        <v>97.509765625</v>
      </c>
      <c r="E28">
        <f t="shared" si="5"/>
        <v>97.50732421875</v>
      </c>
      <c r="F28">
        <f t="shared" si="6"/>
        <v>1.17296375568543E-3</v>
      </c>
      <c r="G28">
        <f t="shared" si="7"/>
        <v>-2.7755641180249313E-4</v>
      </c>
      <c r="H28">
        <f t="shared" si="8"/>
        <v>4.4769352958695663E-4</v>
      </c>
      <c r="I28">
        <f t="shared" si="11"/>
        <v>2.5038183229424875E-5</v>
      </c>
    </row>
    <row r="29" spans="3:9" x14ac:dyDescent="0.25">
      <c r="C29">
        <f t="shared" si="9"/>
        <v>97.50732421875</v>
      </c>
      <c r="D29">
        <f t="shared" si="10"/>
        <v>97.509765625</v>
      </c>
      <c r="E29">
        <f t="shared" si="5"/>
        <v>97.508544921875</v>
      </c>
      <c r="F29">
        <f t="shared" si="6"/>
        <v>4.4769352958695663E-4</v>
      </c>
      <c r="G29">
        <f t="shared" si="7"/>
        <v>-2.7755641180249313E-4</v>
      </c>
      <c r="H29">
        <f t="shared" si="8"/>
        <v>8.5066023352453612E-5</v>
      </c>
      <c r="I29">
        <f t="shared" si="11"/>
        <v>1.2518934889019643E-5</v>
      </c>
    </row>
    <row r="30" spans="3:9" x14ac:dyDescent="0.25">
      <c r="C30">
        <f t="shared" si="9"/>
        <v>97.508544921875</v>
      </c>
      <c r="D30">
        <f t="shared" si="10"/>
        <v>97.509765625</v>
      </c>
      <c r="E30">
        <f t="shared" si="5"/>
        <v>97.5091552734375</v>
      </c>
      <c r="F30">
        <f t="shared" si="6"/>
        <v>8.5066023352453612E-5</v>
      </c>
      <c r="G30">
        <f t="shared" si="7"/>
        <v>-2.7755641180249313E-4</v>
      </c>
      <c r="H30">
        <f t="shared" si="8"/>
        <v>-9.6245828103747044E-5</v>
      </c>
      <c r="I30">
        <f t="shared" si="11"/>
        <v>6.259428263822382E-6</v>
      </c>
    </row>
    <row r="31" spans="3:9" x14ac:dyDescent="0.25">
      <c r="C31">
        <f t="shared" si="9"/>
        <v>97.508544921875</v>
      </c>
      <c r="D31">
        <f t="shared" si="10"/>
        <v>97.5091552734375</v>
      </c>
      <c r="E31">
        <f t="shared" si="5"/>
        <v>97.50885009765625</v>
      </c>
      <c r="F31">
        <f t="shared" si="6"/>
        <v>8.5066023352453612E-5</v>
      </c>
      <c r="G31">
        <f t="shared" si="7"/>
        <v>-9.6245828103747044E-5</v>
      </c>
      <c r="H31">
        <f t="shared" si="8"/>
        <v>-5.5900608444403588E-6</v>
      </c>
      <c r="I31">
        <f t="shared" si="11"/>
        <v>3.1297239270523949E-6</v>
      </c>
    </row>
    <row r="32" spans="3:9" x14ac:dyDescent="0.25">
      <c r="C32">
        <f t="shared" si="9"/>
        <v>97.508544921875</v>
      </c>
      <c r="D32">
        <f t="shared" si="10"/>
        <v>97.50885009765625</v>
      </c>
      <c r="E32">
        <f t="shared" si="5"/>
        <v>97.508697509765625</v>
      </c>
      <c r="F32">
        <f t="shared" si="6"/>
        <v>8.5066023352453612E-5</v>
      </c>
      <c r="G32">
        <f t="shared" si="7"/>
        <v>-5.5900608444403588E-6</v>
      </c>
      <c r="H32">
        <f t="shared" si="8"/>
        <v>3.9737941634143681E-5</v>
      </c>
      <c r="I32">
        <f t="shared" si="11"/>
        <v>1.5648644123229943E-6</v>
      </c>
    </row>
    <row r="33" spans="3:9" x14ac:dyDescent="0.25">
      <c r="C33">
        <f t="shared" si="9"/>
        <v>97.508697509765625</v>
      </c>
      <c r="D33">
        <f t="shared" si="10"/>
        <v>97.50885009765625</v>
      </c>
      <c r="E33">
        <f t="shared" si="5"/>
        <v>97.508773803710938</v>
      </c>
      <c r="F33">
        <f t="shared" si="6"/>
        <v>3.9737941634143681E-5</v>
      </c>
      <c r="G33">
        <f t="shared" si="7"/>
        <v>-5.5900608444403588E-6</v>
      </c>
      <c r="H33">
        <f t="shared" si="8"/>
        <v>1.7073930486333211E-5</v>
      </c>
      <c r="I33">
        <f t="shared" si="11"/>
        <v>7.8243159396181889E-7</v>
      </c>
    </row>
    <row r="34" spans="3:9" x14ac:dyDescent="0.25">
      <c r="C34">
        <f t="shared" si="9"/>
        <v>97.508773803710938</v>
      </c>
      <c r="D34">
        <f t="shared" si="10"/>
        <v>97.50885009765625</v>
      </c>
      <c r="E34">
        <f t="shared" si="5"/>
        <v>97.508811950683594</v>
      </c>
      <c r="F34">
        <f t="shared" si="6"/>
        <v>1.7073930486333211E-5</v>
      </c>
      <c r="G34">
        <f t="shared" si="7"/>
        <v>-5.5900608444403588E-6</v>
      </c>
      <c r="H34">
        <f t="shared" si="8"/>
        <v>5.7419323411522782E-6</v>
      </c>
      <c r="I34">
        <f t="shared" si="11"/>
        <v>3.9121564393116953E-7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workbookViewId="0">
      <selection activeCell="D11" sqref="D11"/>
    </sheetView>
  </sheetViews>
  <sheetFormatPr baseColWidth="10" defaultRowHeight="15" x14ac:dyDescent="0.25"/>
  <cols>
    <col min="3" max="3" width="13.28515625" customWidth="1"/>
    <col min="11" max="11" width="14.7109375" customWidth="1"/>
  </cols>
  <sheetData>
    <row r="1" spans="1:8" x14ac:dyDescent="0.25">
      <c r="A1" t="s">
        <v>30</v>
      </c>
    </row>
    <row r="2" spans="1:8" x14ac:dyDescent="0.25">
      <c r="C2" t="s">
        <v>31</v>
      </c>
    </row>
    <row r="4" spans="1:8" x14ac:dyDescent="0.25">
      <c r="C4" t="s">
        <v>32</v>
      </c>
      <c r="D4" t="s">
        <v>33</v>
      </c>
      <c r="E4" t="s">
        <v>34</v>
      </c>
      <c r="F4" t="s">
        <v>12</v>
      </c>
      <c r="G4" t="s">
        <v>35</v>
      </c>
      <c r="H4" t="s">
        <v>16</v>
      </c>
    </row>
    <row r="5" spans="1:8" x14ac:dyDescent="0.25">
      <c r="C5">
        <v>0.3</v>
      </c>
      <c r="D5">
        <v>1</v>
      </c>
      <c r="E5">
        <f t="shared" ref="E5:F12" si="0">((COS(LN(C5)))-(SIN(C5^2)))</f>
        <v>0.26877354653230717</v>
      </c>
      <c r="F5">
        <f t="shared" si="0"/>
        <v>0.1585290151921035</v>
      </c>
      <c r="G5">
        <f t="shared" ref="G5:G12" si="1">(((C5)*(F5)-(D5)*(E5))/(F5-E5))</f>
        <v>2.0065833586976671</v>
      </c>
    </row>
    <row r="6" spans="1:8" x14ac:dyDescent="0.25">
      <c r="C6">
        <f t="shared" ref="C6:C12" si="2">D5</f>
        <v>1</v>
      </c>
      <c r="D6">
        <f t="shared" ref="D6:D12" si="3">G5</f>
        <v>2.0065833586976671</v>
      </c>
      <c r="E6">
        <f t="shared" si="0"/>
        <v>0.1585290151921035</v>
      </c>
      <c r="F6">
        <f t="shared" si="0"/>
        <v>1.5409132055270598</v>
      </c>
      <c r="G6">
        <f t="shared" si="1"/>
        <v>0.88456706197975532</v>
      </c>
      <c r="H6">
        <f>ABS((G6-G5)/G6)</f>
        <v>1.2684355375009329</v>
      </c>
    </row>
    <row r="7" spans="1:8" x14ac:dyDescent="0.25">
      <c r="C7">
        <f t="shared" si="2"/>
        <v>2.0065833586976671</v>
      </c>
      <c r="D7">
        <f t="shared" si="3"/>
        <v>0.88456706197975532</v>
      </c>
      <c r="E7">
        <f t="shared" si="0"/>
        <v>1.5409132055270598</v>
      </c>
      <c r="F7">
        <f t="shared" si="0"/>
        <v>0.2874617151359744</v>
      </c>
      <c r="G7">
        <f t="shared" si="1"/>
        <v>0.627248185631049</v>
      </c>
      <c r="H7">
        <f t="shared" ref="H7:H19" si="4">ABS((G7-G6)/G7)</f>
        <v>0.4102345486895721</v>
      </c>
    </row>
    <row r="8" spans="1:8" x14ac:dyDescent="0.25">
      <c r="C8">
        <f t="shared" si="2"/>
        <v>0.88456706197975532</v>
      </c>
      <c r="D8">
        <f t="shared" si="3"/>
        <v>0.627248185631049</v>
      </c>
      <c r="E8">
        <f t="shared" si="0"/>
        <v>0.2874617151359744</v>
      </c>
      <c r="F8">
        <f t="shared" si="0"/>
        <v>0.5098189472498621</v>
      </c>
      <c r="G8">
        <f t="shared" si="1"/>
        <v>1.2172269212020315</v>
      </c>
      <c r="H8">
        <f t="shared" si="4"/>
        <v>0.48469083725848655</v>
      </c>
    </row>
    <row r="9" spans="1:8" x14ac:dyDescent="0.25">
      <c r="C9">
        <f t="shared" si="2"/>
        <v>0.627248185631049</v>
      </c>
      <c r="D9">
        <f t="shared" si="3"/>
        <v>1.2172269212020315</v>
      </c>
      <c r="E9">
        <f t="shared" si="0"/>
        <v>0.5098189472498621</v>
      </c>
      <c r="F9">
        <f t="shared" si="0"/>
        <v>-1.5287108786524395E-2</v>
      </c>
      <c r="G9">
        <f t="shared" si="1"/>
        <v>1.2000512116311162</v>
      </c>
      <c r="H9">
        <f t="shared" si="4"/>
        <v>1.4312480504536118E-2</v>
      </c>
    </row>
    <row r="10" spans="1:8" x14ac:dyDescent="0.25">
      <c r="C10">
        <f t="shared" si="2"/>
        <v>1.2172269212020315</v>
      </c>
      <c r="D10">
        <f t="shared" si="3"/>
        <v>1.2000512116311162</v>
      </c>
      <c r="E10">
        <f t="shared" si="0"/>
        <v>-1.5287108786524395E-2</v>
      </c>
      <c r="F10">
        <f t="shared" si="0"/>
        <v>-8.0566951003890885E-3</v>
      </c>
      <c r="G10">
        <f t="shared" si="1"/>
        <v>1.1809126863471411</v>
      </c>
      <c r="H10">
        <f t="shared" si="4"/>
        <v>1.6206554053691587E-2</v>
      </c>
    </row>
    <row r="11" spans="1:8" x14ac:dyDescent="0.25">
      <c r="C11">
        <f t="shared" si="2"/>
        <v>1.2000512116311162</v>
      </c>
      <c r="D11">
        <f t="shared" si="3"/>
        <v>1.1809126863471411</v>
      </c>
      <c r="E11">
        <f t="shared" si="0"/>
        <v>-8.0566951003890885E-3</v>
      </c>
      <c r="F11">
        <f t="shared" si="0"/>
        <v>1.6964306428582931E-3</v>
      </c>
      <c r="G11">
        <f t="shared" si="1"/>
        <v>1.1842415863947318</v>
      </c>
      <c r="H11">
        <f t="shared" si="4"/>
        <v>2.8109974230216632E-3</v>
      </c>
    </row>
    <row r="12" spans="1:8" x14ac:dyDescent="0.25">
      <c r="C12">
        <f t="shared" si="2"/>
        <v>1.1809126863471411</v>
      </c>
      <c r="D12">
        <f t="shared" si="3"/>
        <v>1.1842415863947318</v>
      </c>
      <c r="E12">
        <f t="shared" si="0"/>
        <v>1.6964306428582931E-3</v>
      </c>
      <c r="F12">
        <f t="shared" si="0"/>
        <v>-1.2332641383316911E-4</v>
      </c>
      <c r="G12">
        <f t="shared" si="1"/>
        <v>1.184015984134601</v>
      </c>
      <c r="H12">
        <f t="shared" si="4"/>
        <v>1.9053987712479257E-4</v>
      </c>
    </row>
    <row r="13" spans="1:8" x14ac:dyDescent="0.25">
      <c r="C13">
        <f t="shared" ref="C13:C19" si="5">D12</f>
        <v>1.1842415863947318</v>
      </c>
      <c r="D13">
        <f t="shared" ref="D13:D19" si="6">G12</f>
        <v>1.184015984134601</v>
      </c>
      <c r="E13">
        <f t="shared" ref="E13:E19" si="7">((COS(LN(C13)))-(SIN(C13^2)))</f>
        <v>-1.2332641383316911E-4</v>
      </c>
      <c r="F13">
        <f t="shared" ref="F13:F19" si="8">((COS(LN(D13)))-(SIN(D13^2)))</f>
        <v>-1.6071494118863328E-6</v>
      </c>
      <c r="G13">
        <f t="shared" ref="G13:G19" si="9">(((C13)*(F13)-(D13)*(E13))/(F13-E13))</f>
        <v>1.1840130053412159</v>
      </c>
      <c r="H13">
        <f t="shared" si="4"/>
        <v>2.5158451567922041E-6</v>
      </c>
    </row>
    <row r="14" spans="1:8" x14ac:dyDescent="0.25">
      <c r="C14">
        <f t="shared" si="5"/>
        <v>1.184015984134601</v>
      </c>
      <c r="D14">
        <f t="shared" si="6"/>
        <v>1.1840130053412159</v>
      </c>
      <c r="E14">
        <f t="shared" si="7"/>
        <v>-1.6071494118863328E-6</v>
      </c>
      <c r="F14">
        <f t="shared" si="8"/>
        <v>1.569347096719298E-9</v>
      </c>
      <c r="G14">
        <f t="shared" si="9"/>
        <v>1.1840130082471065</v>
      </c>
      <c r="H14">
        <f t="shared" si="4"/>
        <v>2.4542725620292005E-9</v>
      </c>
    </row>
    <row r="15" spans="1:8" x14ac:dyDescent="0.25">
      <c r="C15">
        <f t="shared" si="5"/>
        <v>1.1840130053412159</v>
      </c>
      <c r="D15">
        <f t="shared" si="6"/>
        <v>1.1840130082471065</v>
      </c>
      <c r="E15">
        <f t="shared" si="7"/>
        <v>1.569347096719298E-9</v>
      </c>
      <c r="F15">
        <f t="shared" si="8"/>
        <v>-1.9872992140790302E-14</v>
      </c>
      <c r="G15">
        <f t="shared" si="9"/>
        <v>1.1840130082470699</v>
      </c>
      <c r="H15">
        <f t="shared" si="4"/>
        <v>3.0943376092524306E-14</v>
      </c>
    </row>
    <row r="16" spans="1:8" x14ac:dyDescent="0.25">
      <c r="C16">
        <f t="shared" si="5"/>
        <v>1.1840130082471065</v>
      </c>
      <c r="D16">
        <f t="shared" si="6"/>
        <v>1.1840130082470699</v>
      </c>
      <c r="E16">
        <f t="shared" si="7"/>
        <v>-1.9872992140790302E-14</v>
      </c>
      <c r="F16">
        <f t="shared" si="8"/>
        <v>0</v>
      </c>
      <c r="G16">
        <f t="shared" si="9"/>
        <v>1.1840130082470699</v>
      </c>
      <c r="H16">
        <f t="shared" si="4"/>
        <v>0</v>
      </c>
    </row>
    <row r="17" spans="2:16" x14ac:dyDescent="0.25">
      <c r="C17">
        <f t="shared" si="5"/>
        <v>1.1840130082470699</v>
      </c>
      <c r="D17">
        <f t="shared" si="6"/>
        <v>1.1840130082470699</v>
      </c>
      <c r="E17">
        <f t="shared" si="7"/>
        <v>0</v>
      </c>
      <c r="F17">
        <f t="shared" si="8"/>
        <v>0</v>
      </c>
      <c r="G17" t="e">
        <f t="shared" si="9"/>
        <v>#DIV/0!</v>
      </c>
      <c r="H17" t="e">
        <f t="shared" si="4"/>
        <v>#DIV/0!</v>
      </c>
    </row>
    <row r="18" spans="2:16" x14ac:dyDescent="0.25">
      <c r="C18">
        <f t="shared" si="5"/>
        <v>1.1840130082470699</v>
      </c>
      <c r="D18" t="e">
        <f t="shared" si="6"/>
        <v>#DIV/0!</v>
      </c>
      <c r="E18">
        <f t="shared" si="7"/>
        <v>0</v>
      </c>
      <c r="F18" t="e">
        <f t="shared" si="8"/>
        <v>#DIV/0!</v>
      </c>
      <c r="G18" t="e">
        <f t="shared" si="9"/>
        <v>#DIV/0!</v>
      </c>
      <c r="H18" t="e">
        <f t="shared" si="4"/>
        <v>#DIV/0!</v>
      </c>
    </row>
    <row r="19" spans="2:16" x14ac:dyDescent="0.25">
      <c r="C19" t="e">
        <f t="shared" si="5"/>
        <v>#DIV/0!</v>
      </c>
      <c r="D19" t="e">
        <f t="shared" si="6"/>
        <v>#DIV/0!</v>
      </c>
      <c r="E19" t="e">
        <f t="shared" si="7"/>
        <v>#DIV/0!</v>
      </c>
      <c r="F19" t="e">
        <f t="shared" si="8"/>
        <v>#DIV/0!</v>
      </c>
      <c r="G19" t="e">
        <f t="shared" si="9"/>
        <v>#DIV/0!</v>
      </c>
      <c r="H19" t="e">
        <f t="shared" si="4"/>
        <v>#DIV/0!</v>
      </c>
    </row>
    <row r="24" spans="2:16" x14ac:dyDescent="0.25">
      <c r="C24" t="s">
        <v>36</v>
      </c>
      <c r="G24" t="s">
        <v>37</v>
      </c>
      <c r="K24" t="s">
        <v>38</v>
      </c>
      <c r="O24" t="s">
        <v>39</v>
      </c>
    </row>
    <row r="25" spans="2:16" x14ac:dyDescent="0.25">
      <c r="B25">
        <v>0.2</v>
      </c>
      <c r="D25">
        <v>0.21799708000000001</v>
      </c>
      <c r="F25">
        <v>0.21799708000000001</v>
      </c>
      <c r="H25">
        <v>1.1840130099999999</v>
      </c>
      <c r="J25">
        <v>1.1840130099999999</v>
      </c>
      <c r="L25">
        <v>1.37431996</v>
      </c>
      <c r="N25">
        <v>1.37431996</v>
      </c>
      <c r="P25">
        <v>1.6</v>
      </c>
    </row>
    <row r="27" spans="2:16" x14ac:dyDescent="0.25">
      <c r="C27" t="s">
        <v>40</v>
      </c>
      <c r="G27">
        <v>2.142175076</v>
      </c>
      <c r="K27" t="s">
        <v>41</v>
      </c>
      <c r="O27">
        <v>1.9511501000000001E-2</v>
      </c>
    </row>
    <row r="31" spans="2:16" x14ac:dyDescent="0.25">
      <c r="F31" t="s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abSelected="1" topLeftCell="C1" zoomScale="130" zoomScaleNormal="130" workbookViewId="0">
      <selection activeCell="J1" sqref="J1"/>
    </sheetView>
  </sheetViews>
  <sheetFormatPr baseColWidth="10" defaultRowHeight="15" x14ac:dyDescent="0.25"/>
  <cols>
    <col min="2" max="2" width="20" customWidth="1"/>
    <col min="10" max="10" width="12.7109375" bestFit="1" customWidth="1"/>
    <col min="11" max="11" width="18.85546875" customWidth="1"/>
  </cols>
  <sheetData>
    <row r="1" spans="1:15" x14ac:dyDescent="0.25">
      <c r="A1" t="s">
        <v>22</v>
      </c>
      <c r="C1" t="s">
        <v>29</v>
      </c>
    </row>
    <row r="3" spans="1:15" x14ac:dyDescent="0.25">
      <c r="E3" t="s">
        <v>21</v>
      </c>
      <c r="J3" t="s">
        <v>23</v>
      </c>
    </row>
    <row r="5" spans="1:15" x14ac:dyDescent="0.25">
      <c r="C5" t="s">
        <v>1</v>
      </c>
      <c r="D5" t="s">
        <v>2</v>
      </c>
      <c r="E5" t="s">
        <v>4</v>
      </c>
      <c r="F5" t="s">
        <v>3</v>
      </c>
      <c r="G5" t="s">
        <v>16</v>
      </c>
      <c r="I5" t="s">
        <v>7</v>
      </c>
      <c r="J5" t="s">
        <v>8</v>
      </c>
      <c r="K5" t="s">
        <v>9</v>
      </c>
      <c r="L5" t="s">
        <v>24</v>
      </c>
      <c r="M5" t="s">
        <v>25</v>
      </c>
      <c r="N5" t="s">
        <v>26</v>
      </c>
      <c r="O5" t="s">
        <v>16</v>
      </c>
    </row>
    <row r="6" spans="1:15" x14ac:dyDescent="0.25">
      <c r="C6">
        <v>1</v>
      </c>
      <c r="D6">
        <f>((EXP(C6-3)/2)+(2)*(COS(C6-8))*(C6-3)-(SIN(C6-8))*(C6-3)^2)</f>
        <v>-0.31999498087975597</v>
      </c>
      <c r="E6">
        <f>((EXP(C6-3)/2)-(4)*(SIN(C6-8))*(C6-3)-(COS(C6-8))*(C6-3)^2+(2)*(COS(C6-8)))</f>
        <v>-6.6960296568186148</v>
      </c>
      <c r="F6">
        <f t="shared" ref="F6:F20" si="0">((C6)-(D6/E6))</f>
        <v>0.95221123601895896</v>
      </c>
      <c r="I6">
        <v>0</v>
      </c>
      <c r="J6" s="1">
        <v>2</v>
      </c>
      <c r="K6">
        <f t="shared" ref="K6:K24" si="1">((I6+J6)/2)</f>
        <v>1</v>
      </c>
      <c r="L6">
        <f>((EXP(I6-3)/2)-(4)*(SIN(I6-8))*(I6-3)-(COS(I6-8))*(I6-3)^2+(2)*(COS(I6-8)))</f>
        <v>-10.828905188636355</v>
      </c>
      <c r="M6">
        <f>((EXP(J6-3)/2)-(4)*(SIN(J6-8))*(J6-3)-(COS(J6-8))*(J6-3)^2+(2)*(COS(J6-8)))</f>
        <v>2.2617720000317907</v>
      </c>
      <c r="N6">
        <f>((EXP(K6-3)/2)-(4)*(SIN(K6-8))*(K6-3)-(COS(K6-8))*(K6-3)^2+(2)*(COS(K6-8)))</f>
        <v>-6.6960296568186148</v>
      </c>
    </row>
    <row r="7" spans="1:15" x14ac:dyDescent="0.25">
      <c r="C7">
        <f t="shared" ref="C7:C20" si="2">F6</f>
        <v>0.95221123601895896</v>
      </c>
      <c r="D7">
        <f t="shared" ref="D7:D20" si="3">((EXP(C7-3)/2)+(2)*(COS(C7-8))*(C7-3)-(SIN(C7-8))*(C7-3)^2)</f>
        <v>1.1819805142245343E-2</v>
      </c>
      <c r="E7">
        <f t="shared" ref="E7:E20" si="4">((EXP(C7-3)/2)-(4)*(SIN(C7-8))*(C7-3)-(COS(C7-8))*(C7-3)^2+(2)*(COS(C7-8)))</f>
        <v>-7.1887347023454957</v>
      </c>
      <c r="F7">
        <f t="shared" si="0"/>
        <v>0.95385544819699197</v>
      </c>
      <c r="G7">
        <f>ABS((F7-F6)/F7)</f>
        <v>1.7237540354159042E-3</v>
      </c>
      <c r="I7">
        <f t="shared" ref="I7:I24" si="5">IF(L6*N6&lt;0,I6,K6)</f>
        <v>1</v>
      </c>
      <c r="J7">
        <f t="shared" ref="J7:J24" si="6">IF(M6*N6&lt;0,J6,K6)</f>
        <v>2</v>
      </c>
      <c r="K7">
        <f t="shared" si="1"/>
        <v>1.5</v>
      </c>
      <c r="L7">
        <f t="shared" ref="L7:L24" si="7">((EXP(I7-3)/2)-(4)*(SIN(I7-8))*(I7-3)-(COS(I7-8))*(I7-3)^2+(2)*(COS(I7-8)))</f>
        <v>-6.6960296568186148</v>
      </c>
      <c r="M7">
        <f t="shared" ref="M7:M24" si="8">((EXP(J7-3)/2)-(4)*(SIN(J7-8))*(J7-3)-(COS(J7-8))*(J7-3)^2+(2)*(COS(J7-8)))</f>
        <v>2.2617720000317907</v>
      </c>
      <c r="N7">
        <f t="shared" ref="N7:N24" si="9">((EXP(K7-3)/2)-(4)*(SIN(K7-8))*(K7-3)-(COS(K7-8))*(K7-3)^2+(2)*(COS(K7-8)))</f>
        <v>-1.423301754884684</v>
      </c>
      <c r="O7">
        <f>ABS((N7-N6)/N7)</f>
        <v>3.7045748618226972</v>
      </c>
    </row>
    <row r="8" spans="1:15" x14ac:dyDescent="0.25">
      <c r="C8">
        <f t="shared" si="2"/>
        <v>0.95385544819699197</v>
      </c>
      <c r="D8">
        <f t="shared" si="3"/>
        <v>1.3767326002778191E-5</v>
      </c>
      <c r="E8">
        <f t="shared" si="4"/>
        <v>-7.171985700908345</v>
      </c>
      <c r="F8">
        <f t="shared" si="0"/>
        <v>0.95385736779451724</v>
      </c>
      <c r="G8">
        <f t="shared" ref="G8:G20" si="10">ABS((F8-F7)/F8)</f>
        <v>2.0124576169148013E-6</v>
      </c>
      <c r="I8">
        <f t="shared" si="5"/>
        <v>1.5</v>
      </c>
      <c r="J8">
        <f t="shared" si="6"/>
        <v>2</v>
      </c>
      <c r="K8">
        <f t="shared" si="1"/>
        <v>1.75</v>
      </c>
      <c r="L8">
        <f t="shared" si="7"/>
        <v>-1.423301754884684</v>
      </c>
      <c r="M8">
        <f t="shared" si="8"/>
        <v>2.2617720000317907</v>
      </c>
      <c r="N8">
        <f t="shared" si="9"/>
        <v>0.74640760164109765</v>
      </c>
      <c r="O8">
        <f t="shared" ref="O8:O24" si="11">ABS((N8-N7)/N8)</f>
        <v>2.9068693187948851</v>
      </c>
    </row>
    <row r="9" spans="1:15" x14ac:dyDescent="0.25">
      <c r="C9">
        <f t="shared" si="2"/>
        <v>0.95385736779451724</v>
      </c>
      <c r="D9">
        <f t="shared" si="3"/>
        <v>1.8776535881670497E-11</v>
      </c>
      <c r="E9">
        <f t="shared" si="4"/>
        <v>-7.1719661375805739</v>
      </c>
      <c r="F9">
        <f t="shared" si="0"/>
        <v>0.95385736779713526</v>
      </c>
      <c r="G9">
        <f t="shared" si="10"/>
        <v>2.744662884362578E-12</v>
      </c>
      <c r="I9">
        <f t="shared" si="5"/>
        <v>1.5</v>
      </c>
      <c r="J9">
        <f t="shared" si="6"/>
        <v>1.75</v>
      </c>
      <c r="K9">
        <f t="shared" si="1"/>
        <v>1.625</v>
      </c>
      <c r="L9">
        <f t="shared" si="7"/>
        <v>-1.423301754884684</v>
      </c>
      <c r="M9">
        <f t="shared" si="8"/>
        <v>0.74640760164109765</v>
      </c>
      <c r="N9">
        <f t="shared" si="9"/>
        <v>-0.2689375072503013</v>
      </c>
      <c r="O9">
        <f t="shared" si="11"/>
        <v>3.775394214338474</v>
      </c>
    </row>
    <row r="10" spans="1:15" x14ac:dyDescent="0.25">
      <c r="C10">
        <f t="shared" si="2"/>
        <v>0.95385736779713526</v>
      </c>
      <c r="D10">
        <f t="shared" si="3"/>
        <v>3.5527136788005009E-15</v>
      </c>
      <c r="E10">
        <f t="shared" si="4"/>
        <v>-7.1719661375538948</v>
      </c>
      <c r="F10">
        <f t="shared" si="0"/>
        <v>0.9538573677971357</v>
      </c>
      <c r="G10">
        <f t="shared" si="10"/>
        <v>4.6557192389849058E-16</v>
      </c>
      <c r="I10">
        <f t="shared" si="5"/>
        <v>1.625</v>
      </c>
      <c r="J10">
        <f t="shared" si="6"/>
        <v>1.75</v>
      </c>
      <c r="K10">
        <f t="shared" si="1"/>
        <v>1.6875</v>
      </c>
      <c r="L10">
        <f t="shared" si="7"/>
        <v>-0.2689375072503013</v>
      </c>
      <c r="M10">
        <f t="shared" si="8"/>
        <v>0.74640760164109765</v>
      </c>
      <c r="N10">
        <f t="shared" si="9"/>
        <v>0.25791766946449157</v>
      </c>
      <c r="O10">
        <f t="shared" si="11"/>
        <v>2.0427261839357107</v>
      </c>
    </row>
    <row r="11" spans="1:15" x14ac:dyDescent="0.25">
      <c r="C11">
        <f t="shared" si="2"/>
        <v>0.9538573677971357</v>
      </c>
      <c r="D11">
        <f t="shared" si="3"/>
        <v>-2.2204460492503131E-15</v>
      </c>
      <c r="E11">
        <f t="shared" si="4"/>
        <v>-7.1719661375538868</v>
      </c>
      <c r="F11">
        <f t="shared" si="0"/>
        <v>0.95385736779713537</v>
      </c>
      <c r="G11">
        <f t="shared" si="10"/>
        <v>3.4917894292386806E-16</v>
      </c>
      <c r="I11">
        <f t="shared" si="5"/>
        <v>1.625</v>
      </c>
      <c r="J11">
        <f t="shared" si="6"/>
        <v>1.6875</v>
      </c>
      <c r="K11">
        <f t="shared" si="1"/>
        <v>1.65625</v>
      </c>
      <c r="L11">
        <f t="shared" si="7"/>
        <v>-0.2689375072503013</v>
      </c>
      <c r="M11">
        <f t="shared" si="8"/>
        <v>0.25791766946449157</v>
      </c>
      <c r="N11">
        <f t="shared" si="9"/>
        <v>-9.238260040254076E-4</v>
      </c>
      <c r="O11">
        <f t="shared" si="11"/>
        <v>280.18424935070152</v>
      </c>
    </row>
    <row r="12" spans="1:15" x14ac:dyDescent="0.25">
      <c r="C12">
        <f t="shared" si="2"/>
        <v>0.95385736779713537</v>
      </c>
      <c r="D12">
        <f t="shared" si="3"/>
        <v>3.5527136788005009E-15</v>
      </c>
      <c r="E12">
        <f t="shared" si="4"/>
        <v>-7.1719661375538948</v>
      </c>
      <c r="F12">
        <f t="shared" si="0"/>
        <v>0.95385736779713581</v>
      </c>
      <c r="G12">
        <f t="shared" si="10"/>
        <v>4.6557192389849058E-16</v>
      </c>
      <c r="I12">
        <f t="shared" si="5"/>
        <v>1.65625</v>
      </c>
      <c r="J12">
        <f t="shared" si="6"/>
        <v>1.6875</v>
      </c>
      <c r="K12">
        <f t="shared" si="1"/>
        <v>1.671875</v>
      </c>
      <c r="L12">
        <f t="shared" si="7"/>
        <v>-9.238260040254076E-4</v>
      </c>
      <c r="M12">
        <f t="shared" si="8"/>
        <v>0.25791766946449157</v>
      </c>
      <c r="N12">
        <f t="shared" si="9"/>
        <v>0.12967067381772734</v>
      </c>
      <c r="O12">
        <f t="shared" si="11"/>
        <v>1.0071244019702095</v>
      </c>
    </row>
    <row r="13" spans="1:15" x14ac:dyDescent="0.25">
      <c r="C13">
        <f t="shared" si="2"/>
        <v>0.95385736779713581</v>
      </c>
      <c r="D13">
        <f t="shared" si="3"/>
        <v>-3.5527136788005009E-15</v>
      </c>
      <c r="E13">
        <f t="shared" si="4"/>
        <v>-7.171966137553885</v>
      </c>
      <c r="F13">
        <f t="shared" si="0"/>
        <v>0.95385736779713537</v>
      </c>
      <c r="G13">
        <f t="shared" si="10"/>
        <v>4.6557192389849078E-16</v>
      </c>
      <c r="I13">
        <f t="shared" si="5"/>
        <v>1.65625</v>
      </c>
      <c r="J13">
        <f t="shared" si="6"/>
        <v>1.671875</v>
      </c>
      <c r="K13">
        <f t="shared" si="1"/>
        <v>1.6640625</v>
      </c>
      <c r="L13">
        <f t="shared" si="7"/>
        <v>-9.238260040254076E-4</v>
      </c>
      <c r="M13">
        <f t="shared" si="8"/>
        <v>0.12967067381772734</v>
      </c>
      <c r="N13">
        <f t="shared" si="9"/>
        <v>6.4663522103671101E-2</v>
      </c>
      <c r="O13">
        <f t="shared" si="11"/>
        <v>1.0053141183654399</v>
      </c>
    </row>
    <row r="14" spans="1:15" x14ac:dyDescent="0.25">
      <c r="C14">
        <f t="shared" si="2"/>
        <v>0.95385736779713537</v>
      </c>
      <c r="D14">
        <f t="shared" si="3"/>
        <v>3.5527136788005009E-15</v>
      </c>
      <c r="E14">
        <f t="shared" si="4"/>
        <v>-7.1719661375538948</v>
      </c>
      <c r="F14">
        <f t="shared" si="0"/>
        <v>0.95385736779713581</v>
      </c>
      <c r="G14">
        <f t="shared" si="10"/>
        <v>4.6557192389849058E-16</v>
      </c>
      <c r="I14">
        <f t="shared" si="5"/>
        <v>1.65625</v>
      </c>
      <c r="J14">
        <f t="shared" si="6"/>
        <v>1.6640625</v>
      </c>
      <c r="K14">
        <f t="shared" si="1"/>
        <v>1.66015625</v>
      </c>
      <c r="L14">
        <f t="shared" si="7"/>
        <v>-9.238260040254076E-4</v>
      </c>
      <c r="M14">
        <f t="shared" si="8"/>
        <v>6.4663522103671101E-2</v>
      </c>
      <c r="N14">
        <f t="shared" si="9"/>
        <v>3.1941949509649126E-2</v>
      </c>
      <c r="O14">
        <f t="shared" si="11"/>
        <v>1.0244074984883855</v>
      </c>
    </row>
    <row r="15" spans="1:15" x14ac:dyDescent="0.25">
      <c r="C15">
        <f t="shared" si="2"/>
        <v>0.95385736779713581</v>
      </c>
      <c r="D15">
        <f t="shared" si="3"/>
        <v>-3.5527136788005009E-15</v>
      </c>
      <c r="E15">
        <f t="shared" si="4"/>
        <v>-7.171966137553885</v>
      </c>
      <c r="F15">
        <f t="shared" si="0"/>
        <v>0.95385736779713537</v>
      </c>
      <c r="G15">
        <f t="shared" si="10"/>
        <v>4.6557192389849078E-16</v>
      </c>
      <c r="I15">
        <f t="shared" si="5"/>
        <v>1.65625</v>
      </c>
      <c r="J15">
        <f t="shared" si="6"/>
        <v>1.66015625</v>
      </c>
      <c r="K15">
        <f t="shared" si="1"/>
        <v>1.658203125</v>
      </c>
      <c r="L15">
        <f t="shared" si="7"/>
        <v>-9.238260040254076E-4</v>
      </c>
      <c r="M15">
        <f t="shared" si="8"/>
        <v>3.1941949509649126E-2</v>
      </c>
      <c r="N15">
        <f t="shared" si="9"/>
        <v>1.5527033882445807E-2</v>
      </c>
      <c r="O15">
        <f t="shared" si="11"/>
        <v>1.0571829591845816</v>
      </c>
    </row>
    <row r="16" spans="1:15" x14ac:dyDescent="0.25">
      <c r="C16">
        <f t="shared" si="2"/>
        <v>0.95385736779713537</v>
      </c>
      <c r="D16">
        <f t="shared" si="3"/>
        <v>3.5527136788005009E-15</v>
      </c>
      <c r="E16">
        <f t="shared" si="4"/>
        <v>-7.1719661375538948</v>
      </c>
      <c r="F16">
        <f t="shared" si="0"/>
        <v>0.95385736779713581</v>
      </c>
      <c r="G16">
        <f t="shared" si="10"/>
        <v>4.6557192389849058E-16</v>
      </c>
      <c r="I16">
        <f t="shared" si="5"/>
        <v>1.65625</v>
      </c>
      <c r="J16">
        <f t="shared" si="6"/>
        <v>1.658203125</v>
      </c>
      <c r="K16">
        <f t="shared" si="1"/>
        <v>1.6572265625</v>
      </c>
      <c r="L16">
        <f t="shared" si="7"/>
        <v>-9.238260040254076E-4</v>
      </c>
      <c r="M16">
        <f t="shared" si="8"/>
        <v>1.5527033882445807E-2</v>
      </c>
      <c r="N16">
        <f t="shared" si="9"/>
        <v>7.3060902954305007E-3</v>
      </c>
      <c r="O16">
        <f t="shared" si="11"/>
        <v>1.1252179010375751</v>
      </c>
    </row>
    <row r="17" spans="3:15" x14ac:dyDescent="0.25">
      <c r="C17">
        <f t="shared" si="2"/>
        <v>0.95385736779713581</v>
      </c>
      <c r="D17">
        <f t="shared" si="3"/>
        <v>-3.5527136788005009E-15</v>
      </c>
      <c r="E17">
        <f t="shared" si="4"/>
        <v>-7.171966137553885</v>
      </c>
      <c r="F17">
        <f t="shared" si="0"/>
        <v>0.95385736779713537</v>
      </c>
      <c r="G17">
        <f t="shared" si="10"/>
        <v>4.6557192389849078E-16</v>
      </c>
      <c r="I17">
        <f t="shared" si="5"/>
        <v>1.65625</v>
      </c>
      <c r="J17">
        <f t="shared" si="6"/>
        <v>1.6572265625</v>
      </c>
      <c r="K17">
        <f t="shared" si="1"/>
        <v>1.65673828125</v>
      </c>
      <c r="L17">
        <f t="shared" si="7"/>
        <v>-9.238260040254076E-4</v>
      </c>
      <c r="M17">
        <f t="shared" si="8"/>
        <v>7.3060902954305007E-3</v>
      </c>
      <c r="N17">
        <f t="shared" si="9"/>
        <v>3.1922528988748144E-3</v>
      </c>
      <c r="O17">
        <f t="shared" si="11"/>
        <v>1.2886940749605729</v>
      </c>
    </row>
    <row r="18" spans="3:15" x14ac:dyDescent="0.25">
      <c r="C18">
        <f t="shared" si="2"/>
        <v>0.95385736779713537</v>
      </c>
      <c r="D18">
        <f t="shared" si="3"/>
        <v>3.5527136788005009E-15</v>
      </c>
      <c r="E18">
        <f t="shared" si="4"/>
        <v>-7.1719661375538948</v>
      </c>
      <c r="F18">
        <f t="shared" si="0"/>
        <v>0.95385736779713581</v>
      </c>
      <c r="G18">
        <f t="shared" si="10"/>
        <v>4.6557192389849058E-16</v>
      </c>
      <c r="I18">
        <f t="shared" si="5"/>
        <v>1.65625</v>
      </c>
      <c r="J18">
        <f t="shared" si="6"/>
        <v>1.65673828125</v>
      </c>
      <c r="K18">
        <f t="shared" si="1"/>
        <v>1.656494140625</v>
      </c>
      <c r="L18">
        <f t="shared" si="7"/>
        <v>-9.238260040254076E-4</v>
      </c>
      <c r="M18">
        <f t="shared" si="8"/>
        <v>3.1922528988748144E-3</v>
      </c>
      <c r="N18">
        <f t="shared" si="9"/>
        <v>1.1344935311474735E-3</v>
      </c>
      <c r="O18">
        <f t="shared" si="11"/>
        <v>1.8138132225805097</v>
      </c>
    </row>
    <row r="19" spans="3:15" x14ac:dyDescent="0.25">
      <c r="C19">
        <f t="shared" si="2"/>
        <v>0.95385736779713581</v>
      </c>
      <c r="D19">
        <f t="shared" si="3"/>
        <v>-3.5527136788005009E-15</v>
      </c>
      <c r="E19">
        <f t="shared" si="4"/>
        <v>-7.171966137553885</v>
      </c>
      <c r="F19">
        <f t="shared" si="0"/>
        <v>0.95385736779713537</v>
      </c>
      <c r="G19">
        <f t="shared" si="10"/>
        <v>4.6557192389849078E-16</v>
      </c>
      <c r="I19">
        <f t="shared" si="5"/>
        <v>1.65625</v>
      </c>
      <c r="J19">
        <f t="shared" si="6"/>
        <v>1.656494140625</v>
      </c>
      <c r="K19">
        <f t="shared" si="1"/>
        <v>1.6563720703125</v>
      </c>
      <c r="L19">
        <f t="shared" si="7"/>
        <v>-9.238260040254076E-4</v>
      </c>
      <c r="M19">
        <f t="shared" si="8"/>
        <v>1.1344935311474735E-3</v>
      </c>
      <c r="N19">
        <f t="shared" si="9"/>
        <v>1.054037714152134E-4</v>
      </c>
      <c r="O19">
        <f t="shared" si="11"/>
        <v>9.7633106094316382</v>
      </c>
    </row>
    <row r="20" spans="3:15" x14ac:dyDescent="0.25">
      <c r="C20">
        <f t="shared" si="2"/>
        <v>0.95385736779713537</v>
      </c>
      <c r="D20">
        <f t="shared" si="3"/>
        <v>3.5527136788005009E-15</v>
      </c>
      <c r="E20">
        <f t="shared" si="4"/>
        <v>-7.1719661375538948</v>
      </c>
      <c r="F20">
        <f t="shared" si="0"/>
        <v>0.95385736779713581</v>
      </c>
      <c r="G20">
        <f t="shared" si="10"/>
        <v>4.6557192389849058E-16</v>
      </c>
      <c r="I20">
        <f t="shared" si="5"/>
        <v>1.65625</v>
      </c>
      <c r="J20">
        <f t="shared" si="6"/>
        <v>1.6563720703125</v>
      </c>
      <c r="K20">
        <f t="shared" si="1"/>
        <v>1.65631103515625</v>
      </c>
      <c r="L20">
        <f t="shared" si="7"/>
        <v>-9.238260040254076E-4</v>
      </c>
      <c r="M20">
        <f t="shared" si="8"/>
        <v>1.054037714152134E-4</v>
      </c>
      <c r="N20">
        <f t="shared" si="9"/>
        <v>-4.0919361597646642E-4</v>
      </c>
      <c r="O20">
        <f t="shared" si="11"/>
        <v>1.2575889928382347</v>
      </c>
    </row>
    <row r="21" spans="3:15" x14ac:dyDescent="0.25">
      <c r="I21">
        <f t="shared" si="5"/>
        <v>1.65631103515625</v>
      </c>
      <c r="J21">
        <f t="shared" si="6"/>
        <v>1.6563720703125</v>
      </c>
      <c r="K21">
        <f t="shared" si="1"/>
        <v>1.656341552734375</v>
      </c>
      <c r="L21">
        <f t="shared" si="7"/>
        <v>-4.0919361597646642E-4</v>
      </c>
      <c r="M21">
        <f t="shared" si="8"/>
        <v>1.054037714152134E-4</v>
      </c>
      <c r="N21">
        <f t="shared" si="9"/>
        <v>-1.5189054699416005E-4</v>
      </c>
      <c r="O21">
        <f t="shared" si="11"/>
        <v>1.6940031758013174</v>
      </c>
    </row>
    <row r="22" spans="3:15" x14ac:dyDescent="0.25">
      <c r="I22">
        <f t="shared" si="5"/>
        <v>1.656341552734375</v>
      </c>
      <c r="J22">
        <f t="shared" si="6"/>
        <v>1.6563720703125</v>
      </c>
      <c r="K22">
        <f t="shared" si="1"/>
        <v>1.6563568115234375</v>
      </c>
      <c r="L22">
        <f t="shared" si="7"/>
        <v>-1.5189054699416005E-4</v>
      </c>
      <c r="M22">
        <f t="shared" si="8"/>
        <v>1.054037714152134E-4</v>
      </c>
      <c r="N22">
        <f t="shared" si="9"/>
        <v>-2.3242293942349335E-5</v>
      </c>
      <c r="O22">
        <f t="shared" si="11"/>
        <v>5.53509276540915</v>
      </c>
    </row>
    <row r="23" spans="3:15" x14ac:dyDescent="0.25">
      <c r="I23">
        <f t="shared" si="5"/>
        <v>1.6563568115234375</v>
      </c>
      <c r="J23">
        <f t="shared" si="6"/>
        <v>1.6563720703125</v>
      </c>
      <c r="K23">
        <f t="shared" si="1"/>
        <v>1.6563644409179688</v>
      </c>
      <c r="L23">
        <f t="shared" si="7"/>
        <v>-2.3242293942349335E-5</v>
      </c>
      <c r="M23">
        <f t="shared" si="8"/>
        <v>1.054037714152134E-4</v>
      </c>
      <c r="N23">
        <f t="shared" si="9"/>
        <v>4.1081012201349409E-5</v>
      </c>
      <c r="O23">
        <f t="shared" si="11"/>
        <v>1.565767314311352</v>
      </c>
    </row>
    <row r="24" spans="3:15" x14ac:dyDescent="0.25">
      <c r="I24">
        <f t="shared" si="5"/>
        <v>1.6563568115234375</v>
      </c>
      <c r="J24">
        <f t="shared" si="6"/>
        <v>1.6563644409179688</v>
      </c>
      <c r="K24">
        <f t="shared" si="1"/>
        <v>1.6563606262207031</v>
      </c>
      <c r="L24">
        <f t="shared" si="7"/>
        <v>-2.3242293942349335E-5</v>
      </c>
      <c r="M24">
        <f t="shared" si="8"/>
        <v>4.1081012201349409E-5</v>
      </c>
      <c r="N24">
        <f t="shared" si="9"/>
        <v>8.9194274954795816E-6</v>
      </c>
      <c r="O24">
        <f t="shared" si="11"/>
        <v>3.6057902507946289</v>
      </c>
    </row>
    <row r="29" spans="3:15" x14ac:dyDescent="0.25">
      <c r="C29" t="s">
        <v>27</v>
      </c>
      <c r="K29" t="s">
        <v>44</v>
      </c>
    </row>
    <row r="31" spans="3:15" x14ac:dyDescent="0.25">
      <c r="K31" t="s">
        <v>45</v>
      </c>
      <c r="L31" t="s">
        <v>33</v>
      </c>
      <c r="M31" t="s">
        <v>46</v>
      </c>
      <c r="N31" t="s">
        <v>16</v>
      </c>
    </row>
    <row r="32" spans="3:15" x14ac:dyDescent="0.25">
      <c r="D32" t="s">
        <v>1</v>
      </c>
      <c r="E32" t="s">
        <v>2</v>
      </c>
      <c r="F32" t="s">
        <v>4</v>
      </c>
      <c r="G32" t="s">
        <v>3</v>
      </c>
      <c r="H32" t="s">
        <v>16</v>
      </c>
      <c r="I32" t="s">
        <v>43</v>
      </c>
      <c r="K32">
        <v>0</v>
      </c>
      <c r="L32">
        <v>1</v>
      </c>
      <c r="M32">
        <f>((L32)-((EXP(L32-3)/2)+(2)*(COS(L32-8))*(L32-3)-(SIN(L32-8))*(L32-3)^2)/((EXP(L32-3)/2)-(4)*(SIN(L32-8))*(L32-3)-(COS(L32-8))*(L32-3)^2+(2)*(COS(L32-8))))</f>
        <v>0.95221123601895896</v>
      </c>
    </row>
    <row r="33" spans="4:14" x14ac:dyDescent="0.25">
      <c r="D33">
        <v>1</v>
      </c>
      <c r="E33">
        <f>((EXP(D33-3)/2)+(2)*(COS(D33-8))*(D33-3)-(SIN(D33-8))*(D33-3)^2)</f>
        <v>-0.31999498087975597</v>
      </c>
      <c r="F33">
        <f>((EXP(D33-3)/2)-(4)*(SIN(D33-8))*(D33-3)-(COS(D33-8))*(D33-3)^2+(2)*(COS(D33-8)))</f>
        <v>-6.6960296568186148</v>
      </c>
      <c r="G33">
        <f>((D33)-((E33*F33)/((F33)^2-(E33*I33))))</f>
        <v>0.95552161664382806</v>
      </c>
      <c r="I33">
        <f>((EXP(D33-3)/2)-(6)*(COS(D33-8))*(D33-3)+(SIN(D33-8))*(D33-3)^2-(6)*(SIN(D33-8)))</f>
        <v>10.42846789117554</v>
      </c>
      <c r="K33">
        <v>1</v>
      </c>
      <c r="L33">
        <f>M32</f>
        <v>0.95221123601895896</v>
      </c>
      <c r="M33">
        <f t="shared" ref="M33:M38" si="12">((L33)-((EXP(L33-3)/2)+(2)*(COS(L33-8))*(L33-3)-(SIN(L33-8))*(L33-3)^2)/((EXP(L33-3)/2)-(4)*(SIN(L33-8))*(L33-3)-(COS(L33-8))*(L33-3)^2+(2)*(COS(L33-8))))</f>
        <v>0.95385544819699197</v>
      </c>
      <c r="N33">
        <f>ABS((M33-M32)/M33)</f>
        <v>1.7237540354159042E-3</v>
      </c>
    </row>
    <row r="34" spans="4:14" x14ac:dyDescent="0.25">
      <c r="D34">
        <f t="shared" ref="D34:D47" si="13">G33</f>
        <v>0.95552161664382806</v>
      </c>
      <c r="E34">
        <f t="shared" ref="E34:E47" si="14">((EXP(D34-3)/2)+(2)*(COS(D34-8))*(D34-3)-(SIN(D34-8))*(D34-3)^2)</f>
        <v>-1.1921818330431488E-2</v>
      </c>
      <c r="F34">
        <f t="shared" ref="F34:F47" si="15">((EXP(D34-3)/2)-(4)*(SIN(D34-8))*(D34-3)-(COS(D34-8))*(D34-3)^2+(2)*(COS(D34-8)))</f>
        <v>-7.154997238811168</v>
      </c>
      <c r="G34">
        <f t="shared" ref="G34:G47" si="16">((D34)-((E34*F34)/((F34)^2-(E34*I34))))</f>
        <v>0.95385934279735729</v>
      </c>
      <c r="H34">
        <f>ABS((G34-G33)/G34)</f>
        <v>1.7426823556562008E-3</v>
      </c>
      <c r="I34">
        <f t="shared" ref="I34:I47" si="17">((EXP(D34-3)/2)-(6)*(COS(D34-8))*(D34-3)+(SIN(D34-8))*(D34-3)^2-(6)*(SIN(D34-8)))</f>
        <v>10.20087448973598</v>
      </c>
      <c r="K34">
        <v>2</v>
      </c>
      <c r="L34">
        <f t="shared" ref="L34:L38" si="18">M33</f>
        <v>0.95385544819699197</v>
      </c>
      <c r="M34">
        <f t="shared" si="12"/>
        <v>0.95385736779451724</v>
      </c>
      <c r="N34">
        <f t="shared" ref="N34:N38" si="19">ABS((M34-M33)/M34)</f>
        <v>2.0124576169148013E-6</v>
      </c>
    </row>
    <row r="35" spans="4:14" x14ac:dyDescent="0.25">
      <c r="D35">
        <f t="shared" si="13"/>
        <v>0.95385934279735729</v>
      </c>
      <c r="E35">
        <f t="shared" si="14"/>
        <v>-1.4164614835276979E-5</v>
      </c>
      <c r="F35">
        <f t="shared" si="15"/>
        <v>-7.1719460095747332</v>
      </c>
      <c r="G35">
        <f t="shared" si="16"/>
        <v>0.95385736779990704</v>
      </c>
      <c r="H35">
        <f t="shared" ref="H35:H47" si="20">ABS((G35-G34)/G35)</f>
        <v>2.070537500595692E-6</v>
      </c>
      <c r="I35">
        <f t="shared" si="17"/>
        <v>10.191386365787082</v>
      </c>
      <c r="K35">
        <v>3</v>
      </c>
      <c r="L35">
        <f t="shared" si="18"/>
        <v>0.95385736779451724</v>
      </c>
      <c r="M35">
        <f t="shared" si="12"/>
        <v>0.95385736779713526</v>
      </c>
      <c r="N35">
        <f t="shared" si="19"/>
        <v>2.744662884362578E-12</v>
      </c>
    </row>
    <row r="36" spans="4:14" x14ac:dyDescent="0.25">
      <c r="D36">
        <f t="shared" si="13"/>
        <v>0.95385736779990704</v>
      </c>
      <c r="E36">
        <f t="shared" si="14"/>
        <v>-1.9876988943678953E-11</v>
      </c>
      <c r="F36">
        <f t="shared" si="15"/>
        <v>-7.1719661375256445</v>
      </c>
      <c r="G36">
        <f t="shared" si="16"/>
        <v>0.95385736779713559</v>
      </c>
      <c r="H36">
        <f t="shared" si="20"/>
        <v>2.9055179840695055E-12</v>
      </c>
      <c r="I36">
        <f t="shared" si="17"/>
        <v>10.19137505050495</v>
      </c>
      <c r="K36">
        <v>4</v>
      </c>
      <c r="L36">
        <f t="shared" si="18"/>
        <v>0.95385736779713526</v>
      </c>
      <c r="M36">
        <f t="shared" si="12"/>
        <v>0.9538573677971357</v>
      </c>
      <c r="N36">
        <f t="shared" si="19"/>
        <v>4.6557192389849058E-16</v>
      </c>
    </row>
    <row r="37" spans="4:14" x14ac:dyDescent="0.25">
      <c r="D37">
        <f t="shared" si="13"/>
        <v>0.95385736779713559</v>
      </c>
      <c r="E37">
        <f t="shared" si="14"/>
        <v>-2.2204460492503131E-15</v>
      </c>
      <c r="F37">
        <f t="shared" si="15"/>
        <v>-7.1719661375538868</v>
      </c>
      <c r="G37">
        <f t="shared" si="16"/>
        <v>0.95385736779713526</v>
      </c>
      <c r="H37">
        <f t="shared" si="20"/>
        <v>3.4917894292386811E-16</v>
      </c>
      <c r="I37">
        <f t="shared" si="17"/>
        <v>10.191375050489073</v>
      </c>
      <c r="K37">
        <v>5</v>
      </c>
      <c r="L37">
        <f t="shared" si="18"/>
        <v>0.9538573677971357</v>
      </c>
      <c r="M37">
        <f t="shared" si="12"/>
        <v>0.95385736779713537</v>
      </c>
      <c r="N37">
        <f t="shared" si="19"/>
        <v>3.4917894292386806E-16</v>
      </c>
    </row>
    <row r="38" spans="4:14" x14ac:dyDescent="0.25">
      <c r="D38">
        <f t="shared" si="13"/>
        <v>0.95385736779713526</v>
      </c>
      <c r="E38">
        <f t="shared" si="14"/>
        <v>3.5527136788005009E-15</v>
      </c>
      <c r="F38">
        <f t="shared" si="15"/>
        <v>-7.1719661375538948</v>
      </c>
      <c r="G38">
        <f t="shared" si="16"/>
        <v>0.9538573677971357</v>
      </c>
      <c r="H38">
        <f t="shared" si="20"/>
        <v>4.6557192389849058E-16</v>
      </c>
      <c r="I38">
        <f t="shared" si="17"/>
        <v>10.191375050489068</v>
      </c>
      <c r="K38">
        <v>6</v>
      </c>
      <c r="L38">
        <f t="shared" si="18"/>
        <v>0.95385736779713537</v>
      </c>
      <c r="M38">
        <f t="shared" si="12"/>
        <v>0.95385736779713581</v>
      </c>
      <c r="N38">
        <f t="shared" si="19"/>
        <v>4.6557192389849058E-16</v>
      </c>
    </row>
    <row r="39" spans="4:14" x14ac:dyDescent="0.25">
      <c r="D39">
        <f t="shared" si="13"/>
        <v>0.9538573677971357</v>
      </c>
      <c r="E39">
        <f t="shared" si="14"/>
        <v>-2.2204460492503131E-15</v>
      </c>
      <c r="F39">
        <f t="shared" si="15"/>
        <v>-7.1719661375538868</v>
      </c>
      <c r="G39">
        <f t="shared" si="16"/>
        <v>0.95385736779713537</v>
      </c>
      <c r="H39">
        <f t="shared" si="20"/>
        <v>3.4917894292386806E-16</v>
      </c>
      <c r="I39">
        <f t="shared" si="17"/>
        <v>10.191375050489073</v>
      </c>
    </row>
    <row r="40" spans="4:14" x14ac:dyDescent="0.25">
      <c r="D40">
        <f t="shared" si="13"/>
        <v>0.95385736779713537</v>
      </c>
      <c r="E40">
        <f t="shared" si="14"/>
        <v>3.5527136788005009E-15</v>
      </c>
      <c r="F40">
        <f t="shared" si="15"/>
        <v>-7.1719661375538948</v>
      </c>
      <c r="G40">
        <f t="shared" si="16"/>
        <v>0.95385736779713581</v>
      </c>
      <c r="H40">
        <f t="shared" si="20"/>
        <v>4.6557192389849058E-16</v>
      </c>
      <c r="I40">
        <f t="shared" si="17"/>
        <v>10.191375050489068</v>
      </c>
    </row>
    <row r="41" spans="4:14" x14ac:dyDescent="0.25">
      <c r="D41">
        <f t="shared" si="13"/>
        <v>0.95385736779713581</v>
      </c>
      <c r="E41">
        <f t="shared" si="14"/>
        <v>-3.5527136788005009E-15</v>
      </c>
      <c r="F41">
        <f t="shared" si="15"/>
        <v>-7.171966137553885</v>
      </c>
      <c r="G41">
        <f t="shared" si="16"/>
        <v>0.95385736779713537</v>
      </c>
      <c r="H41">
        <f t="shared" si="20"/>
        <v>4.6557192389849078E-16</v>
      </c>
      <c r="I41">
        <f t="shared" si="17"/>
        <v>10.191375050489075</v>
      </c>
    </row>
    <row r="42" spans="4:14" x14ac:dyDescent="0.25">
      <c r="D42">
        <f t="shared" si="13"/>
        <v>0.95385736779713537</v>
      </c>
      <c r="E42">
        <f t="shared" si="14"/>
        <v>3.5527136788005009E-15</v>
      </c>
      <c r="F42">
        <f t="shared" si="15"/>
        <v>-7.1719661375538948</v>
      </c>
      <c r="G42">
        <f t="shared" si="16"/>
        <v>0.95385736779713581</v>
      </c>
      <c r="H42">
        <f t="shared" si="20"/>
        <v>4.6557192389849058E-16</v>
      </c>
      <c r="I42">
        <f t="shared" si="17"/>
        <v>10.191375050489068</v>
      </c>
    </row>
    <row r="43" spans="4:14" x14ac:dyDescent="0.25">
      <c r="D43">
        <f t="shared" si="13"/>
        <v>0.95385736779713581</v>
      </c>
      <c r="E43">
        <f t="shared" si="14"/>
        <v>-3.5527136788005009E-15</v>
      </c>
      <c r="F43">
        <f t="shared" si="15"/>
        <v>-7.171966137553885</v>
      </c>
      <c r="G43">
        <f t="shared" si="16"/>
        <v>0.95385736779713537</v>
      </c>
      <c r="H43">
        <f t="shared" si="20"/>
        <v>4.6557192389849078E-16</v>
      </c>
      <c r="I43">
        <f t="shared" si="17"/>
        <v>10.191375050489075</v>
      </c>
    </row>
    <row r="44" spans="4:14" x14ac:dyDescent="0.25">
      <c r="D44">
        <f t="shared" si="13"/>
        <v>0.95385736779713537</v>
      </c>
      <c r="E44">
        <f t="shared" si="14"/>
        <v>3.5527136788005009E-15</v>
      </c>
      <c r="F44">
        <f t="shared" si="15"/>
        <v>-7.1719661375538948</v>
      </c>
      <c r="G44">
        <f t="shared" si="16"/>
        <v>0.95385736779713581</v>
      </c>
      <c r="H44">
        <f t="shared" si="20"/>
        <v>4.6557192389849058E-16</v>
      </c>
      <c r="I44">
        <f t="shared" si="17"/>
        <v>10.191375050489068</v>
      </c>
    </row>
    <row r="45" spans="4:14" x14ac:dyDescent="0.25">
      <c r="D45">
        <f t="shared" si="13"/>
        <v>0.95385736779713581</v>
      </c>
      <c r="E45">
        <f t="shared" si="14"/>
        <v>-3.5527136788005009E-15</v>
      </c>
      <c r="F45">
        <f t="shared" si="15"/>
        <v>-7.171966137553885</v>
      </c>
      <c r="G45">
        <f t="shared" si="16"/>
        <v>0.95385736779713537</v>
      </c>
      <c r="H45">
        <f t="shared" si="20"/>
        <v>4.6557192389849078E-16</v>
      </c>
      <c r="I45">
        <f t="shared" si="17"/>
        <v>10.191375050489075</v>
      </c>
    </row>
    <row r="46" spans="4:14" x14ac:dyDescent="0.25">
      <c r="D46">
        <f t="shared" si="13"/>
        <v>0.95385736779713537</v>
      </c>
      <c r="E46">
        <f t="shared" si="14"/>
        <v>3.5527136788005009E-15</v>
      </c>
      <c r="F46">
        <f t="shared" si="15"/>
        <v>-7.1719661375538948</v>
      </c>
      <c r="G46">
        <f t="shared" si="16"/>
        <v>0.95385736779713581</v>
      </c>
      <c r="H46">
        <f t="shared" si="20"/>
        <v>4.6557192389849058E-16</v>
      </c>
      <c r="I46">
        <f t="shared" si="17"/>
        <v>10.191375050489068</v>
      </c>
    </row>
    <row r="47" spans="4:14" x14ac:dyDescent="0.25">
      <c r="D47">
        <f t="shared" si="13"/>
        <v>0.95385736779713581</v>
      </c>
      <c r="E47">
        <f t="shared" si="14"/>
        <v>-3.5527136788005009E-15</v>
      </c>
      <c r="F47">
        <f t="shared" si="15"/>
        <v>-7.171966137553885</v>
      </c>
      <c r="G47">
        <f t="shared" si="16"/>
        <v>0.95385736779713537</v>
      </c>
      <c r="H47">
        <f t="shared" si="20"/>
        <v>4.6557192389849078E-16</v>
      </c>
      <c r="I47">
        <f t="shared" si="17"/>
        <v>10.191375050489075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DANIEL REY</cp:lastModifiedBy>
  <dcterms:created xsi:type="dcterms:W3CDTF">2019-04-05T14:26:23Z</dcterms:created>
  <dcterms:modified xsi:type="dcterms:W3CDTF">2020-05-08T08:27:35Z</dcterms:modified>
</cp:coreProperties>
</file>