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DB13B773-9F3E-463A-9595-70BF153E856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3" l="1"/>
  <c r="B24" i="3"/>
  <c r="E23" i="3"/>
  <c r="F23" i="3" s="1"/>
  <c r="C24" i="3" s="1"/>
  <c r="D23" i="3"/>
  <c r="D14" i="3"/>
  <c r="B14" i="3"/>
  <c r="E13" i="3"/>
  <c r="F13" i="3" s="1"/>
  <c r="C14" i="3" s="1"/>
  <c r="D13" i="3"/>
  <c r="B4" i="3"/>
  <c r="D4" i="3" s="1"/>
  <c r="E3" i="3"/>
  <c r="F3" i="3" s="1"/>
  <c r="C4" i="3" s="1"/>
  <c r="D3" i="3"/>
  <c r="B15" i="3" l="1"/>
  <c r="G14" i="3"/>
  <c r="E14" i="3"/>
  <c r="F14" i="3" s="1"/>
  <c r="C15" i="3" s="1"/>
  <c r="G24" i="3"/>
  <c r="E24" i="3"/>
  <c r="B25" i="3"/>
  <c r="E4" i="3"/>
  <c r="B5" i="3"/>
  <c r="G4" i="3"/>
  <c r="F24" i="3"/>
  <c r="C25" i="3" s="1"/>
  <c r="F4" i="3"/>
  <c r="C5" i="3" s="1"/>
  <c r="B24" i="2"/>
  <c r="D23" i="2"/>
  <c r="C22" i="2"/>
  <c r="C20" i="2"/>
  <c r="D20" i="2"/>
  <c r="B20" i="2"/>
  <c r="E20" i="2" s="1"/>
  <c r="F19" i="2"/>
  <c r="D19" i="2"/>
  <c r="C19" i="2"/>
  <c r="C5" i="2"/>
  <c r="E19" i="2"/>
  <c r="C12" i="2"/>
  <c r="C13" i="2"/>
  <c r="C14" i="2"/>
  <c r="C15" i="2"/>
  <c r="C11" i="2"/>
  <c r="C9" i="2"/>
  <c r="C10" i="2"/>
  <c r="C8" i="2"/>
  <c r="C7" i="2"/>
  <c r="C6" i="2"/>
  <c r="D5" i="2"/>
  <c r="E5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A21" i="2" l="1"/>
  <c r="F20" i="2"/>
  <c r="B25" i="2"/>
  <c r="E15" i="3"/>
  <c r="B16" i="3"/>
  <c r="G15" i="3"/>
  <c r="G5" i="3"/>
  <c r="E5" i="3"/>
  <c r="B6" i="3"/>
  <c r="D5" i="3"/>
  <c r="F5" i="3" s="1"/>
  <c r="C6" i="3" s="1"/>
  <c r="E25" i="3"/>
  <c r="B26" i="3"/>
  <c r="G25" i="3"/>
  <c r="D25" i="3"/>
  <c r="D15" i="3"/>
  <c r="F15" i="3" s="1"/>
  <c r="C16" i="3" s="1"/>
  <c r="D24" i="2"/>
  <c r="F5" i="2"/>
  <c r="B6" i="2"/>
  <c r="D6" i="2" s="1"/>
  <c r="E6" i="2" s="1"/>
  <c r="E71" i="4"/>
  <c r="D71" i="4"/>
  <c r="C4" i="4"/>
  <c r="C71" i="4"/>
  <c r="B4" i="4"/>
  <c r="B56" i="4"/>
  <c r="B57" i="4" s="1"/>
  <c r="D57" i="4" s="1"/>
  <c r="B55" i="4"/>
  <c r="D55" i="4" s="1"/>
  <c r="E54" i="4"/>
  <c r="F54" i="4" s="1"/>
  <c r="D54" i="4"/>
  <c r="C5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B17" i="1"/>
  <c r="C1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B6" i="1"/>
  <c r="C6" i="1"/>
  <c r="D25" i="2" l="1"/>
  <c r="B26" i="2"/>
  <c r="D6" i="1"/>
  <c r="A7" i="1" s="1"/>
  <c r="C7" i="1" s="1"/>
  <c r="F25" i="3"/>
  <c r="C26" i="3" s="1"/>
  <c r="B27" i="3" s="1"/>
  <c r="A55" i="4"/>
  <c r="C55" i="4" s="1"/>
  <c r="D4" i="4"/>
  <c r="A5" i="4" s="1"/>
  <c r="B5" i="4" s="1"/>
  <c r="C21" i="2"/>
  <c r="E55" i="4"/>
  <c r="D56" i="4"/>
  <c r="F71" i="4"/>
  <c r="B17" i="3"/>
  <c r="G16" i="3"/>
  <c r="E16" i="3"/>
  <c r="E26" i="3"/>
  <c r="B7" i="3"/>
  <c r="G6" i="3"/>
  <c r="E6" i="3"/>
  <c r="D26" i="3"/>
  <c r="D6" i="3"/>
  <c r="D16" i="3"/>
  <c r="F16" i="3"/>
  <c r="C17" i="3" s="1"/>
  <c r="F6" i="2"/>
  <c r="G6" i="2"/>
  <c r="B7" i="2"/>
  <c r="G71" i="4"/>
  <c r="E5" i="4"/>
  <c r="C5" i="4"/>
  <c r="D17" i="1"/>
  <c r="A18" i="1" s="1"/>
  <c r="E7" i="1"/>
  <c r="G26" i="3" l="1"/>
  <c r="B7" i="1"/>
  <c r="D7" i="1" s="1"/>
  <c r="A8" i="1" s="1"/>
  <c r="F6" i="3"/>
  <c r="C7" i="3" s="1"/>
  <c r="E7" i="3" s="1"/>
  <c r="D26" i="2"/>
  <c r="B27" i="2"/>
  <c r="D27" i="2" s="1"/>
  <c r="B72" i="4"/>
  <c r="H72" i="4" s="1"/>
  <c r="F26" i="3"/>
  <c r="C27" i="3" s="1"/>
  <c r="B28" i="3" s="1"/>
  <c r="E72" i="4"/>
  <c r="A56" i="4"/>
  <c r="G55" i="4"/>
  <c r="F55" i="4"/>
  <c r="G7" i="3"/>
  <c r="E27" i="3"/>
  <c r="F27" i="3" s="1"/>
  <c r="C28" i="3" s="1"/>
  <c r="E17" i="3"/>
  <c r="B18" i="3"/>
  <c r="G17" i="3"/>
  <c r="D7" i="3"/>
  <c r="D27" i="3"/>
  <c r="D17" i="3"/>
  <c r="D7" i="2"/>
  <c r="E7" i="2" s="1"/>
  <c r="D72" i="4"/>
  <c r="C72" i="4"/>
  <c r="D5" i="4"/>
  <c r="A6" i="4" s="1"/>
  <c r="E6" i="4" s="1"/>
  <c r="E18" i="1"/>
  <c r="C18" i="1"/>
  <c r="B18" i="1"/>
  <c r="D18" i="1" s="1"/>
  <c r="A19" i="1" s="1"/>
  <c r="E8" i="1"/>
  <c r="B8" i="1"/>
  <c r="C8" i="1"/>
  <c r="G27" i="3" l="1"/>
  <c r="B8" i="3"/>
  <c r="F17" i="3"/>
  <c r="C18" i="3" s="1"/>
  <c r="G18" i="3" s="1"/>
  <c r="F7" i="3"/>
  <c r="C8" i="3" s="1"/>
  <c r="E8" i="3" s="1"/>
  <c r="G72" i="4"/>
  <c r="E56" i="4"/>
  <c r="C56" i="4"/>
  <c r="G28" i="3"/>
  <c r="E28" i="3"/>
  <c r="E18" i="3"/>
  <c r="G8" i="3"/>
  <c r="D18" i="3"/>
  <c r="F18" i="3"/>
  <c r="D8" i="3"/>
  <c r="D28" i="3"/>
  <c r="F28" i="3" s="1"/>
  <c r="F7" i="2"/>
  <c r="G7" i="2"/>
  <c r="B8" i="2"/>
  <c r="F72" i="4"/>
  <c r="B73" i="4" s="1"/>
  <c r="H73" i="4" s="1"/>
  <c r="C6" i="4"/>
  <c r="B6" i="4"/>
  <c r="E19" i="1"/>
  <c r="C19" i="1"/>
  <c r="B19" i="1"/>
  <c r="D19" i="1" s="1"/>
  <c r="A20" i="1" s="1"/>
  <c r="D8" i="1"/>
  <c r="A9" i="1" s="1"/>
  <c r="F8" i="3" l="1"/>
  <c r="A57" i="4"/>
  <c r="F56" i="4"/>
  <c r="G56" i="4"/>
  <c r="D8" i="2"/>
  <c r="E8" i="2" s="1"/>
  <c r="C73" i="4"/>
  <c r="D73" i="4"/>
  <c r="E73" i="4"/>
  <c r="D6" i="4"/>
  <c r="A7" i="4" s="1"/>
  <c r="E7" i="4" s="1"/>
  <c r="E20" i="1"/>
  <c r="B20" i="1"/>
  <c r="C20" i="1"/>
  <c r="E9" i="1"/>
  <c r="B9" i="1"/>
  <c r="C9" i="1"/>
  <c r="F73" i="4" l="1"/>
  <c r="G73" i="4"/>
  <c r="B74" i="4" s="1"/>
  <c r="H74" i="4" s="1"/>
  <c r="E57" i="4"/>
  <c r="A58" i="4"/>
  <c r="C57" i="4"/>
  <c r="B9" i="2"/>
  <c r="G8" i="2"/>
  <c r="F8" i="2"/>
  <c r="E74" i="4"/>
  <c r="D74" i="4"/>
  <c r="B7" i="4"/>
  <c r="C7" i="4"/>
  <c r="D20" i="1"/>
  <c r="A21" i="1" s="1"/>
  <c r="D9" i="1"/>
  <c r="A10" i="1" s="1"/>
  <c r="C74" i="4" l="1"/>
  <c r="A59" i="4"/>
  <c r="C58" i="4"/>
  <c r="E58" i="4"/>
  <c r="F57" i="4"/>
  <c r="B58" i="4"/>
  <c r="D58" i="4" s="1"/>
  <c r="G57" i="4"/>
  <c r="D9" i="2"/>
  <c r="E9" i="2" s="1"/>
  <c r="F74" i="4"/>
  <c r="G74" i="4"/>
  <c r="B75" i="4" s="1"/>
  <c r="D7" i="4"/>
  <c r="A8" i="4" s="1"/>
  <c r="E8" i="4" s="1"/>
  <c r="E21" i="1"/>
  <c r="C21" i="1"/>
  <c r="B21" i="1"/>
  <c r="E10" i="1"/>
  <c r="C10" i="1"/>
  <c r="B10" i="1"/>
  <c r="D10" i="1" l="1"/>
  <c r="A11" i="1" s="1"/>
  <c r="E11" i="1" s="1"/>
  <c r="F58" i="4"/>
  <c r="G58" i="4"/>
  <c r="B59" i="4"/>
  <c r="C75" i="4"/>
  <c r="H75" i="4"/>
  <c r="C59" i="4"/>
  <c r="B10" i="2"/>
  <c r="D10" i="2" s="1"/>
  <c r="E10" i="2" s="1"/>
  <c r="G9" i="2"/>
  <c r="F9" i="2"/>
  <c r="E75" i="4"/>
  <c r="D75" i="4"/>
  <c r="B8" i="4"/>
  <c r="C8" i="4"/>
  <c r="D21" i="1"/>
  <c r="A22" i="1" s="1"/>
  <c r="B11" i="1"/>
  <c r="C11" i="1"/>
  <c r="D11" i="1" s="1"/>
  <c r="A12" i="1" s="1"/>
  <c r="B60" i="4" l="1"/>
  <c r="D59" i="4"/>
  <c r="E59" i="4"/>
  <c r="G75" i="4"/>
  <c r="B11" i="2"/>
  <c r="F10" i="2"/>
  <c r="G10" i="2"/>
  <c r="F75" i="4"/>
  <c r="D8" i="4"/>
  <c r="A9" i="4" s="1"/>
  <c r="E9" i="4" s="1"/>
  <c r="E22" i="1"/>
  <c r="C22" i="1"/>
  <c r="B22" i="1"/>
  <c r="D22" i="1" s="1"/>
  <c r="A23" i="1" s="1"/>
  <c r="E12" i="1"/>
  <c r="B12" i="1"/>
  <c r="C12" i="1"/>
  <c r="B76" i="4" l="1"/>
  <c r="H76" i="4" s="1"/>
  <c r="A60" i="4"/>
  <c r="F59" i="4"/>
  <c r="G59" i="4"/>
  <c r="B61" i="4"/>
  <c r="D61" i="4" s="1"/>
  <c r="D60" i="4"/>
  <c r="D11" i="2"/>
  <c r="E11" i="2" s="1"/>
  <c r="E76" i="4"/>
  <c r="D76" i="4"/>
  <c r="C76" i="4"/>
  <c r="B9" i="4"/>
  <c r="C9" i="4"/>
  <c r="E23" i="1"/>
  <c r="C23" i="1"/>
  <c r="B23" i="1"/>
  <c r="D23" i="1" s="1"/>
  <c r="A24" i="1" s="1"/>
  <c r="D12" i="1"/>
  <c r="A13" i="1" s="1"/>
  <c r="C60" i="4" l="1"/>
  <c r="E60" i="4"/>
  <c r="G76" i="4"/>
  <c r="F11" i="2"/>
  <c r="B12" i="2"/>
  <c r="G11" i="2"/>
  <c r="F76" i="4"/>
  <c r="D9" i="4"/>
  <c r="A10" i="4" s="1"/>
  <c r="E10" i="4" s="1"/>
  <c r="E24" i="1"/>
  <c r="B24" i="1"/>
  <c r="C24" i="1"/>
  <c r="E13" i="1"/>
  <c r="B13" i="1"/>
  <c r="C13" i="1"/>
  <c r="B77" i="4" l="1"/>
  <c r="H77" i="4" s="1"/>
  <c r="F60" i="4"/>
  <c r="A61" i="4"/>
  <c r="G60" i="4"/>
  <c r="D12" i="2"/>
  <c r="E12" i="2" s="1"/>
  <c r="C77" i="4"/>
  <c r="E77" i="4"/>
  <c r="D77" i="4"/>
  <c r="B10" i="4"/>
  <c r="C10" i="4"/>
  <c r="D10" i="4" s="1"/>
  <c r="A11" i="4" s="1"/>
  <c r="E11" i="4" s="1"/>
  <c r="D24" i="1"/>
  <c r="A25" i="1" s="1"/>
  <c r="D13" i="1"/>
  <c r="E61" i="4" l="1"/>
  <c r="A62" i="4"/>
  <c r="C61" i="4"/>
  <c r="F12" i="2"/>
  <c r="G12" i="2"/>
  <c r="B13" i="2"/>
  <c r="F77" i="4"/>
  <c r="G77" i="4"/>
  <c r="B78" i="4" s="1"/>
  <c r="H78" i="4" s="1"/>
  <c r="B11" i="4"/>
  <c r="C11" i="4"/>
  <c r="E25" i="1"/>
  <c r="B25" i="1"/>
  <c r="C25" i="1"/>
  <c r="A63" i="4" l="1"/>
  <c r="E62" i="4"/>
  <c r="C62" i="4"/>
  <c r="F61" i="4"/>
  <c r="B62" i="4"/>
  <c r="D62" i="4" s="1"/>
  <c r="G61" i="4"/>
  <c r="D13" i="2"/>
  <c r="E13" i="2" s="1"/>
  <c r="C78" i="4"/>
  <c r="E78" i="4"/>
  <c r="D78" i="4"/>
  <c r="D11" i="4"/>
  <c r="A12" i="4" s="1"/>
  <c r="E12" i="4" s="1"/>
  <c r="D25" i="1"/>
  <c r="F62" i="4" l="1"/>
  <c r="B63" i="4"/>
  <c r="E63" i="4" s="1"/>
  <c r="G62" i="4"/>
  <c r="C63" i="4"/>
  <c r="F13" i="2"/>
  <c r="B14" i="2"/>
  <c r="G13" i="2"/>
  <c r="G78" i="4"/>
  <c r="F78" i="4"/>
  <c r="B79" i="4" s="1"/>
  <c r="H79" i="4" s="1"/>
  <c r="B12" i="4"/>
  <c r="C12" i="4"/>
  <c r="F63" i="4" l="1"/>
  <c r="G63" i="4"/>
  <c r="A64" i="4"/>
  <c r="D63" i="4"/>
  <c r="B64" i="4"/>
  <c r="D14" i="2"/>
  <c r="E14" i="2" s="1"/>
  <c r="E79" i="4"/>
  <c r="D79" i="4"/>
  <c r="C79" i="4"/>
  <c r="D12" i="4"/>
  <c r="A13" i="4" s="1"/>
  <c r="E13" i="4" s="1"/>
  <c r="E64" i="4" l="1"/>
  <c r="C64" i="4"/>
  <c r="B65" i="4"/>
  <c r="D64" i="4"/>
  <c r="B15" i="2"/>
  <c r="D15" i="2" s="1"/>
  <c r="E15" i="2" s="1"/>
  <c r="G14" i="2"/>
  <c r="F14" i="2"/>
  <c r="F79" i="4"/>
  <c r="G79" i="4"/>
  <c r="B13" i="4"/>
  <c r="C13" i="4"/>
  <c r="B80" i="4" l="1"/>
  <c r="H80" i="4" s="1"/>
  <c r="D13" i="4"/>
  <c r="A14" i="4" s="1"/>
  <c r="D65" i="4"/>
  <c r="B66" i="4"/>
  <c r="F64" i="4"/>
  <c r="A65" i="4"/>
  <c r="G64" i="4"/>
  <c r="G15" i="2"/>
  <c r="F15" i="2"/>
  <c r="C80" i="4"/>
  <c r="D80" i="4"/>
  <c r="E80" i="4"/>
  <c r="E14" i="4"/>
  <c r="C14" i="4"/>
  <c r="B14" i="4"/>
  <c r="D66" i="4" l="1"/>
  <c r="B67" i="4"/>
  <c r="D67" i="4" s="1"/>
  <c r="D14" i="4"/>
  <c r="A15" i="4" s="1"/>
  <c r="E15" i="4" s="1"/>
  <c r="C65" i="4"/>
  <c r="E65" i="4"/>
  <c r="G80" i="4"/>
  <c r="F80" i="4"/>
  <c r="C15" i="4"/>
  <c r="B15" i="4" l="1"/>
  <c r="A66" i="4"/>
  <c r="F65" i="4"/>
  <c r="G65" i="4"/>
  <c r="B81" i="4"/>
  <c r="H81" i="4" s="1"/>
  <c r="D15" i="4"/>
  <c r="A16" i="4" s="1"/>
  <c r="E16" i="4" s="1"/>
  <c r="C16" i="4"/>
  <c r="B16" i="4" l="1"/>
  <c r="C66" i="4"/>
  <c r="E66" i="4"/>
  <c r="E81" i="4"/>
  <c r="C81" i="4"/>
  <c r="D81" i="4"/>
  <c r="D16" i="4"/>
  <c r="A17" i="4" s="1"/>
  <c r="E17" i="4" s="1"/>
  <c r="A67" i="4" l="1"/>
  <c r="G66" i="4"/>
  <c r="F66" i="4"/>
  <c r="B17" i="4"/>
  <c r="D17" i="4" s="1"/>
  <c r="A18" i="4" s="1"/>
  <c r="E18" i="4" s="1"/>
  <c r="C17" i="4"/>
  <c r="G81" i="4"/>
  <c r="F81" i="4"/>
  <c r="B82" i="4" s="1"/>
  <c r="H82" i="4" s="1"/>
  <c r="C67" i="4" l="1"/>
  <c r="E67" i="4"/>
  <c r="D82" i="4"/>
  <c r="E82" i="4"/>
  <c r="C82" i="4"/>
  <c r="B18" i="4"/>
  <c r="C18" i="4"/>
  <c r="F82" i="4" l="1"/>
  <c r="F67" i="4"/>
  <c r="G67" i="4"/>
  <c r="G82" i="4"/>
  <c r="B83" i="4" s="1"/>
  <c r="H83" i="4" s="1"/>
  <c r="D18" i="4"/>
  <c r="A19" i="4" s="1"/>
  <c r="E19" i="4" s="1"/>
  <c r="C83" i="4" l="1"/>
  <c r="E83" i="4"/>
  <c r="D83" i="4"/>
  <c r="C19" i="4"/>
  <c r="B19" i="4"/>
  <c r="D19" i="4" l="1"/>
  <c r="A20" i="4" s="1"/>
  <c r="E20" i="4" s="1"/>
  <c r="G83" i="4"/>
  <c r="F83" i="4"/>
  <c r="B20" i="4"/>
  <c r="C20" i="4"/>
  <c r="B84" i="4" l="1"/>
  <c r="H84" i="4" s="1"/>
  <c r="D20" i="4"/>
  <c r="A21" i="4" s="1"/>
  <c r="E21" i="4" s="1"/>
  <c r="C84" i="4" l="1"/>
  <c r="D84" i="4"/>
  <c r="E84" i="4"/>
  <c r="B21" i="4"/>
  <c r="C21" i="4"/>
  <c r="G84" i="4" l="1"/>
  <c r="F84" i="4"/>
  <c r="D21" i="4"/>
  <c r="A22" i="4" s="1"/>
  <c r="B22" i="4" s="1"/>
  <c r="C22" i="4"/>
  <c r="E22" i="4"/>
  <c r="B85" i="4" l="1"/>
  <c r="H85" i="4" s="1"/>
  <c r="D22" i="4"/>
  <c r="A23" i="4" s="1"/>
  <c r="B23" i="4" s="1"/>
  <c r="D85" i="4" l="1"/>
  <c r="E85" i="4"/>
  <c r="C85" i="4"/>
  <c r="C23" i="4"/>
  <c r="D23" i="4" s="1"/>
  <c r="A24" i="4" s="1"/>
  <c r="E23" i="4"/>
  <c r="G85" i="4" l="1"/>
  <c r="F85" i="4"/>
  <c r="B86" i="4"/>
  <c r="E24" i="4"/>
  <c r="B24" i="4"/>
  <c r="C24" i="4"/>
  <c r="D86" i="4" l="1"/>
  <c r="H86" i="4"/>
  <c r="E86" i="4"/>
  <c r="C86" i="4"/>
  <c r="F86" i="4" s="1"/>
  <c r="D24" i="4"/>
  <c r="A25" i="4" s="1"/>
  <c r="G86" i="4" l="1"/>
  <c r="B87" i="4" s="1"/>
  <c r="H87" i="4" s="1"/>
  <c r="D87" i="4"/>
  <c r="C87" i="4"/>
  <c r="E87" i="4"/>
  <c r="E25" i="4"/>
  <c r="B25" i="4"/>
  <c r="C25" i="4"/>
  <c r="D25" i="4" s="1"/>
  <c r="A26" i="4" s="1"/>
  <c r="F87" i="4" l="1"/>
  <c r="G87" i="4"/>
  <c r="B88" i="4" s="1"/>
  <c r="E26" i="4"/>
  <c r="C26" i="4"/>
  <c r="B26" i="4"/>
  <c r="H88" i="4" l="1"/>
  <c r="C88" i="4"/>
  <c r="D88" i="4"/>
  <c r="E88" i="4"/>
  <c r="D26" i="4"/>
  <c r="A27" i="4" s="1"/>
  <c r="E27" i="4" s="1"/>
  <c r="F88" i="4" l="1"/>
  <c r="G88" i="4"/>
  <c r="B27" i="4"/>
  <c r="C27" i="4"/>
  <c r="B89" i="4" l="1"/>
  <c r="D89" i="4"/>
  <c r="E89" i="4"/>
  <c r="H89" i="4"/>
  <c r="C89" i="4"/>
  <c r="D27" i="4"/>
  <c r="A28" i="4" s="1"/>
  <c r="E28" i="4" s="1"/>
  <c r="C28" i="4"/>
  <c r="B28" i="4"/>
  <c r="G89" i="4" l="1"/>
  <c r="F89" i="4"/>
  <c r="B90" i="4" s="1"/>
  <c r="D28" i="4"/>
  <c r="A29" i="4" s="1"/>
  <c r="C29" i="4" s="1"/>
  <c r="H90" i="4" l="1"/>
  <c r="C90" i="4"/>
  <c r="D90" i="4"/>
  <c r="E90" i="4"/>
  <c r="E29" i="4"/>
  <c r="B29" i="4"/>
  <c r="D29" i="4" s="1"/>
  <c r="A30" i="4" s="1"/>
  <c r="E30" i="4" s="1"/>
  <c r="G90" i="4" l="1"/>
  <c r="F90" i="4"/>
  <c r="B91" i="4" s="1"/>
  <c r="B30" i="4"/>
  <c r="C30" i="4"/>
  <c r="D30" i="4" l="1"/>
  <c r="A31" i="4" s="1"/>
  <c r="C31" i="4" s="1"/>
  <c r="H91" i="4"/>
  <c r="C91" i="4"/>
  <c r="D91" i="4"/>
  <c r="E91" i="4"/>
  <c r="E31" i="4"/>
  <c r="B31" i="4" l="1"/>
  <c r="G91" i="4"/>
  <c r="F91" i="4"/>
  <c r="D31" i="4"/>
  <c r="A32" i="4" s="1"/>
  <c r="E32" i="4" s="1"/>
  <c r="C32" i="4" l="1"/>
  <c r="B32" i="4"/>
  <c r="B92" i="4"/>
  <c r="H92" i="4" l="1"/>
  <c r="C92" i="4"/>
  <c r="E92" i="4"/>
  <c r="D92" i="4"/>
  <c r="D32" i="4"/>
  <c r="A33" i="4" s="1"/>
  <c r="G92" i="4" l="1"/>
  <c r="F92" i="4"/>
  <c r="B93" i="4" s="1"/>
  <c r="C33" i="4"/>
  <c r="E33" i="4"/>
  <c r="B33" i="4"/>
  <c r="D33" i="4" l="1"/>
  <c r="A34" i="4" s="1"/>
  <c r="H93" i="4"/>
  <c r="E93" i="4"/>
  <c r="C93" i="4"/>
  <c r="F93" i="4" s="1"/>
  <c r="D93" i="4"/>
  <c r="G93" i="4" l="1"/>
  <c r="B94" i="4" s="1"/>
  <c r="E34" i="4"/>
  <c r="C34" i="4"/>
  <c r="B34" i="4"/>
  <c r="D34" i="4" l="1"/>
  <c r="A35" i="4" s="1"/>
  <c r="H94" i="4"/>
  <c r="E94" i="4"/>
  <c r="D94" i="4"/>
  <c r="C94" i="4"/>
  <c r="C35" i="4"/>
  <c r="B35" i="4"/>
  <c r="D35" i="4" s="1"/>
  <c r="A36" i="4" s="1"/>
  <c r="E35" i="4"/>
  <c r="F94" i="4" l="1"/>
  <c r="E36" i="4"/>
  <c r="C36" i="4"/>
  <c r="B36" i="4"/>
  <c r="D36" i="4" s="1"/>
  <c r="A37" i="4" s="1"/>
  <c r="G94" i="4"/>
  <c r="B95" i="4" s="1"/>
  <c r="H95" i="4" l="1"/>
  <c r="E95" i="4"/>
  <c r="C95" i="4"/>
  <c r="D95" i="4"/>
  <c r="G95" i="4" s="1"/>
  <c r="E37" i="4"/>
  <c r="C37" i="4"/>
  <c r="B37" i="4"/>
  <c r="D37" i="4" s="1"/>
  <c r="A38" i="4" s="1"/>
  <c r="E38" i="4" l="1"/>
  <c r="C38" i="4"/>
  <c r="B38" i="4"/>
  <c r="D38" i="4" s="1"/>
  <c r="A39" i="4" s="1"/>
  <c r="E39" i="4" s="1"/>
  <c r="F95" i="4"/>
  <c r="B96" i="4" s="1"/>
  <c r="H96" i="4" l="1"/>
  <c r="E96" i="4"/>
  <c r="D96" i="4"/>
  <c r="C96" i="4"/>
  <c r="F96" i="4" s="1"/>
  <c r="C39" i="4"/>
  <c r="B39" i="4"/>
  <c r="D39" i="4" s="1"/>
  <c r="A40" i="4" s="1"/>
  <c r="G96" i="4" l="1"/>
  <c r="B97" i="4" s="1"/>
  <c r="E40" i="4"/>
  <c r="B40" i="4"/>
  <c r="C40" i="4"/>
  <c r="H97" i="4" l="1"/>
  <c r="D97" i="4"/>
  <c r="C97" i="4"/>
  <c r="F97" i="4" s="1"/>
  <c r="E97" i="4"/>
  <c r="D40" i="4"/>
  <c r="A41" i="4" s="1"/>
  <c r="E41" i="4" s="1"/>
  <c r="G97" i="4" l="1"/>
  <c r="B98" i="4" s="1"/>
  <c r="C41" i="4"/>
  <c r="B41" i="4"/>
  <c r="H98" i="4" l="1"/>
  <c r="D98" i="4"/>
  <c r="C98" i="4"/>
  <c r="E98" i="4"/>
  <c r="D41" i="4"/>
  <c r="A42" i="4" s="1"/>
  <c r="E42" i="4"/>
  <c r="B42" i="4"/>
  <c r="C42" i="4"/>
  <c r="F98" i="4" l="1"/>
  <c r="G98" i="4"/>
  <c r="B99" i="4" s="1"/>
  <c r="D42" i="4"/>
  <c r="A43" i="4" s="1"/>
  <c r="H99" i="4" l="1"/>
  <c r="C99" i="4"/>
  <c r="D99" i="4"/>
  <c r="E99" i="4"/>
  <c r="E43" i="4"/>
  <c r="C43" i="4"/>
  <c r="B43" i="4"/>
  <c r="G99" i="4" l="1"/>
  <c r="F99" i="4"/>
  <c r="B100" i="4" s="1"/>
  <c r="D43" i="4"/>
  <c r="A44" i="4" s="1"/>
  <c r="H100" i="4" l="1"/>
  <c r="E100" i="4"/>
  <c r="D100" i="4"/>
  <c r="C100" i="4"/>
  <c r="E44" i="4"/>
  <c r="C44" i="4"/>
  <c r="B44" i="4"/>
  <c r="F100" i="4" l="1"/>
  <c r="G100" i="4"/>
  <c r="B101" i="4" s="1"/>
  <c r="D44" i="4"/>
  <c r="A45" i="4" s="1"/>
  <c r="C45" i="4" s="1"/>
  <c r="E45" i="4" l="1"/>
  <c r="H101" i="4"/>
  <c r="D101" i="4"/>
  <c r="C101" i="4"/>
  <c r="F101" i="4" s="1"/>
  <c r="E101" i="4"/>
  <c r="B45" i="4"/>
  <c r="D45" i="4"/>
  <c r="A46" i="4" s="1"/>
  <c r="E46" i="4" s="1"/>
  <c r="G101" i="4" l="1"/>
  <c r="B102" i="4" s="1"/>
  <c r="B46" i="4"/>
  <c r="C46" i="4"/>
  <c r="H102" i="4" l="1"/>
  <c r="D102" i="4"/>
  <c r="C102" i="4"/>
  <c r="F102" i="4" s="1"/>
  <c r="E102" i="4"/>
  <c r="D46" i="4"/>
  <c r="A47" i="4" s="1"/>
  <c r="E47" i="4" s="1"/>
  <c r="C47" i="4"/>
  <c r="B47" i="4"/>
  <c r="G102" i="4" l="1"/>
  <c r="B103" i="4" s="1"/>
  <c r="D47" i="4"/>
  <c r="A48" i="4" s="1"/>
  <c r="E48" i="4" s="1"/>
  <c r="H103" i="4" l="1"/>
  <c r="D103" i="4"/>
  <c r="C103" i="4"/>
  <c r="F103" i="4" s="1"/>
  <c r="E103" i="4"/>
  <c r="B48" i="4"/>
  <c r="C48" i="4"/>
  <c r="G103" i="4" l="1"/>
  <c r="D48" i="4"/>
  <c r="A49" i="4" s="1"/>
  <c r="E49" i="4" l="1"/>
  <c r="B49" i="4"/>
  <c r="C49" i="4"/>
  <c r="D49" i="4" s="1"/>
  <c r="A50" i="4" s="1"/>
  <c r="E50" i="4" l="1"/>
  <c r="C50" i="4"/>
  <c r="B50" i="4"/>
  <c r="D50" i="4" s="1"/>
  <c r="B21" i="2"/>
  <c r="G20" i="2"/>
  <c r="D21" i="2" l="1"/>
  <c r="E21" i="2"/>
  <c r="G21" i="2" l="1"/>
  <c r="B22" i="2"/>
  <c r="F21" i="2"/>
  <c r="E22" i="2" l="1"/>
  <c r="D22" i="2"/>
  <c r="A23" i="2" l="1"/>
  <c r="F22" i="2"/>
  <c r="G22" i="2"/>
  <c r="E23" i="2" l="1"/>
  <c r="C23" i="2"/>
  <c r="F23" i="2" l="1"/>
  <c r="A24" i="2"/>
  <c r="G23" i="2"/>
  <c r="C24" i="2" l="1"/>
  <c r="E24" i="2"/>
  <c r="A25" i="2" l="1"/>
  <c r="G24" i="2"/>
  <c r="F24" i="2"/>
  <c r="C25" i="2" l="1"/>
  <c r="E25" i="2"/>
  <c r="F25" i="2" l="1"/>
  <c r="A26" i="2"/>
  <c r="G25" i="2"/>
  <c r="C26" i="2" l="1"/>
  <c r="E26" i="2"/>
  <c r="A27" i="2" l="1"/>
  <c r="F26" i="2"/>
  <c r="G26" i="2"/>
  <c r="E27" i="2" l="1"/>
  <c r="A28" i="2"/>
  <c r="C27" i="2"/>
  <c r="A29" i="2" l="1"/>
  <c r="C28" i="2"/>
  <c r="F27" i="2"/>
  <c r="B28" i="2"/>
  <c r="D28" i="2" s="1"/>
  <c r="G27" i="2"/>
  <c r="E28" i="2" l="1"/>
  <c r="A30" i="2"/>
  <c r="C29" i="2"/>
  <c r="C30" i="2" l="1"/>
  <c r="G28" i="2"/>
  <c r="B29" i="2"/>
  <c r="F28" i="2"/>
  <c r="D29" i="2" l="1"/>
  <c r="E29" i="2"/>
  <c r="B30" i="2" l="1"/>
  <c r="F29" i="2"/>
  <c r="G29" i="2"/>
  <c r="B31" i="2" l="1"/>
  <c r="D30" i="2"/>
  <c r="E30" i="2"/>
  <c r="F30" i="2" l="1"/>
  <c r="G30" i="2"/>
  <c r="A31" i="2"/>
  <c r="B32" i="2"/>
  <c r="D31" i="2"/>
  <c r="B33" i="2" l="1"/>
  <c r="D32" i="2"/>
  <c r="C31" i="2"/>
  <c r="E31" i="2"/>
  <c r="A32" i="2" l="1"/>
  <c r="F31" i="2"/>
  <c r="G31" i="2"/>
  <c r="B34" i="2"/>
  <c r="D33" i="2"/>
  <c r="D34" i="2" l="1"/>
  <c r="B35" i="2"/>
  <c r="E32" i="2"/>
  <c r="C32" i="2"/>
  <c r="F32" i="2" l="1"/>
  <c r="A33" i="2"/>
  <c r="G32" i="2"/>
  <c r="D35" i="2"/>
  <c r="B36" i="2"/>
  <c r="D36" i="2" s="1"/>
  <c r="C33" i="2" l="1"/>
  <c r="E33" i="2"/>
  <c r="F33" i="2" l="1"/>
  <c r="A34" i="2"/>
  <c r="G33" i="2"/>
  <c r="C34" i="2" l="1"/>
  <c r="E34" i="2"/>
  <c r="F34" i="2" l="1"/>
  <c r="A35" i="2"/>
  <c r="G34" i="2"/>
  <c r="C35" i="2" l="1"/>
  <c r="E35" i="2"/>
  <c r="A36" i="2" l="1"/>
  <c r="F35" i="2"/>
  <c r="G35" i="2"/>
  <c r="E36" i="2" l="1"/>
  <c r="C36" i="2"/>
  <c r="F36" i="2" l="1"/>
  <c r="G36" i="2"/>
</calcChain>
</file>

<file path=xl/sharedStrings.xml><?xml version="1.0" encoding="utf-8"?>
<sst xmlns="http://schemas.openxmlformats.org/spreadsheetml/2006/main" count="92" uniqueCount="40">
  <si>
    <t>xn</t>
  </si>
  <si>
    <t>f(xn)</t>
  </si>
  <si>
    <t>f'(xn)</t>
  </si>
  <si>
    <t>xn+1</t>
  </si>
  <si>
    <t>1 punto</t>
  </si>
  <si>
    <t>error</t>
  </si>
  <si>
    <t>x</t>
  </si>
  <si>
    <t>f(x)</t>
  </si>
  <si>
    <t>Grafica</t>
  </si>
  <si>
    <t>an</t>
  </si>
  <si>
    <t>bn</t>
  </si>
  <si>
    <t>f(an)</t>
  </si>
  <si>
    <t>f(bn)</t>
  </si>
  <si>
    <t>punto 2</t>
  </si>
  <si>
    <t>4 punto</t>
  </si>
  <si>
    <t>grafica</t>
  </si>
  <si>
    <t>Newton</t>
  </si>
  <si>
    <t>biseccion</t>
  </si>
  <si>
    <t>rango de biseccion</t>
  </si>
  <si>
    <t>newton mejorado</t>
  </si>
  <si>
    <t>iteracion</t>
  </si>
  <si>
    <t>xi</t>
  </si>
  <si>
    <t>f(xi)</t>
  </si>
  <si>
    <t>f'(xi)</t>
  </si>
  <si>
    <t>f''(xi)</t>
  </si>
  <si>
    <t>u(xi)</t>
  </si>
  <si>
    <t>u'(k)</t>
  </si>
  <si>
    <t>regla falsa</t>
  </si>
  <si>
    <t>n</t>
  </si>
  <si>
    <t>Error</t>
  </si>
  <si>
    <t>xn-1</t>
  </si>
  <si>
    <t>f(xn-1)</t>
  </si>
  <si>
    <t>Punto 3</t>
  </si>
  <si>
    <t>Se utilizo geogebra y matlab</t>
  </si>
  <si>
    <t>Nota: integral y calculo del volumen se encuentran señalados en cuadro azul</t>
  </si>
  <si>
    <t>PUNTO FIJO</t>
  </si>
  <si>
    <t>i</t>
  </si>
  <si>
    <t>Xi</t>
  </si>
  <si>
    <t>g(Xi)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</si>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</sst>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0" xfId="0" applyFill="1" applyAlignment="1"/>
    <xf numFmtId="0" fontId="0" fillId="2" borderId="0" xfId="0" applyFill="1"/>
    <xf numFmtId="1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Hoja1!$F$6:$F$52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Hoja1!$G$6:$G$52</c:f>
              <c:numCache>
                <c:formatCode>General</c:formatCode>
                <c:ptCount val="47"/>
                <c:pt idx="0">
                  <c:v>70000</c:v>
                </c:pt>
                <c:pt idx="1">
                  <c:v>56681</c:v>
                </c:pt>
                <c:pt idx="2">
                  <c:v>44656</c:v>
                </c:pt>
                <c:pt idx="3">
                  <c:v>33841</c:v>
                </c:pt>
                <c:pt idx="4">
                  <c:v>24176</c:v>
                </c:pt>
                <c:pt idx="5">
                  <c:v>15625</c:v>
                </c:pt>
                <c:pt idx="6">
                  <c:v>8176</c:v>
                </c:pt>
                <c:pt idx="7">
                  <c:v>1841</c:v>
                </c:pt>
                <c:pt idx="8">
                  <c:v>-3344</c:v>
                </c:pt>
                <c:pt idx="9">
                  <c:v>-7319</c:v>
                </c:pt>
                <c:pt idx="10">
                  <c:v>-10000</c:v>
                </c:pt>
                <c:pt idx="11">
                  <c:v>-11279</c:v>
                </c:pt>
                <c:pt idx="12">
                  <c:v>-11024</c:v>
                </c:pt>
                <c:pt idx="13">
                  <c:v>-9079</c:v>
                </c:pt>
                <c:pt idx="14">
                  <c:v>-5264</c:v>
                </c:pt>
                <c:pt idx="15">
                  <c:v>625</c:v>
                </c:pt>
                <c:pt idx="16">
                  <c:v>8816</c:v>
                </c:pt>
                <c:pt idx="17">
                  <c:v>19561</c:v>
                </c:pt>
                <c:pt idx="18">
                  <c:v>33136</c:v>
                </c:pt>
                <c:pt idx="19">
                  <c:v>49841</c:v>
                </c:pt>
                <c:pt idx="20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8B6-8FA0-BBAD53ED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44208"/>
        <c:axId val="697032560"/>
      </c:scatterChart>
      <c:valAx>
        <c:axId val="6970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7032560"/>
        <c:crosses val="autoZero"/>
        <c:crossBetween val="midCat"/>
      </c:valAx>
      <c:valAx>
        <c:axId val="6970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70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Hoja2!$H$5:$H$175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xVal>
          <c:yVal>
            <c:numRef>
              <c:f>Hoja2!$I$5:$I$175</c:f>
              <c:numCache>
                <c:formatCode>0.000</c:formatCode>
                <c:ptCount val="171"/>
                <c:pt idx="0">
                  <c:v>-49.346699999999998</c:v>
                </c:pt>
                <c:pt idx="1">
                  <c:v>-48.693399999999997</c:v>
                </c:pt>
                <c:pt idx="2">
                  <c:v>-48.040100000000002</c:v>
                </c:pt>
                <c:pt idx="3">
                  <c:v>-47.386800000000001</c:v>
                </c:pt>
                <c:pt idx="4">
                  <c:v>-46.733500000000305</c:v>
                </c:pt>
                <c:pt idx="5">
                  <c:v>-46.08020000005444</c:v>
                </c:pt>
                <c:pt idx="6">
                  <c:v>-45.426900002258918</c:v>
                </c:pt>
                <c:pt idx="7">
                  <c:v>-44.773600037599415</c:v>
                </c:pt>
                <c:pt idx="8">
                  <c:v>-44.120300339714277</c:v>
                </c:pt>
                <c:pt idx="9">
                  <c:v>-43.467001998459864</c:v>
                </c:pt>
                <c:pt idx="10">
                  <c:v>-42.813708596226753</c:v>
                </c:pt>
                <c:pt idx="11">
                  <c:v>-42.160429215470209</c:v>
                </c:pt>
                <c:pt idx="12">
                  <c:v>-41.507182787703329</c:v>
                </c:pt>
                <c:pt idx="13">
                  <c:v>-40.854003275730584</c:v>
                </c:pt>
                <c:pt idx="14">
                  <c:v>-40.200944896611709</c:v>
                </c:pt>
                <c:pt idx="15">
                  <c:v>-39.548086588049387</c:v>
                </c:pt>
                <c:pt idx="16">
                  <c:v>-38.895535126831525</c:v>
                </c:pt>
                <c:pt idx="17">
                  <c:v>-38.24342660082101</c:v>
                </c:pt>
                <c:pt idx="18">
                  <c:v>-37.591926212870746</c:v>
                </c:pt>
                <c:pt idx="19">
                  <c:v>-36.941226600380354</c:v>
                </c:pt>
                <c:pt idx="20">
                  <c:v>-36.291544973889977</c:v>
                </c:pt>
                <c:pt idx="21">
                  <c:v>-35.643119422929743</c:v>
                </c:pt>
                <c:pt idx="22">
                  <c:v>-34.996204728111564</c:v>
                </c:pt>
                <c:pt idx="23">
                  <c:v>-34.351067976492743</c:v>
                </c:pt>
                <c:pt idx="24">
                  <c:v>-33.707984219925407</c:v>
                </c:pt>
                <c:pt idx="25">
                  <c:v>-33.06723235561779</c:v>
                </c:pt>
                <c:pt idx="26">
                  <c:v>-32.429091351932172</c:v>
                </c:pt>
                <c:pt idx="27">
                  <c:v>-31.793836894356751</c:v>
                </c:pt>
                <c:pt idx="28">
                  <c:v>-31.161738487955386</c:v>
                </c:pt>
                <c:pt idx="29">
                  <c:v>-30.533057023235077</c:v>
                </c:pt>
                <c:pt idx="30">
                  <c:v>-29.908042791270748</c:v>
                </c:pt>
                <c:pt idx="31">
                  <c:v>-29.286933919739916</c:v>
                </c:pt>
                <c:pt idx="32">
                  <c:v>-28.669955192839108</c:v>
                </c:pt>
                <c:pt idx="33">
                  <c:v>-28.057317213577093</c:v>
                </c:pt>
                <c:pt idx="34">
                  <c:v>-27.449215865544563</c:v>
                </c:pt>
                <c:pt idx="35">
                  <c:v>-26.845832032024379</c:v>
                </c:pt>
                <c:pt idx="36">
                  <c:v>-26.247331532503143</c:v>
                </c:pt>
                <c:pt idx="37">
                  <c:v>-25.653865239718815</c:v>
                </c:pt>
                <c:pt idx="38">
                  <c:v>-25.065569343918252</c:v>
                </c:pt>
                <c:pt idx="39">
                  <c:v>-24.48256573470923</c:v>
                </c:pt>
                <c:pt idx="40">
                  <c:v>-23.904962474569494</c:v>
                </c:pt>
                <c:pt idx="41">
                  <c:v>-23.332854341588142</c:v>
                </c:pt>
                <c:pt idx="42">
                  <c:v>-22.766323422279338</c:v>
                </c:pt>
                <c:pt idx="43">
                  <c:v>-22.205439738281509</c:v>
                </c:pt>
                <c:pt idx="44">
                  <c:v>-21.650261893419202</c:v>
                </c:pt>
                <c:pt idx="45">
                  <c:v>-21.100837729959444</c:v>
                </c:pt>
                <c:pt idx="46">
                  <c:v>-20.557204984953497</c:v>
                </c:pt>
                <c:pt idx="47">
                  <c:v>-20.019391939336259</c:v>
                </c:pt>
                <c:pt idx="48">
                  <c:v>-19.487418053984602</c:v>
                </c:pt>
                <c:pt idx="49">
                  <c:v>-18.961294588236278</c:v>
                </c:pt>
                <c:pt idx="50">
                  <c:v>-18.441025197469322</c:v>
                </c:pt>
                <c:pt idx="51">
                  <c:v>-17.926606507261617</c:v>
                </c:pt>
                <c:pt idx="52">
                  <c:v>-17.418028662414805</c:v>
                </c:pt>
                <c:pt idx="53">
                  <c:v>-16.91527584975703</c:v>
                </c:pt>
                <c:pt idx="54">
                  <c:v>-16.418326794153721</c:v>
                </c:pt>
                <c:pt idx="55">
                  <c:v>-15.927155227571909</c:v>
                </c:pt>
                <c:pt idx="56">
                  <c:v>-15.44173033137627</c:v>
                </c:pt>
                <c:pt idx="57">
                  <c:v>-14.962017152297456</c:v>
                </c:pt>
                <c:pt idx="58">
                  <c:v>-14.487976992716071</c:v>
                </c:pt>
                <c:pt idx="59">
                  <c:v>-14.019567776059588</c:v>
                </c:pt>
                <c:pt idx="60">
                  <c:v>-13.556744388221929</c:v>
                </c:pt>
                <c:pt idx="61">
                  <c:v>-13.099458995994688</c:v>
                </c:pt>
                <c:pt idx="62">
                  <c:v>-12.647661343550055</c:v>
                </c:pt>
                <c:pt idx="63">
                  <c:v>-12.201299028044645</c:v>
                </c:pt>
                <c:pt idx="64">
                  <c:v>-11.76031775542392</c:v>
                </c:pt>
                <c:pt idx="65">
                  <c:v>-11.324661577503655</c:v>
                </c:pt>
                <c:pt idx="66">
                  <c:v>-10.894273111389644</c:v>
                </c:pt>
                <c:pt idx="67">
                  <c:v>-10.46909374227333</c:v>
                </c:pt>
                <c:pt idx="68">
                  <c:v>-10.049063810610647</c:v>
                </c:pt>
                <c:pt idx="69">
                  <c:v>-9.6341227846561779</c:v>
                </c:pt>
                <c:pt idx="70">
                  <c:v>-9.2242094192857635</c:v>
                </c:pt>
                <c:pt idx="71">
                  <c:v>-8.8192619020000791</c:v>
                </c:pt>
                <c:pt idx="72">
                  <c:v>-8.4192179869591968</c:v>
                </c:pt>
                <c:pt idx="73">
                  <c:v>-8.0240151178550079</c:v>
                </c:pt>
                <c:pt idx="74">
                  <c:v>-7.6335905403859314</c:v>
                </c:pt>
                <c:pt idx="75">
                  <c:v>-7.2478814050557219</c:v>
                </c:pt>
                <c:pt idx="76">
                  <c:v>-6.8668248609766849</c:v>
                </c:pt>
                <c:pt idx="77">
                  <c:v>-6.4903581413174223</c:v>
                </c:pt>
                <c:pt idx="78">
                  <c:v>-6.118418640996147</c:v>
                </c:pt>
                <c:pt idx="79">
                  <c:v>-5.7509439871833408</c:v>
                </c:pt>
                <c:pt idx="80">
                  <c:v>-5.3878721031414472</c:v>
                </c:pt>
                <c:pt idx="81">
                  <c:v>-5.0291412658954471</c:v>
                </c:pt>
                <c:pt idx="82">
                  <c:v>-4.6746901581954887</c:v>
                </c:pt>
                <c:pt idx="83">
                  <c:v>-4.3244579152021103</c:v>
                </c:pt>
                <c:pt idx="84">
                  <c:v>-3.9783841662955624</c:v>
                </c:pt>
                <c:pt idx="85">
                  <c:v>-3.6364090723831168</c:v>
                </c:pt>
                <c:pt idx="86">
                  <c:v>-3.2984733590529274</c:v>
                </c:pt>
                <c:pt idx="87">
                  <c:v>-2.964518345898199</c:v>
                </c:pt>
                <c:pt idx="88">
                  <c:v>-2.6344859723130654</c:v>
                </c:pt>
                <c:pt idx="89">
                  <c:v>-2.308318820040121</c:v>
                </c:pt>
                <c:pt idx="90">
                  <c:v>-1.9859601327296872</c:v>
                </c:pt>
                <c:pt idx="91">
                  <c:v>-1.6673538327520845</c:v>
                </c:pt>
                <c:pt idx="92">
                  <c:v>-1.3524445354869954</c:v>
                </c:pt>
                <c:pt idx="93">
                  <c:v>-1.0411775612974807</c:v>
                </c:pt>
                <c:pt idx="94">
                  <c:v>-0.73349894538132077</c:v>
                </c:pt>
                <c:pt idx="95">
                  <c:v>-0.42935544567797024</c:v>
                </c:pt>
                <c:pt idx="96">
                  <c:v>-0.12869454899650634</c:v>
                </c:pt>
                <c:pt idx="97">
                  <c:v>0.16853552448255016</c:v>
                </c:pt>
                <c:pt idx="98">
                  <c:v>0.46238581818982283</c:v>
                </c:pt>
                <c:pt idx="99">
                  <c:v>0.75290663750308084</c:v>
                </c:pt>
                <c:pt idx="100">
                  <c:v>1.0401475493154777</c:v>
                </c:pt>
                <c:pt idx="101">
                  <c:v>1.3241573827240458</c:v>
                </c:pt>
                <c:pt idx="102">
                  <c:v>1.6049842307348214</c:v>
                </c:pt>
                <c:pt idx="103">
                  <c:v>1.8826754528889893</c:v>
                </c:pt>
                <c:pt idx="104">
                  <c:v>2.1572776787217336</c:v>
                </c:pt>
                <c:pt idx="105">
                  <c:v>2.4288368119722321</c:v>
                </c:pt>
                <c:pt idx="106">
                  <c:v>2.6973980354696678</c:v>
                </c:pt>
                <c:pt idx="107">
                  <c:v>2.9630058166255751</c:v>
                </c:pt>
                <c:pt idx="108">
                  <c:v>3.2257039134689407</c:v>
                </c:pt>
                <c:pt idx="109">
                  <c:v>3.4855353811648513</c:v>
                </c:pt>
                <c:pt idx="110">
                  <c:v>3.7425425789623858</c:v>
                </c:pt>
                <c:pt idx="111">
                  <c:v>3.9967671775219529</c:v>
                </c:pt>
                <c:pt idx="112">
                  <c:v>4.2482501665759713</c:v>
                </c:pt>
                <c:pt idx="113">
                  <c:v>4.4970318628805046</c:v>
                </c:pt>
                <c:pt idx="114">
                  <c:v>4.7431519184192297</c:v>
                </c:pt>
                <c:pt idx="115">
                  <c:v>4.9866493288239724</c:v>
                </c:pt>
                <c:pt idx="116">
                  <c:v>5.2275624419788613</c:v>
                </c:pt>
                <c:pt idx="117">
                  <c:v>5.4659289667784279</c:v>
                </c:pt>
                <c:pt idx="118">
                  <c:v>5.7017859820118915</c:v>
                </c:pt>
                <c:pt idx="119">
                  <c:v>5.9351699453485338</c:v>
                </c:pt>
                <c:pt idx="120">
                  <c:v>6.1661167024011903</c:v>
                </c:pt>
                <c:pt idx="121">
                  <c:v>6.3946614958466554</c:v>
                </c:pt>
                <c:pt idx="122">
                  <c:v>6.6208389745841032</c:v>
                </c:pt>
                <c:pt idx="123">
                  <c:v>6.8446832029137141</c:v>
                </c:pt>
                <c:pt idx="124">
                  <c:v>7.0662276697197868</c:v>
                </c:pt>
                <c:pt idx="125">
                  <c:v>7.2855052976439083</c:v>
                </c:pt>
                <c:pt idx="126">
                  <c:v>7.5025484522348407</c:v>
                </c:pt>
                <c:pt idx="127">
                  <c:v>7.7173889510635405</c:v>
                </c:pt>
                <c:pt idx="128">
                  <c:v>7.930058072792356</c:v>
                </c:pt>
                <c:pt idx="129">
                  <c:v>8.1405865661888086</c:v>
                </c:pt>
                <c:pt idx="130">
                  <c:v>8.3490046590753622</c:v>
                </c:pt>
                <c:pt idx="131">
                  <c:v>8.5553420672070288</c:v>
                </c:pt>
                <c:pt idx="132">
                  <c:v>8.7596280030703682</c:v>
                </c:pt>
                <c:pt idx="133">
                  <c:v>8.9618911845972278</c:v>
                </c:pt>
                <c:pt idx="134">
                  <c:v>9.1621598437878546</c:v>
                </c:pt>
                <c:pt idx="135">
                  <c:v>9.3604617352386441</c:v>
                </c:pt>
                <c:pt idx="136">
                  <c:v>9.5568241445700579</c:v>
                </c:pt>
                <c:pt idx="137">
                  <c:v>9.7512738967512007</c:v>
                </c:pt>
                <c:pt idx="138">
                  <c:v>9.9438373643176234</c:v>
                </c:pt>
                <c:pt idx="139">
                  <c:v>10.134540475479866</c:v>
                </c:pt>
                <c:pt idx="140">
                  <c:v>10.323408722120107</c:v>
                </c:pt>
                <c:pt idx="141">
                  <c:v>10.51046716767528</c:v>
                </c:pt>
                <c:pt idx="142">
                  <c:v>10.695740454904943</c:v>
                </c:pt>
                <c:pt idx="143">
                  <c:v>10.879252813542493</c:v>
                </c:pt>
                <c:pt idx="144">
                  <c:v>11.061028067829149</c:v>
                </c:pt>
                <c:pt idx="145">
                  <c:v>11.241089643929641</c:v>
                </c:pt>
                <c:pt idx="146">
                  <c:v>11.419460577229401</c:v>
                </c:pt>
                <c:pt idx="147">
                  <c:v>11.596163519512984</c:v>
                </c:pt>
                <c:pt idx="148">
                  <c:v>11.771220746023666</c:v>
                </c:pt>
                <c:pt idx="149">
                  <c:v>11.944654162404511</c:v>
                </c:pt>
                <c:pt idx="150">
                  <c:v>12.116485311521174</c:v>
                </c:pt>
                <c:pt idx="151">
                  <c:v>12.286735380167023</c:v>
                </c:pt>
                <c:pt idx="152">
                  <c:v>12.455425205651096</c:v>
                </c:pt>
                <c:pt idx="153">
                  <c:v>12.622575282269885</c:v>
                </c:pt>
                <c:pt idx="154">
                  <c:v>12.788205767663619</c:v>
                </c:pt>
                <c:pt idx="155">
                  <c:v>12.952336489058176</c:v>
                </c:pt>
                <c:pt idx="156">
                  <c:v>13.114986949393661</c:v>
                </c:pt>
                <c:pt idx="157">
                  <c:v>13.276176333340686</c:v>
                </c:pt>
                <c:pt idx="158">
                  <c:v>13.435923513205879</c:v>
                </c:pt>
                <c:pt idx="159">
                  <c:v>13.594247054727553</c:v>
                </c:pt>
                <c:pt idx="160">
                  <c:v>13.751165222763149</c:v>
                </c:pt>
                <c:pt idx="161">
                  <c:v>13.906695986869707</c:v>
                </c:pt>
                <c:pt idx="162">
                  <c:v>14.060857026778876</c:v>
                </c:pt>
                <c:pt idx="163">
                  <c:v>14.213665737767869</c:v>
                </c:pt>
                <c:pt idx="164">
                  <c:v>14.36513923592787</c:v>
                </c:pt>
                <c:pt idx="165">
                  <c:v>14.515294363331549</c:v>
                </c:pt>
                <c:pt idx="166">
                  <c:v>14.664147693100887</c:v>
                </c:pt>
                <c:pt idx="167">
                  <c:v>14.811715534377356</c:v>
                </c:pt>
                <c:pt idx="168">
                  <c:v>14.958013937195531</c:v>
                </c:pt>
                <c:pt idx="169">
                  <c:v>15.103058697262099</c:v>
                </c:pt>
                <c:pt idx="170">
                  <c:v>15.246865360641564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8-4664-8413-EAE4A830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2512"/>
        <c:axId val="711240016"/>
      </c:scatterChart>
      <c:valAx>
        <c:axId val="7112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1240016"/>
        <c:crosses val="autoZero"/>
        <c:crossBetween val="midCat"/>
      </c:valAx>
      <c:valAx>
        <c:axId val="7112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12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Hoja4!$J$3:$J$17</c:f>
              <c:numCache>
                <c:formatCode>General</c:formatCode>
                <c:ptCount val="1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</c:numCache>
            </c:numRef>
          </c:xVal>
          <c:yVal>
            <c:numRef>
              <c:f>Hoja4!$K$3:$K$17</c:f>
              <c:numCache>
                <c:formatCode>General</c:formatCode>
                <c:ptCount val="15"/>
                <c:pt idx="0">
                  <c:v>11.075776379736565</c:v>
                </c:pt>
                <c:pt idx="1">
                  <c:v>58.076761744126507</c:v>
                </c:pt>
                <c:pt idx="2">
                  <c:v>41.349299918874891</c:v>
                </c:pt>
                <c:pt idx="3">
                  <c:v>0.16056450365816147</c:v>
                </c:pt>
                <c:pt idx="4">
                  <c:v>-20.973419253411766</c:v>
                </c:pt>
                <c:pt idx="5">
                  <c:v>-14.568926370710464</c:v>
                </c:pt>
                <c:pt idx="6">
                  <c:v>-1.2846067700935897</c:v>
                </c:pt>
                <c:pt idx="7">
                  <c:v>3.0832766589915246</c:v>
                </c:pt>
                <c:pt idx="8">
                  <c:v>1.1441100072360872</c:v>
                </c:pt>
                <c:pt idx="9">
                  <c:v>0.5</c:v>
                </c:pt>
                <c:pt idx="10">
                  <c:v>0.7054972933659106</c:v>
                </c:pt>
                <c:pt idx="11">
                  <c:v>-0.26544193693645646</c:v>
                </c:pt>
                <c:pt idx="12">
                  <c:v>6.2974469326695521</c:v>
                </c:pt>
                <c:pt idx="13">
                  <c:v>35.943911910462354</c:v>
                </c:pt>
                <c:pt idx="14">
                  <c:v>99.2065795512883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ABB-A27F-485F2059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7920"/>
        <c:axId val="711237104"/>
      </c:scatterChart>
      <c:valAx>
        <c:axId val="7112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1237104"/>
        <c:crosses val="autoZero"/>
        <c:crossBetween val="midCat"/>
      </c:valAx>
      <c:valAx>
        <c:axId val="7112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12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57150</xdr:rowOff>
    </xdr:from>
    <xdr:to>
      <xdr:col>13</xdr:col>
      <xdr:colOff>57150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3</xdr:row>
      <xdr:rowOff>104775</xdr:rowOff>
    </xdr:from>
    <xdr:to>
      <xdr:col>15</xdr:col>
      <xdr:colOff>551629</xdr:colOff>
      <xdr:row>18</xdr:row>
      <xdr:rowOff>28227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0" y="676275"/>
          <a:ext cx="6571429" cy="2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57150</xdr:rowOff>
    </xdr:from>
    <xdr:to>
      <xdr:col>17</xdr:col>
      <xdr:colOff>456405</xdr:colOff>
      <xdr:row>7</xdr:row>
      <xdr:rowOff>47460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57150"/>
          <a:ext cx="6361905" cy="1323810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7</xdr:row>
      <xdr:rowOff>66675</xdr:rowOff>
    </xdr:from>
    <xdr:to>
      <xdr:col>15</xdr:col>
      <xdr:colOff>190500</xdr:colOff>
      <xdr:row>21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0</xdr:row>
      <xdr:rowOff>0</xdr:rowOff>
    </xdr:from>
    <xdr:to>
      <xdr:col>17</xdr:col>
      <xdr:colOff>760890</xdr:colOff>
      <xdr:row>8</xdr:row>
      <xdr:rowOff>2528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0"/>
          <a:ext cx="8037990" cy="152652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8</xdr:row>
      <xdr:rowOff>72873</xdr:rowOff>
    </xdr:from>
    <xdr:to>
      <xdr:col>17</xdr:col>
      <xdr:colOff>714375</xdr:colOff>
      <xdr:row>28</xdr:row>
      <xdr:rowOff>170931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1596873"/>
          <a:ext cx="7905750" cy="3908058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0</xdr:row>
      <xdr:rowOff>0</xdr:rowOff>
    </xdr:from>
    <xdr:to>
      <xdr:col>30</xdr:col>
      <xdr:colOff>303746</xdr:colOff>
      <xdr:row>22</xdr:row>
      <xdr:rowOff>189952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35175" y="0"/>
          <a:ext cx="8428571" cy="43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26</xdr:col>
      <xdr:colOff>580381</xdr:colOff>
      <xdr:row>34</xdr:row>
      <xdr:rowOff>133119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0" y="4762500"/>
          <a:ext cx="5152381" cy="1847619"/>
        </a:xfrm>
        <a:prstGeom prst="rect">
          <a:avLst/>
        </a:prstGeom>
      </xdr:spPr>
    </xdr:pic>
    <xdr:clientData/>
  </xdr:twoCellAnchor>
  <xdr:twoCellAnchor editAs="oneCell">
    <xdr:from>
      <xdr:col>19</xdr:col>
      <xdr:colOff>752475</xdr:colOff>
      <xdr:row>34</xdr:row>
      <xdr:rowOff>133349</xdr:rowOff>
    </xdr:from>
    <xdr:to>
      <xdr:col>26</xdr:col>
      <xdr:colOff>600075</xdr:colOff>
      <xdr:row>41</xdr:row>
      <xdr:rowOff>112390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30475" y="6610349"/>
          <a:ext cx="5181600" cy="1312541"/>
        </a:xfrm>
        <a:prstGeom prst="rect">
          <a:avLst/>
        </a:prstGeom>
      </xdr:spPr>
    </xdr:pic>
    <xdr:clientData/>
  </xdr:twoCellAnchor>
  <xdr:twoCellAnchor editAs="oneCell">
    <xdr:from>
      <xdr:col>19</xdr:col>
      <xdr:colOff>676275</xdr:colOff>
      <xdr:row>41</xdr:row>
      <xdr:rowOff>152400</xdr:rowOff>
    </xdr:from>
    <xdr:to>
      <xdr:col>27</xdr:col>
      <xdr:colOff>87133</xdr:colOff>
      <xdr:row>43</xdr:row>
      <xdr:rowOff>104775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4275" y="7962900"/>
          <a:ext cx="5506858" cy="333375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28576</xdr:colOff>
      <xdr:row>43</xdr:row>
      <xdr:rowOff>114929</xdr:rowOff>
    </xdr:from>
    <xdr:to>
      <xdr:col>24</xdr:col>
      <xdr:colOff>275956</xdr:colOff>
      <xdr:row>46</xdr:row>
      <xdr:rowOff>123763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30576" y="8306429"/>
          <a:ext cx="2533380" cy="580334"/>
        </a:xfrm>
        <a:prstGeom prst="rect">
          <a:avLst/>
        </a:prstGeom>
      </xdr:spPr>
    </xdr:pic>
    <xdr:clientData/>
  </xdr:twoCellAnchor>
  <xdr:twoCellAnchor>
    <xdr:from>
      <xdr:col>19</xdr:col>
      <xdr:colOff>695325</xdr:colOff>
      <xdr:row>41</xdr:row>
      <xdr:rowOff>104775</xdr:rowOff>
    </xdr:from>
    <xdr:to>
      <xdr:col>27</xdr:col>
      <xdr:colOff>76200</xdr:colOff>
      <xdr:row>47</xdr:row>
      <xdr:rowOff>114300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5173325" y="7915275"/>
          <a:ext cx="5476875" cy="1152525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723900</xdr:colOff>
      <xdr:row>43</xdr:row>
      <xdr:rowOff>47625</xdr:rowOff>
    </xdr:from>
    <xdr:to>
      <xdr:col>22</xdr:col>
      <xdr:colOff>104775</xdr:colOff>
      <xdr:row>46</xdr:row>
      <xdr:rowOff>104775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5963900" y="8239125"/>
          <a:ext cx="904875" cy="628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476250</xdr:colOff>
      <xdr:row>0</xdr:row>
      <xdr:rowOff>28575</xdr:rowOff>
    </xdr:from>
    <xdr:to>
      <xdr:col>20</xdr:col>
      <xdr:colOff>170631</xdr:colOff>
      <xdr:row>7</xdr:row>
      <xdr:rowOff>9361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28575"/>
          <a:ext cx="6552381" cy="1314286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7</xdr:row>
      <xdr:rowOff>142875</xdr:rowOff>
    </xdr:from>
    <xdr:to>
      <xdr:col>17</xdr:col>
      <xdr:colOff>457200</xdr:colOff>
      <xdr:row>22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58"/>
  <sheetViews>
    <sheetView workbookViewId="0">
      <selection activeCell="P1" sqref="P1"/>
    </sheetView>
  </sheetViews>
  <sheetFormatPr baseColWidth="10" defaultRowHeight="15" x14ac:dyDescent="0.25"/>
  <sheetData>
    <row r="4" spans="1:7" x14ac:dyDescent="0.25">
      <c r="A4" s="26" t="s">
        <v>4</v>
      </c>
      <c r="B4" s="26"/>
      <c r="C4" s="26"/>
      <c r="D4" s="26"/>
      <c r="E4" s="27"/>
      <c r="F4" s="28" t="s">
        <v>8</v>
      </c>
      <c r="G4" s="28"/>
    </row>
    <row r="5" spans="1:7" x14ac:dyDescent="0.25">
      <c r="A5" s="2" t="s">
        <v>0</v>
      </c>
      <c r="B5" s="2" t="s">
        <v>1</v>
      </c>
      <c r="C5" s="2" t="s">
        <v>2</v>
      </c>
      <c r="D5" s="2" t="s">
        <v>3</v>
      </c>
      <c r="E5" s="3" t="s">
        <v>5</v>
      </c>
      <c r="F5" s="5" t="s">
        <v>6</v>
      </c>
      <c r="G5" s="5" t="s">
        <v>7</v>
      </c>
    </row>
    <row r="6" spans="1:7" x14ac:dyDescent="0.25">
      <c r="A6" s="1">
        <v>0</v>
      </c>
      <c r="B6" s="1">
        <f>(A6^4-20*A6^3+700*A6^2-14000*A6+70000)</f>
        <v>70000</v>
      </c>
      <c r="C6" s="1">
        <f>(4*(A6^3-15*A6^2+350*A6-3500))</f>
        <v>-14000</v>
      </c>
      <c r="D6" s="1">
        <f>(A6-B6/C6)</f>
        <v>5</v>
      </c>
      <c r="E6" s="4"/>
      <c r="F6" s="6">
        <v>0</v>
      </c>
      <c r="G6" s="6">
        <f>(F6^4-20*F6^3+700*F6^2-14000*F6+70000)</f>
        <v>70000</v>
      </c>
    </row>
    <row r="7" spans="1:7" x14ac:dyDescent="0.25">
      <c r="A7" s="1">
        <f>(D6)</f>
        <v>5</v>
      </c>
      <c r="B7" s="1">
        <f t="shared" ref="B7:B13" si="0">(A7^4-20*A7^3+700*A7^2-14000*A7+70000)</f>
        <v>15625</v>
      </c>
      <c r="C7" s="1">
        <f t="shared" ref="C7:C13" si="1">(4*(A7^3-15*A7^2+350*A7-3500))</f>
        <v>-8000</v>
      </c>
      <c r="D7" s="1">
        <f t="shared" ref="D7:D13" si="2">(A7-B7/C7)</f>
        <v>6.953125</v>
      </c>
      <c r="E7" s="4">
        <f>((A7-A6)/A7)</f>
        <v>1</v>
      </c>
      <c r="F7" s="6">
        <v>1</v>
      </c>
      <c r="G7" s="6">
        <f t="shared" ref="G7:G26" si="3">(F7^4-20*F7^3+700*F7^2-14000*F7+70000)</f>
        <v>56681</v>
      </c>
    </row>
    <row r="8" spans="1:7" x14ac:dyDescent="0.25">
      <c r="A8" s="1">
        <f t="shared" ref="A8:A13" si="4">(D7)</f>
        <v>6.953125</v>
      </c>
      <c r="B8" s="1">
        <f t="shared" si="0"/>
        <v>2112.6354113221169</v>
      </c>
      <c r="C8" s="1">
        <f t="shared" si="1"/>
        <v>-5821.7601776123047</v>
      </c>
      <c r="D8" s="1">
        <f t="shared" si="2"/>
        <v>7.3160110253375432</v>
      </c>
      <c r="E8" s="4">
        <f t="shared" ref="E8:E13" si="5">((A8-A7)/A8)</f>
        <v>0.2808988764044944</v>
      </c>
      <c r="F8" s="6">
        <v>2</v>
      </c>
      <c r="G8" s="6">
        <f t="shared" si="3"/>
        <v>44656</v>
      </c>
    </row>
    <row r="9" spans="1:7" x14ac:dyDescent="0.25">
      <c r="A9" s="1">
        <f t="shared" si="4"/>
        <v>7.3160110253375432</v>
      </c>
      <c r="B9" s="1">
        <f t="shared" si="0"/>
        <v>75.83218456650502</v>
      </c>
      <c r="C9" s="1">
        <f t="shared" si="1"/>
        <v>-5402.696400481449</v>
      </c>
      <c r="D9" s="1">
        <f t="shared" si="2"/>
        <v>7.3300470138413107</v>
      </c>
      <c r="E9" s="4">
        <f t="shared" si="5"/>
        <v>4.9601623628061788E-2</v>
      </c>
      <c r="F9" s="6">
        <v>3</v>
      </c>
      <c r="G9" s="6">
        <f t="shared" si="3"/>
        <v>33841</v>
      </c>
    </row>
    <row r="10" spans="1:7" x14ac:dyDescent="0.25">
      <c r="A10" s="1">
        <f t="shared" si="4"/>
        <v>7.3300470138413107</v>
      </c>
      <c r="B10" s="1">
        <f t="shared" si="0"/>
        <v>0.11472101815161295</v>
      </c>
      <c r="C10" s="1">
        <f t="shared" si="1"/>
        <v>-5386.3478739114416</v>
      </c>
      <c r="D10" s="1">
        <f t="shared" si="2"/>
        <v>7.3300683123205097</v>
      </c>
      <c r="E10" s="4">
        <f t="shared" si="5"/>
        <v>1.9148565455669524E-3</v>
      </c>
      <c r="F10" s="6">
        <v>4</v>
      </c>
      <c r="G10" s="6">
        <f t="shared" si="3"/>
        <v>24176</v>
      </c>
    </row>
    <row r="11" spans="1:7" x14ac:dyDescent="0.25">
      <c r="A11" s="1">
        <f t="shared" si="4"/>
        <v>7.3300683123205097</v>
      </c>
      <c r="B11" s="1">
        <f t="shared" si="0"/>
        <v>2.6426278054714203E-7</v>
      </c>
      <c r="C11" s="1">
        <f t="shared" si="1"/>
        <v>-5386.3230579878782</v>
      </c>
      <c r="D11" s="1">
        <f t="shared" si="2"/>
        <v>7.3300683123695718</v>
      </c>
      <c r="E11" s="4">
        <f t="shared" si="5"/>
        <v>2.9056317474098236E-6</v>
      </c>
      <c r="F11" s="6">
        <v>5</v>
      </c>
      <c r="G11" s="6">
        <f t="shared" si="3"/>
        <v>15625</v>
      </c>
    </row>
    <row r="12" spans="1:7" x14ac:dyDescent="0.25">
      <c r="A12" s="1">
        <f t="shared" si="4"/>
        <v>7.3300683123695718</v>
      </c>
      <c r="B12" s="1">
        <f t="shared" si="0"/>
        <v>0</v>
      </c>
      <c r="C12" s="1">
        <f t="shared" si="1"/>
        <v>-5386.3230579307128</v>
      </c>
      <c r="D12" s="1">
        <f t="shared" si="2"/>
        <v>7.3300683123695718</v>
      </c>
      <c r="E12" s="4">
        <f t="shared" si="5"/>
        <v>6.6932647330206187E-12</v>
      </c>
      <c r="F12" s="6">
        <v>6</v>
      </c>
      <c r="G12" s="6">
        <f t="shared" si="3"/>
        <v>8176</v>
      </c>
    </row>
    <row r="13" spans="1:7" x14ac:dyDescent="0.25">
      <c r="A13" s="11">
        <f t="shared" si="4"/>
        <v>7.3300683123695718</v>
      </c>
      <c r="B13" s="11">
        <f t="shared" si="0"/>
        <v>0</v>
      </c>
      <c r="C13" s="11">
        <f t="shared" si="1"/>
        <v>-5386.3230579307128</v>
      </c>
      <c r="D13" s="11">
        <f t="shared" si="2"/>
        <v>7.3300683123695718</v>
      </c>
      <c r="E13" s="12">
        <f t="shared" si="5"/>
        <v>0</v>
      </c>
      <c r="F13" s="6">
        <v>7</v>
      </c>
      <c r="G13" s="6">
        <f t="shared" si="3"/>
        <v>1841</v>
      </c>
    </row>
    <row r="14" spans="1:7" x14ac:dyDescent="0.25">
      <c r="F14" s="6">
        <v>8</v>
      </c>
      <c r="G14" s="6">
        <f t="shared" si="3"/>
        <v>-3344</v>
      </c>
    </row>
    <row r="15" spans="1:7" x14ac:dyDescent="0.25">
      <c r="A15" s="26" t="s">
        <v>4</v>
      </c>
      <c r="B15" s="26"/>
      <c r="C15" s="26"/>
      <c r="D15" s="26"/>
      <c r="E15" s="26"/>
      <c r="F15" s="6">
        <v>9</v>
      </c>
      <c r="G15" s="6">
        <f t="shared" si="3"/>
        <v>-7319</v>
      </c>
    </row>
    <row r="16" spans="1:7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5</v>
      </c>
      <c r="F16" s="6">
        <v>10</v>
      </c>
      <c r="G16" s="6">
        <f t="shared" si="3"/>
        <v>-10000</v>
      </c>
    </row>
    <row r="17" spans="1:8" x14ac:dyDescent="0.25">
      <c r="A17" s="1">
        <v>13</v>
      </c>
      <c r="B17" s="1">
        <f>(A17^4-20*A17^3+700*A17^2-14000*A17+70000)</f>
        <v>-9079</v>
      </c>
      <c r="C17" s="1">
        <f>(4*(A17^3-15*A17^2+350*A17-3500))</f>
        <v>2848</v>
      </c>
      <c r="D17" s="1">
        <f>(A17-B17/C17)</f>
        <v>16.187851123595507</v>
      </c>
      <c r="E17" s="1"/>
      <c r="F17" s="6">
        <v>11</v>
      </c>
      <c r="G17" s="6">
        <f t="shared" si="3"/>
        <v>-11279</v>
      </c>
    </row>
    <row r="18" spans="1:8" x14ac:dyDescent="0.25">
      <c r="A18" s="10">
        <f>(D17)</f>
        <v>16.187851123595507</v>
      </c>
      <c r="B18" s="1">
        <f t="shared" ref="B18:B25" si="6">(A18^4-20*A18^3+700*A18^2-14000*A18+70000)</f>
        <v>10631.629450514534</v>
      </c>
      <c r="C18" s="1">
        <f t="shared" ref="C18:C25" si="7">(4*(A18^3-15*A18^2+350*A18-3500))</f>
        <v>9908.0806049030361</v>
      </c>
      <c r="D18" s="1">
        <f t="shared" ref="D18:D25" si="8">(A18-B18/C18)</f>
        <v>15.114824987206038</v>
      </c>
      <c r="E18" s="1">
        <f>((A18-A17)/A18)</f>
        <v>0.19692861635902228</v>
      </c>
      <c r="F18" s="6">
        <v>12</v>
      </c>
      <c r="G18" s="6">
        <f t="shared" si="3"/>
        <v>-11024</v>
      </c>
    </row>
    <row r="19" spans="1:8" x14ac:dyDescent="0.25">
      <c r="A19" s="10">
        <f t="shared" ref="A19:A25" si="9">(D18)</f>
        <v>15.114824987206038</v>
      </c>
      <c r="B19" s="1">
        <f t="shared" si="6"/>
        <v>1443.9981362977123</v>
      </c>
      <c r="C19" s="1">
        <f t="shared" si="7"/>
        <v>7265.6856996640272</v>
      </c>
      <c r="D19" s="1">
        <f t="shared" si="8"/>
        <v>14.916082818058193</v>
      </c>
      <c r="E19" s="1">
        <f t="shared" ref="E19:E25" si="10">((A19-A18)/A19)</f>
        <v>-7.0991634855033611E-2</v>
      </c>
      <c r="F19" s="6">
        <v>13</v>
      </c>
      <c r="G19" s="6">
        <f t="shared" si="3"/>
        <v>-9079</v>
      </c>
    </row>
    <row r="20" spans="1:8" x14ac:dyDescent="0.25">
      <c r="A20" s="10">
        <f t="shared" si="9"/>
        <v>14.916082818058193</v>
      </c>
      <c r="B20" s="1">
        <f t="shared" si="6"/>
        <v>45.654545331839472</v>
      </c>
      <c r="C20" s="1">
        <f t="shared" si="7"/>
        <v>6807.8331689343104</v>
      </c>
      <c r="D20" s="1">
        <f t="shared" si="8"/>
        <v>14.90937663942559</v>
      </c>
      <c r="E20" s="1">
        <f t="shared" si="10"/>
        <v>-1.3324018884317104E-2</v>
      </c>
      <c r="F20" s="6">
        <v>14</v>
      </c>
      <c r="G20" s="6">
        <f t="shared" si="3"/>
        <v>-5264</v>
      </c>
    </row>
    <row r="21" spans="1:8" x14ac:dyDescent="0.25">
      <c r="A21" s="10">
        <f t="shared" si="9"/>
        <v>14.90937663942559</v>
      </c>
      <c r="B21" s="1">
        <f t="shared" si="6"/>
        <v>5.12558170594275E-2</v>
      </c>
      <c r="C21" s="1">
        <f t="shared" si="7"/>
        <v>6792.5488048853949</v>
      </c>
      <c r="D21" s="1">
        <f t="shared" si="8"/>
        <v>14.90936909353692</v>
      </c>
      <c r="E21" s="1">
        <f t="shared" si="10"/>
        <v>-4.4979604411292287E-4</v>
      </c>
      <c r="F21" s="6">
        <v>15</v>
      </c>
      <c r="G21" s="6">
        <f t="shared" si="3"/>
        <v>625</v>
      </c>
    </row>
    <row r="22" spans="1:8" x14ac:dyDescent="0.25">
      <c r="A22" s="10">
        <f t="shared" si="9"/>
        <v>14.90936909353692</v>
      </c>
      <c r="B22" s="1">
        <f t="shared" si="6"/>
        <v>6.4872438088059425E-8</v>
      </c>
      <c r="C22" s="1">
        <f t="shared" si="7"/>
        <v>6792.531612724677</v>
      </c>
      <c r="D22" s="1">
        <f t="shared" si="8"/>
        <v>14.909369093527371</v>
      </c>
      <c r="E22" s="1">
        <f t="shared" si="10"/>
        <v>-5.0611723555358978E-7</v>
      </c>
      <c r="F22" s="6">
        <v>16</v>
      </c>
      <c r="G22" s="6">
        <f t="shared" si="3"/>
        <v>8816</v>
      </c>
    </row>
    <row r="23" spans="1:8" x14ac:dyDescent="0.25">
      <c r="A23" s="10">
        <f t="shared" si="9"/>
        <v>14.909369093527371</v>
      </c>
      <c r="B23" s="1">
        <f t="shared" si="6"/>
        <v>2.9103830456733704E-11</v>
      </c>
      <c r="C23" s="1">
        <f t="shared" si="7"/>
        <v>6792.5316127029218</v>
      </c>
      <c r="D23" s="1">
        <f t="shared" si="8"/>
        <v>14.909369093527367</v>
      </c>
      <c r="E23" s="1">
        <f t="shared" si="10"/>
        <v>-6.4051632961193317E-13</v>
      </c>
      <c r="F23" s="6">
        <v>17</v>
      </c>
      <c r="G23" s="6">
        <f t="shared" si="3"/>
        <v>19561</v>
      </c>
    </row>
    <row r="24" spans="1:8" x14ac:dyDescent="0.25">
      <c r="A24" s="10">
        <f t="shared" si="9"/>
        <v>14.909369093527367</v>
      </c>
      <c r="B24" s="1">
        <f t="shared" si="6"/>
        <v>-2.9103830456733704E-11</v>
      </c>
      <c r="C24" s="1">
        <f t="shared" si="7"/>
        <v>6792.5316127029073</v>
      </c>
      <c r="D24" s="1">
        <f t="shared" si="8"/>
        <v>14.909369093527371</v>
      </c>
      <c r="E24" s="1">
        <f t="shared" si="10"/>
        <v>-2.3828732500443947E-16</v>
      </c>
      <c r="F24" s="6">
        <v>18</v>
      </c>
      <c r="G24" s="6">
        <f t="shared" si="3"/>
        <v>33136</v>
      </c>
    </row>
    <row r="25" spans="1:8" x14ac:dyDescent="0.25">
      <c r="A25" s="13">
        <f t="shared" si="9"/>
        <v>14.909369093527371</v>
      </c>
      <c r="B25" s="11">
        <f t="shared" si="6"/>
        <v>2.9103830456733704E-11</v>
      </c>
      <c r="C25" s="11">
        <f t="shared" si="7"/>
        <v>6792.5316127029218</v>
      </c>
      <c r="D25" s="11">
        <f t="shared" si="8"/>
        <v>14.909369093527367</v>
      </c>
      <c r="E25" s="11">
        <f t="shared" si="10"/>
        <v>2.3828732500443942E-16</v>
      </c>
      <c r="F25" s="6">
        <v>19</v>
      </c>
      <c r="G25" s="6">
        <f t="shared" si="3"/>
        <v>49841</v>
      </c>
    </row>
    <row r="26" spans="1:8" x14ac:dyDescent="0.25">
      <c r="B26" s="9"/>
      <c r="C26" s="9"/>
      <c r="D26" s="9"/>
      <c r="E26" s="9"/>
      <c r="F26" s="6">
        <v>20</v>
      </c>
      <c r="G26" s="6">
        <f t="shared" si="3"/>
        <v>70000</v>
      </c>
    </row>
    <row r="27" spans="1:8" x14ac:dyDescent="0.25">
      <c r="E27" s="7"/>
      <c r="F27" s="8"/>
      <c r="G27" s="8"/>
      <c r="H27" s="7"/>
    </row>
    <row r="28" spans="1:8" x14ac:dyDescent="0.25">
      <c r="E28" s="7"/>
      <c r="F28" s="8"/>
      <c r="G28" s="8"/>
      <c r="H28" s="7"/>
    </row>
    <row r="29" spans="1:8" x14ac:dyDescent="0.25">
      <c r="E29" s="7"/>
      <c r="F29" s="8"/>
      <c r="G29" s="8"/>
      <c r="H29" s="7"/>
    </row>
    <row r="30" spans="1:8" x14ac:dyDescent="0.25">
      <c r="E30" s="7"/>
      <c r="F30" s="8"/>
      <c r="G30" s="8"/>
      <c r="H30" s="7"/>
    </row>
    <row r="31" spans="1:8" x14ac:dyDescent="0.25">
      <c r="E31" s="7"/>
      <c r="F31" s="8"/>
      <c r="G31" s="8"/>
      <c r="H31" s="7"/>
    </row>
    <row r="32" spans="1:8" x14ac:dyDescent="0.25">
      <c r="E32" s="7"/>
      <c r="F32" s="8"/>
      <c r="G32" s="8"/>
      <c r="H32" s="7"/>
    </row>
    <row r="33" spans="5:8" x14ac:dyDescent="0.25">
      <c r="E33" s="7"/>
      <c r="F33" s="8"/>
      <c r="G33" s="8"/>
      <c r="H33" s="7"/>
    </row>
    <row r="34" spans="5:8" x14ac:dyDescent="0.25">
      <c r="E34" s="7"/>
      <c r="F34" s="8"/>
      <c r="G34" s="8"/>
      <c r="H34" s="7"/>
    </row>
    <row r="35" spans="5:8" x14ac:dyDescent="0.25">
      <c r="E35" s="7"/>
      <c r="F35" s="8"/>
      <c r="G35" s="8"/>
      <c r="H35" s="7"/>
    </row>
    <row r="36" spans="5:8" x14ac:dyDescent="0.25">
      <c r="E36" s="7"/>
      <c r="F36" s="8"/>
      <c r="G36" s="8"/>
      <c r="H36" s="7"/>
    </row>
    <row r="37" spans="5:8" x14ac:dyDescent="0.25">
      <c r="E37" s="7"/>
      <c r="F37" s="8"/>
      <c r="G37" s="8"/>
      <c r="H37" s="7"/>
    </row>
    <row r="38" spans="5:8" x14ac:dyDescent="0.25">
      <c r="E38" s="7"/>
      <c r="F38" s="8"/>
      <c r="G38" s="8"/>
      <c r="H38" s="7"/>
    </row>
    <row r="39" spans="5:8" x14ac:dyDescent="0.25">
      <c r="E39" s="7"/>
      <c r="F39" s="8"/>
      <c r="G39" s="8"/>
      <c r="H39" s="7"/>
    </row>
    <row r="40" spans="5:8" x14ac:dyDescent="0.25">
      <c r="E40" s="7"/>
      <c r="F40" s="8"/>
      <c r="G40" s="8"/>
      <c r="H40" s="7"/>
    </row>
    <row r="41" spans="5:8" x14ac:dyDescent="0.25">
      <c r="E41" s="7"/>
      <c r="F41" s="8"/>
      <c r="G41" s="8"/>
      <c r="H41" s="7"/>
    </row>
    <row r="42" spans="5:8" x14ac:dyDescent="0.25">
      <c r="E42" s="7"/>
      <c r="F42" s="8"/>
      <c r="G42" s="8"/>
      <c r="H42" s="7"/>
    </row>
    <row r="43" spans="5:8" x14ac:dyDescent="0.25">
      <c r="E43" s="7"/>
      <c r="F43" s="8"/>
      <c r="G43" s="8"/>
      <c r="H43" s="7"/>
    </row>
    <row r="44" spans="5:8" x14ac:dyDescent="0.25">
      <c r="E44" s="7"/>
      <c r="F44" s="8"/>
      <c r="G44" s="8"/>
      <c r="H44" s="7"/>
    </row>
    <row r="45" spans="5:8" x14ac:dyDescent="0.25">
      <c r="E45" s="7"/>
      <c r="F45" s="8"/>
      <c r="G45" s="8"/>
      <c r="H45" s="7"/>
    </row>
    <row r="46" spans="5:8" x14ac:dyDescent="0.25">
      <c r="E46" s="7"/>
      <c r="F46" s="8"/>
      <c r="G46" s="8"/>
      <c r="H46" s="7"/>
    </row>
    <row r="47" spans="5:8" x14ac:dyDescent="0.25">
      <c r="E47" s="7"/>
      <c r="F47" s="8"/>
      <c r="G47" s="8"/>
      <c r="H47" s="7"/>
    </row>
    <row r="48" spans="5:8" x14ac:dyDescent="0.25">
      <c r="E48" s="7"/>
      <c r="F48" s="8"/>
      <c r="G48" s="8"/>
      <c r="H48" s="7"/>
    </row>
    <row r="49" spans="5:8" x14ac:dyDescent="0.25">
      <c r="E49" s="7"/>
      <c r="F49" s="8"/>
      <c r="G49" s="8"/>
      <c r="H49" s="7"/>
    </row>
    <row r="50" spans="5:8" x14ac:dyDescent="0.25">
      <c r="E50" s="7"/>
      <c r="F50" s="8"/>
      <c r="G50" s="8"/>
      <c r="H50" s="7"/>
    </row>
    <row r="51" spans="5:8" x14ac:dyDescent="0.25">
      <c r="E51" s="7"/>
      <c r="F51" s="8"/>
      <c r="G51" s="8"/>
      <c r="H51" s="7"/>
    </row>
    <row r="52" spans="5:8" x14ac:dyDescent="0.25">
      <c r="E52" s="7"/>
      <c r="F52" s="8"/>
      <c r="G52" s="8"/>
      <c r="H52" s="7"/>
    </row>
    <row r="53" spans="5:8" x14ac:dyDescent="0.25">
      <c r="E53" s="7"/>
      <c r="F53" s="7"/>
      <c r="G53" s="7"/>
      <c r="H53" s="7"/>
    </row>
    <row r="54" spans="5:8" x14ac:dyDescent="0.25">
      <c r="E54" s="7"/>
      <c r="F54" s="7"/>
      <c r="G54" s="7"/>
      <c r="H54" s="7"/>
    </row>
    <row r="55" spans="5:8" x14ac:dyDescent="0.25">
      <c r="E55" s="7"/>
      <c r="F55" s="7"/>
      <c r="G55" s="7"/>
      <c r="H55" s="7"/>
    </row>
    <row r="56" spans="5:8" x14ac:dyDescent="0.25">
      <c r="E56" s="7"/>
      <c r="F56" s="7"/>
      <c r="G56" s="7"/>
      <c r="H56" s="7"/>
    </row>
    <row r="57" spans="5:8" x14ac:dyDescent="0.25">
      <c r="E57" s="7"/>
      <c r="F57" s="7"/>
      <c r="G57" s="7"/>
      <c r="H57" s="7"/>
    </row>
    <row r="58" spans="5:8" x14ac:dyDescent="0.25">
      <c r="E58" s="7"/>
      <c r="F58" s="7"/>
      <c r="G58" s="7"/>
      <c r="H58" s="7"/>
    </row>
  </sheetData>
  <mergeCells count="3">
    <mergeCell ref="A4:E4"/>
    <mergeCell ref="F4:G4"/>
    <mergeCell ref="A15:E1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75"/>
  <sheetViews>
    <sheetView topLeftCell="A17" zoomScaleNormal="100" workbookViewId="0">
      <selection activeCell="F38" sqref="F38"/>
    </sheetView>
  </sheetViews>
  <sheetFormatPr baseColWidth="10" defaultRowHeight="15" x14ac:dyDescent="0.25"/>
  <cols>
    <col min="9" max="9" width="12.28515625" customWidth="1"/>
  </cols>
  <sheetData>
    <row r="2" spans="1:9" x14ac:dyDescent="0.25">
      <c r="A2" s="29" t="s">
        <v>27</v>
      </c>
      <c r="B2" s="29"/>
      <c r="C2" s="29"/>
      <c r="D2" s="29"/>
      <c r="E2" s="29"/>
      <c r="F2" s="29"/>
      <c r="G2" s="29"/>
    </row>
    <row r="3" spans="1:9" x14ac:dyDescent="0.25">
      <c r="A3" s="28" t="s">
        <v>13</v>
      </c>
      <c r="B3" s="28"/>
      <c r="C3" s="28"/>
      <c r="D3" s="28"/>
      <c r="E3" s="28"/>
      <c r="F3" s="28"/>
      <c r="G3" s="28"/>
      <c r="H3" s="28" t="s">
        <v>8</v>
      </c>
      <c r="I3" s="28"/>
    </row>
    <row r="4" spans="1:9" x14ac:dyDescent="0.25">
      <c r="A4" s="17" t="s">
        <v>9</v>
      </c>
      <c r="B4" s="17" t="s">
        <v>10</v>
      </c>
      <c r="C4" s="17" t="s">
        <v>11</v>
      </c>
      <c r="D4" s="17" t="s">
        <v>12</v>
      </c>
      <c r="E4" s="17" t="s">
        <v>0</v>
      </c>
      <c r="F4" s="17" t="s">
        <v>1</v>
      </c>
      <c r="G4" s="19" t="s">
        <v>5</v>
      </c>
      <c r="H4" s="17" t="s">
        <v>6</v>
      </c>
      <c r="I4" s="17" t="s">
        <v>7</v>
      </c>
    </row>
    <row r="5" spans="1:9" x14ac:dyDescent="0.25">
      <c r="A5" s="10">
        <v>90</v>
      </c>
      <c r="B5" s="10">
        <v>110</v>
      </c>
      <c r="C5" s="10">
        <f t="shared" ref="C5:D11" si="0">(0.6533*A5* (1 - EXP(-150 / A5)) - 50)</f>
        <v>-2.308318820040121</v>
      </c>
      <c r="D5" s="10">
        <f t="shared" si="0"/>
        <v>3.4855353811648513</v>
      </c>
      <c r="E5" s="10">
        <f t="shared" ref="E5:E11" si="1">(A5-((C5*(B5-A5))/(D5-C5)))</f>
        <v>97.968163298137711</v>
      </c>
      <c r="F5" s="10">
        <f t="shared" ref="F5:F11" si="2">(0.6533*E5* (1 - EXP(-150 / E5)) - 50)</f>
        <v>0.15912505558205225</v>
      </c>
      <c r="G5" s="10"/>
      <c r="H5" s="10">
        <v>1</v>
      </c>
      <c r="I5" s="14">
        <f>(0.6533*H5* (1 - EXP(-150 / H5)) - 50)</f>
        <v>-49.346699999999998</v>
      </c>
    </row>
    <row r="6" spans="1:9" x14ac:dyDescent="0.25">
      <c r="A6" s="10">
        <v>90</v>
      </c>
      <c r="B6" s="10">
        <f t="shared" ref="B6:B11" si="3">(E5)</f>
        <v>97.968163298137711</v>
      </c>
      <c r="C6" s="10">
        <f t="shared" si="0"/>
        <v>-2.308318820040121</v>
      </c>
      <c r="D6" s="10">
        <f t="shared" si="0"/>
        <v>0.15912505558205225</v>
      </c>
      <c r="E6" s="10">
        <f t="shared" si="1"/>
        <v>97.454297738628952</v>
      </c>
      <c r="F6" s="10">
        <f t="shared" si="2"/>
        <v>6.7585868661339532E-3</v>
      </c>
      <c r="G6" s="10">
        <f t="shared" ref="G6:G11" si="4">((E6-E5)/E6)</f>
        <v>-5.2728876143250105E-3</v>
      </c>
      <c r="H6" s="10">
        <v>2</v>
      </c>
      <c r="I6" s="14">
        <f t="shared" ref="I6:I69" si="5">(0.6533*H6* (1 - EXP(-150 / H6)) - 50)</f>
        <v>-48.693399999999997</v>
      </c>
    </row>
    <row r="7" spans="1:9" x14ac:dyDescent="0.25">
      <c r="A7" s="10">
        <v>90</v>
      </c>
      <c r="B7" s="10">
        <f t="shared" si="3"/>
        <v>97.454297738628952</v>
      </c>
      <c r="C7" s="10">
        <f t="shared" si="0"/>
        <v>-2.308318820040121</v>
      </c>
      <c r="D7" s="10">
        <f t="shared" si="0"/>
        <v>6.7585868661339532E-3</v>
      </c>
      <c r="E7" s="10">
        <f t="shared" si="1"/>
        <v>97.432535823177545</v>
      </c>
      <c r="F7" s="10">
        <f t="shared" si="2"/>
        <v>2.8614266022941592E-4</v>
      </c>
      <c r="G7" s="10">
        <f t="shared" si="4"/>
        <v>-2.2335368024189339E-4</v>
      </c>
      <c r="H7" s="10">
        <v>3</v>
      </c>
      <c r="I7" s="14">
        <f t="shared" si="5"/>
        <v>-48.040100000000002</v>
      </c>
    </row>
    <row r="8" spans="1:9" x14ac:dyDescent="0.25">
      <c r="A8" s="10">
        <v>90</v>
      </c>
      <c r="B8" s="10">
        <f t="shared" si="3"/>
        <v>97.432535823177545</v>
      </c>
      <c r="C8" s="10">
        <f t="shared" si="0"/>
        <v>-2.308318820040121</v>
      </c>
      <c r="D8" s="10">
        <f t="shared" si="0"/>
        <v>2.8614266022941592E-4</v>
      </c>
      <c r="E8" s="10">
        <f t="shared" si="1"/>
        <v>97.431614589095901</v>
      </c>
      <c r="F8" s="10">
        <f t="shared" si="2"/>
        <v>1.2112961357502172E-5</v>
      </c>
      <c r="G8" s="10">
        <f t="shared" si="4"/>
        <v>-9.4551864456917697E-6</v>
      </c>
      <c r="H8" s="10">
        <v>4</v>
      </c>
      <c r="I8" s="14">
        <f t="shared" si="5"/>
        <v>-47.386800000000001</v>
      </c>
    </row>
    <row r="9" spans="1:9" x14ac:dyDescent="0.25">
      <c r="A9" s="10">
        <v>90</v>
      </c>
      <c r="B9" s="10">
        <f t="shared" si="3"/>
        <v>97.431614589095901</v>
      </c>
      <c r="C9" s="10">
        <f t="shared" si="0"/>
        <v>-2.308318820040121</v>
      </c>
      <c r="D9" s="10">
        <f t="shared" si="0"/>
        <v>1.2112961357502172E-5</v>
      </c>
      <c r="E9" s="10">
        <f t="shared" si="1"/>
        <v>97.431575591715131</v>
      </c>
      <c r="F9" s="10">
        <f t="shared" si="2"/>
        <v>5.1276165891067649E-7</v>
      </c>
      <c r="G9" s="10">
        <f t="shared" si="4"/>
        <v>-4.0025402989862181E-7</v>
      </c>
      <c r="H9" s="10">
        <v>5</v>
      </c>
      <c r="I9" s="14">
        <f t="shared" si="5"/>
        <v>-46.733500000000305</v>
      </c>
    </row>
    <row r="10" spans="1:9" x14ac:dyDescent="0.25">
      <c r="A10" s="10">
        <v>90</v>
      </c>
      <c r="B10" s="10">
        <f t="shared" si="3"/>
        <v>97.431575591715131</v>
      </c>
      <c r="C10" s="10">
        <f t="shared" si="0"/>
        <v>-2.308318820040121</v>
      </c>
      <c r="D10" s="10">
        <f t="shared" si="0"/>
        <v>5.1276165891067649E-7</v>
      </c>
      <c r="E10" s="10">
        <f t="shared" si="1"/>
        <v>97.431573940891965</v>
      </c>
      <c r="F10" s="10">
        <f t="shared" si="2"/>
        <v>2.1706050290504209E-8</v>
      </c>
      <c r="G10" s="10">
        <f t="shared" si="4"/>
        <v>-1.6943410626614348E-8</v>
      </c>
      <c r="H10" s="10">
        <v>6</v>
      </c>
      <c r="I10" s="14">
        <f t="shared" si="5"/>
        <v>-46.08020000005444</v>
      </c>
    </row>
    <row r="11" spans="1:9" x14ac:dyDescent="0.25">
      <c r="A11" s="10">
        <v>90</v>
      </c>
      <c r="B11" s="10">
        <f t="shared" si="3"/>
        <v>97.431573940891965</v>
      </c>
      <c r="C11" s="10">
        <f t="shared" si="0"/>
        <v>-2.308318820040121</v>
      </c>
      <c r="D11" s="10">
        <f t="shared" si="0"/>
        <v>2.1706050290504209E-8</v>
      </c>
      <c r="E11" s="10">
        <f t="shared" si="1"/>
        <v>97.431573871009888</v>
      </c>
      <c r="F11" s="10">
        <f t="shared" si="2"/>
        <v>9.1885254960288876E-10</v>
      </c>
      <c r="G11" s="10">
        <f t="shared" si="4"/>
        <v>-7.1724261692096925E-10</v>
      </c>
      <c r="H11" s="10">
        <v>7</v>
      </c>
      <c r="I11" s="14">
        <f t="shared" si="5"/>
        <v>-45.426900002258918</v>
      </c>
    </row>
    <row r="12" spans="1:9" x14ac:dyDescent="0.25">
      <c r="A12" s="10">
        <v>91</v>
      </c>
      <c r="B12" s="10">
        <f>(E11)</f>
        <v>97.431573871009888</v>
      </c>
      <c r="C12" s="10">
        <f t="shared" ref="C12:D15" si="6">(0.6533*A12* (1 - EXP(-150 / A12)) - 50)</f>
        <v>-1.9859601327296872</v>
      </c>
      <c r="D12" s="10">
        <f t="shared" si="6"/>
        <v>9.1885254960288876E-10</v>
      </c>
      <c r="E12" s="10">
        <f>(A12-((C12*(B12-A12))/(D12-C12)))</f>
        <v>97.431573868034164</v>
      </c>
      <c r="F12" s="10">
        <f>(0.6533*E12* (1 - EXP(-150 / E12)) - 50)</f>
        <v>3.3693936529743951E-11</v>
      </c>
      <c r="G12" s="10">
        <f>((E12-E11)/E12)</f>
        <v>-3.0541686206201783E-11</v>
      </c>
      <c r="H12" s="10">
        <v>8</v>
      </c>
      <c r="I12" s="14">
        <f t="shared" si="5"/>
        <v>-44.773600037599415</v>
      </c>
    </row>
    <row r="13" spans="1:9" x14ac:dyDescent="0.25">
      <c r="A13" s="10">
        <v>92</v>
      </c>
      <c r="B13" s="10">
        <f>(E12)</f>
        <v>97.431573868034164</v>
      </c>
      <c r="C13" s="10">
        <f t="shared" si="6"/>
        <v>-1.6673538327520845</v>
      </c>
      <c r="D13" s="10">
        <f t="shared" si="6"/>
        <v>3.3693936529743951E-11</v>
      </c>
      <c r="E13" s="10">
        <f>(A13-((C13*(B13-A13))/(D13-C13)))</f>
        <v>97.431573867924399</v>
      </c>
      <c r="F13" s="10">
        <f>(0.6533*E13* (1 - EXP(-150 / E13)) - 50)</f>
        <v>1.0373923942097463E-12</v>
      </c>
      <c r="G13" s="10">
        <f>((E13-E12)/E13)</f>
        <v>-1.1265818405952699E-12</v>
      </c>
      <c r="H13" s="10">
        <v>9</v>
      </c>
      <c r="I13" s="14">
        <f t="shared" si="5"/>
        <v>-44.120300339714277</v>
      </c>
    </row>
    <row r="14" spans="1:9" x14ac:dyDescent="0.25">
      <c r="A14" s="10">
        <v>93</v>
      </c>
      <c r="B14" s="10">
        <f>(E13)</f>
        <v>97.431573867924399</v>
      </c>
      <c r="C14" s="10">
        <f t="shared" si="6"/>
        <v>-1.3524445354869954</v>
      </c>
      <c r="D14" s="10">
        <f t="shared" si="6"/>
        <v>1.0373923942097463E-12</v>
      </c>
      <c r="E14" s="10">
        <f>(A14-((C14*(B14-A14))/(D14-C14)))</f>
        <v>97.431573867921003</v>
      </c>
      <c r="F14" s="10">
        <f>(0.6533*E14* (1 - EXP(-150 / E14)) - 50)</f>
        <v>2.1316282072803006E-14</v>
      </c>
      <c r="G14" s="10">
        <f>((E14-E13)/E14)</f>
        <v>-3.4859277563733672E-14</v>
      </c>
      <c r="H14" s="10">
        <v>10</v>
      </c>
      <c r="I14" s="14">
        <f t="shared" si="5"/>
        <v>-43.467001998459864</v>
      </c>
    </row>
    <row r="15" spans="1:9" x14ac:dyDescent="0.25">
      <c r="A15" s="13">
        <v>94</v>
      </c>
      <c r="B15" s="13">
        <f>(E14)</f>
        <v>97.431573867921003</v>
      </c>
      <c r="C15" s="13">
        <f t="shared" si="6"/>
        <v>-1.0411775612974807</v>
      </c>
      <c r="D15" s="13">
        <f t="shared" si="6"/>
        <v>2.1316282072803006E-14</v>
      </c>
      <c r="E15" s="13">
        <f>(A15-((C15*(B15-A15))/(D15-C15)))</f>
        <v>97.431573867920932</v>
      </c>
      <c r="F15" s="13">
        <f>(0.6533*E15* (1 - EXP(-150 / E15)) - 50)</f>
        <v>7.1054273576010019E-15</v>
      </c>
      <c r="G15" s="13">
        <f>((E15-E14)/E15)</f>
        <v>-7.2927358919944981E-16</v>
      </c>
      <c r="H15" s="10">
        <v>11</v>
      </c>
      <c r="I15" s="14">
        <f t="shared" si="5"/>
        <v>-42.813708596226753</v>
      </c>
    </row>
    <row r="16" spans="1:9" x14ac:dyDescent="0.25">
      <c r="H16" s="10">
        <v>12</v>
      </c>
      <c r="I16" s="14">
        <f t="shared" si="5"/>
        <v>-42.160429215470209</v>
      </c>
    </row>
    <row r="17" spans="1:9" x14ac:dyDescent="0.25">
      <c r="A17" s="30" t="s">
        <v>17</v>
      </c>
      <c r="B17" s="30"/>
      <c r="C17" s="30"/>
      <c r="D17" s="30"/>
      <c r="E17" s="30"/>
      <c r="F17" s="30"/>
      <c r="G17" s="30"/>
      <c r="H17" s="10">
        <v>13</v>
      </c>
      <c r="I17" s="14">
        <f t="shared" si="5"/>
        <v>-41.507182787703329</v>
      </c>
    </row>
    <row r="18" spans="1:9" x14ac:dyDescent="0.25">
      <c r="A18" s="17" t="s">
        <v>9</v>
      </c>
      <c r="B18" s="17" t="s">
        <v>10</v>
      </c>
      <c r="C18" s="17" t="s">
        <v>11</v>
      </c>
      <c r="D18" s="17" t="s">
        <v>12</v>
      </c>
      <c r="E18" s="17" t="s">
        <v>0</v>
      </c>
      <c r="F18" s="17" t="s">
        <v>1</v>
      </c>
      <c r="G18" s="17" t="s">
        <v>5</v>
      </c>
      <c r="H18" s="10">
        <v>14</v>
      </c>
      <c r="I18" s="14">
        <f t="shared" si="5"/>
        <v>-40.854003275730584</v>
      </c>
    </row>
    <row r="19" spans="1:9" x14ac:dyDescent="0.25">
      <c r="A19" s="6">
        <v>90</v>
      </c>
      <c r="B19" s="6">
        <v>110</v>
      </c>
      <c r="C19" s="6">
        <f t="shared" ref="C19:C36" si="7">(0.6533*A19* (1 - EXP(-150 / A19)) - 50)</f>
        <v>-2.308318820040121</v>
      </c>
      <c r="D19" s="6">
        <f t="shared" ref="D19:D36" si="8">(0.6533*B19* (1 - EXP(-150 / B19)) - 50)</f>
        <v>3.4855353811648513</v>
      </c>
      <c r="E19" s="6">
        <f t="shared" ref="E19:E36" si="9">((A19+B19)/2)</f>
        <v>100</v>
      </c>
      <c r="F19" s="6">
        <f t="shared" ref="F19:F36" si="10">(0.6533*E19* (1 - EXP(-150 / E19)) - 50)</f>
        <v>0.75290663750308084</v>
      </c>
      <c r="G19" s="6"/>
      <c r="H19" s="10">
        <v>15</v>
      </c>
      <c r="I19" s="14">
        <f t="shared" si="5"/>
        <v>-40.200944896611709</v>
      </c>
    </row>
    <row r="20" spans="1:9" x14ac:dyDescent="0.25">
      <c r="A20" s="6">
        <v>90</v>
      </c>
      <c r="B20" s="6">
        <f>(E19)</f>
        <v>100</v>
      </c>
      <c r="C20" s="6">
        <f t="shared" si="7"/>
        <v>-2.308318820040121</v>
      </c>
      <c r="D20" s="6">
        <f t="shared" si="8"/>
        <v>0.75290663750308084</v>
      </c>
      <c r="E20" s="6">
        <f t="shared" si="9"/>
        <v>95</v>
      </c>
      <c r="F20" s="6">
        <f t="shared" si="10"/>
        <v>-0.73349894538132077</v>
      </c>
      <c r="G20" s="6">
        <f t="shared" ref="G20:G36" si="11">((E20-E19)/E20)</f>
        <v>-5.2631578947368418E-2</v>
      </c>
      <c r="H20" s="10">
        <v>16</v>
      </c>
      <c r="I20" s="14">
        <f t="shared" si="5"/>
        <v>-39.548086588049387</v>
      </c>
    </row>
    <row r="21" spans="1:9" x14ac:dyDescent="0.25">
      <c r="A21" s="6">
        <f>(E20)</f>
        <v>95</v>
      </c>
      <c r="B21" s="6">
        <f>(B20)</f>
        <v>100</v>
      </c>
      <c r="C21" s="6">
        <f t="shared" si="7"/>
        <v>-0.73349894538132077</v>
      </c>
      <c r="D21" s="6">
        <f t="shared" si="8"/>
        <v>0.75290663750308084</v>
      </c>
      <c r="E21" s="6">
        <f t="shared" si="9"/>
        <v>97.5</v>
      </c>
      <c r="F21" s="6">
        <f t="shared" si="10"/>
        <v>2.034613314399536E-2</v>
      </c>
      <c r="G21" s="6">
        <f t="shared" si="11"/>
        <v>2.564102564102564E-2</v>
      </c>
      <c r="H21" s="10">
        <v>17</v>
      </c>
      <c r="I21" s="14">
        <f t="shared" si="5"/>
        <v>-38.895535126831525</v>
      </c>
    </row>
    <row r="22" spans="1:9" x14ac:dyDescent="0.25">
      <c r="A22" s="6">
        <v>95</v>
      </c>
      <c r="B22" s="6">
        <f>(E21)</f>
        <v>97.5</v>
      </c>
      <c r="C22" s="6">
        <f t="shared" si="7"/>
        <v>-0.73349894538132077</v>
      </c>
      <c r="D22" s="6">
        <f t="shared" si="8"/>
        <v>2.034613314399536E-2</v>
      </c>
      <c r="E22" s="6">
        <f t="shared" si="9"/>
        <v>96.25</v>
      </c>
      <c r="F22" s="6">
        <f t="shared" si="10"/>
        <v>-0.35386576268492576</v>
      </c>
      <c r="G22" s="6">
        <f t="shared" si="11"/>
        <v>-1.2987012987012988E-2</v>
      </c>
      <c r="H22" s="10">
        <v>18</v>
      </c>
      <c r="I22" s="14">
        <f t="shared" si="5"/>
        <v>-38.24342660082101</v>
      </c>
    </row>
    <row r="23" spans="1:9" x14ac:dyDescent="0.25">
      <c r="A23" s="6">
        <f>(E22)</f>
        <v>96.25</v>
      </c>
      <c r="B23" s="6">
        <v>97.5</v>
      </c>
      <c r="C23" s="6">
        <f t="shared" si="7"/>
        <v>-0.35386576268492576</v>
      </c>
      <c r="D23" s="6">
        <f t="shared" si="8"/>
        <v>2.034613314399536E-2</v>
      </c>
      <c r="E23" s="6">
        <f t="shared" si="9"/>
        <v>96.875</v>
      </c>
      <c r="F23" s="6">
        <f t="shared" si="10"/>
        <v>-0.16608848311634716</v>
      </c>
      <c r="G23" s="6">
        <f t="shared" si="11"/>
        <v>6.4516129032258064E-3</v>
      </c>
      <c r="H23" s="10">
        <v>19</v>
      </c>
      <c r="I23" s="14">
        <f t="shared" si="5"/>
        <v>-37.591926212870746</v>
      </c>
    </row>
    <row r="24" spans="1:9" x14ac:dyDescent="0.25">
      <c r="A24" s="6">
        <f>(E23)</f>
        <v>96.875</v>
      </c>
      <c r="B24" s="6">
        <f>(B23)</f>
        <v>97.5</v>
      </c>
      <c r="C24" s="6">
        <f t="shared" si="7"/>
        <v>-0.16608848311634716</v>
      </c>
      <c r="D24" s="6">
        <f t="shared" si="8"/>
        <v>2.034613314399536E-2</v>
      </c>
      <c r="E24" s="6">
        <f t="shared" si="9"/>
        <v>97.1875</v>
      </c>
      <c r="F24" s="6">
        <f t="shared" si="10"/>
        <v>-7.2704127086659298E-2</v>
      </c>
      <c r="G24" s="6">
        <f t="shared" si="11"/>
        <v>3.2154340836012861E-3</v>
      </c>
      <c r="H24" s="10">
        <v>20</v>
      </c>
      <c r="I24" s="14">
        <f t="shared" si="5"/>
        <v>-36.941226600380354</v>
      </c>
    </row>
    <row r="25" spans="1:9" x14ac:dyDescent="0.25">
      <c r="A25" s="6">
        <f>(E24)</f>
        <v>97.1875</v>
      </c>
      <c r="B25" s="6">
        <f>(B24)</f>
        <v>97.5</v>
      </c>
      <c r="C25" s="6">
        <f t="shared" si="7"/>
        <v>-7.2704127086659298E-2</v>
      </c>
      <c r="D25" s="6">
        <f t="shared" si="8"/>
        <v>2.034613314399536E-2</v>
      </c>
      <c r="E25" s="6">
        <f t="shared" si="9"/>
        <v>97.34375</v>
      </c>
      <c r="F25" s="6">
        <f t="shared" si="10"/>
        <v>-2.6137332738997543E-2</v>
      </c>
      <c r="G25" s="6">
        <f t="shared" si="11"/>
        <v>1.6051364365971107E-3</v>
      </c>
      <c r="H25" s="10">
        <v>21</v>
      </c>
      <c r="I25" s="14">
        <f t="shared" si="5"/>
        <v>-36.291544973889977</v>
      </c>
    </row>
    <row r="26" spans="1:9" x14ac:dyDescent="0.25">
      <c r="A26" s="6">
        <f>(E25)</f>
        <v>97.34375</v>
      </c>
      <c r="B26" s="6">
        <f>(B25)</f>
        <v>97.5</v>
      </c>
      <c r="C26" s="6">
        <f t="shared" si="7"/>
        <v>-2.6137332738997543E-2</v>
      </c>
      <c r="D26" s="6">
        <f t="shared" si="8"/>
        <v>2.034613314399536E-2</v>
      </c>
      <c r="E26" s="6">
        <f t="shared" si="9"/>
        <v>97.421875</v>
      </c>
      <c r="F26" s="6">
        <f t="shared" si="10"/>
        <v>-2.8851959332101274E-3</v>
      </c>
      <c r="G26" s="6">
        <f t="shared" si="11"/>
        <v>8.0192461908580592E-4</v>
      </c>
      <c r="H26" s="10">
        <v>22</v>
      </c>
      <c r="I26" s="14">
        <f t="shared" si="5"/>
        <v>-35.643119422929743</v>
      </c>
    </row>
    <row r="27" spans="1:9" x14ac:dyDescent="0.25">
      <c r="A27" s="6">
        <f>(E26)</f>
        <v>97.421875</v>
      </c>
      <c r="B27" s="6">
        <f>(B26)</f>
        <v>97.5</v>
      </c>
      <c r="C27" s="6">
        <f t="shared" si="7"/>
        <v>-2.8851959332101274E-3</v>
      </c>
      <c r="D27" s="6">
        <f t="shared" si="8"/>
        <v>2.034613314399536E-2</v>
      </c>
      <c r="E27" s="6">
        <f t="shared" si="9"/>
        <v>97.4609375</v>
      </c>
      <c r="F27" s="6">
        <f t="shared" si="10"/>
        <v>8.7330680487411882E-3</v>
      </c>
      <c r="G27" s="6">
        <f t="shared" si="11"/>
        <v>4.0080160320641282E-4</v>
      </c>
      <c r="H27" s="10">
        <v>23</v>
      </c>
      <c r="I27" s="14">
        <f t="shared" si="5"/>
        <v>-34.996204728111564</v>
      </c>
    </row>
    <row r="28" spans="1:9" x14ac:dyDescent="0.25">
      <c r="A28" s="6">
        <f>(A27)</f>
        <v>97.421875</v>
      </c>
      <c r="B28" s="6">
        <f>(E27)</f>
        <v>97.4609375</v>
      </c>
      <c r="C28" s="6">
        <f t="shared" si="7"/>
        <v>-2.8851959332101274E-3</v>
      </c>
      <c r="D28" s="6">
        <f t="shared" si="8"/>
        <v>8.7330680487411882E-3</v>
      </c>
      <c r="E28" s="6">
        <f t="shared" si="9"/>
        <v>97.44140625</v>
      </c>
      <c r="F28" s="6">
        <f t="shared" si="10"/>
        <v>2.92458610887536E-3</v>
      </c>
      <c r="G28" s="6">
        <f t="shared" si="11"/>
        <v>-2.0044097013429546E-4</v>
      </c>
      <c r="H28" s="10">
        <v>24</v>
      </c>
      <c r="I28" s="14">
        <f t="shared" si="5"/>
        <v>-34.351067976492743</v>
      </c>
    </row>
    <row r="29" spans="1:9" x14ac:dyDescent="0.25">
      <c r="A29" s="6">
        <f>(A28)</f>
        <v>97.421875</v>
      </c>
      <c r="B29" s="6">
        <f>(E28)</f>
        <v>97.44140625</v>
      </c>
      <c r="C29" s="6">
        <f t="shared" si="7"/>
        <v>-2.8851959332101274E-3</v>
      </c>
      <c r="D29" s="6">
        <f t="shared" si="8"/>
        <v>2.92458610887536E-3</v>
      </c>
      <c r="E29" s="6">
        <f t="shared" si="9"/>
        <v>97.431640625</v>
      </c>
      <c r="F29" s="6">
        <f t="shared" si="10"/>
        <v>1.985762439460359E-5</v>
      </c>
      <c r="G29" s="6">
        <f t="shared" si="11"/>
        <v>-1.0023053021950487E-4</v>
      </c>
      <c r="H29" s="10">
        <v>25</v>
      </c>
      <c r="I29" s="14">
        <f t="shared" si="5"/>
        <v>-33.707984219925407</v>
      </c>
    </row>
    <row r="30" spans="1:9" x14ac:dyDescent="0.25">
      <c r="A30" s="6">
        <f>(A29)</f>
        <v>97.421875</v>
      </c>
      <c r="B30" s="6">
        <f>(E29)</f>
        <v>97.431640625</v>
      </c>
      <c r="C30" s="6">
        <f t="shared" si="7"/>
        <v>-2.8851959332101274E-3</v>
      </c>
      <c r="D30" s="6">
        <f t="shared" si="8"/>
        <v>1.985762439460359E-5</v>
      </c>
      <c r="E30" s="6">
        <f t="shared" si="9"/>
        <v>97.4267578125</v>
      </c>
      <c r="F30" s="6">
        <f t="shared" si="10"/>
        <v>-1.4326285172927555E-3</v>
      </c>
      <c r="G30" s="6">
        <f t="shared" si="11"/>
        <v>-5.0117776775422245E-5</v>
      </c>
      <c r="H30" s="10">
        <v>26</v>
      </c>
      <c r="I30" s="14">
        <f t="shared" si="5"/>
        <v>-33.06723235561779</v>
      </c>
    </row>
    <row r="31" spans="1:9" x14ac:dyDescent="0.25">
      <c r="A31" s="6">
        <f t="shared" ref="A31:A36" si="12">(E30)</f>
        <v>97.4267578125</v>
      </c>
      <c r="B31" s="6">
        <f t="shared" ref="B31:B36" si="13">(B30)</f>
        <v>97.431640625</v>
      </c>
      <c r="C31" s="6">
        <f t="shared" si="7"/>
        <v>-1.4326285172927555E-3</v>
      </c>
      <c r="D31" s="6">
        <f t="shared" si="8"/>
        <v>1.985762439460359E-5</v>
      </c>
      <c r="E31" s="6">
        <f t="shared" si="9"/>
        <v>97.42919921875</v>
      </c>
      <c r="F31" s="6">
        <f t="shared" si="10"/>
        <v>-7.0637528754247114E-4</v>
      </c>
      <c r="G31" s="6">
        <f t="shared" si="11"/>
        <v>2.5058260455559175E-5</v>
      </c>
      <c r="H31" s="10">
        <v>27</v>
      </c>
      <c r="I31" s="14">
        <f t="shared" si="5"/>
        <v>-32.429091351932172</v>
      </c>
    </row>
    <row r="32" spans="1:9" x14ac:dyDescent="0.25">
      <c r="A32" s="6">
        <f t="shared" si="12"/>
        <v>97.42919921875</v>
      </c>
      <c r="B32" s="6">
        <f t="shared" si="13"/>
        <v>97.431640625</v>
      </c>
      <c r="C32" s="6">
        <f t="shared" si="7"/>
        <v>-7.0637528754247114E-4</v>
      </c>
      <c r="D32" s="6">
        <f t="shared" si="8"/>
        <v>1.985762439460359E-5</v>
      </c>
      <c r="E32" s="6">
        <f t="shared" si="9"/>
        <v>97.430419921875</v>
      </c>
      <c r="F32" s="6">
        <f t="shared" si="10"/>
        <v>-3.4325629188458606E-4</v>
      </c>
      <c r="G32" s="6">
        <f t="shared" si="11"/>
        <v>1.252897325064211E-5</v>
      </c>
      <c r="H32" s="10">
        <v>28</v>
      </c>
      <c r="I32" s="14">
        <f t="shared" si="5"/>
        <v>-31.793836894356751</v>
      </c>
    </row>
    <row r="33" spans="1:9" x14ac:dyDescent="0.25">
      <c r="A33" s="6">
        <f t="shared" si="12"/>
        <v>97.430419921875</v>
      </c>
      <c r="B33" s="6">
        <f t="shared" si="13"/>
        <v>97.431640625</v>
      </c>
      <c r="C33" s="6">
        <f t="shared" si="7"/>
        <v>-3.4325629188458606E-4</v>
      </c>
      <c r="D33" s="6">
        <f t="shared" si="8"/>
        <v>1.985762439460359E-5</v>
      </c>
      <c r="E33" s="6">
        <f t="shared" si="9"/>
        <v>97.4310302734375</v>
      </c>
      <c r="F33" s="6">
        <f t="shared" si="10"/>
        <v>-1.6169869883242427E-4</v>
      </c>
      <c r="G33" s="6">
        <f t="shared" si="11"/>
        <v>6.2644473817742164E-6</v>
      </c>
      <c r="H33" s="10">
        <v>29</v>
      </c>
      <c r="I33" s="14">
        <f t="shared" si="5"/>
        <v>-31.161738487955386</v>
      </c>
    </row>
    <row r="34" spans="1:9" x14ac:dyDescent="0.25">
      <c r="A34" s="6">
        <f t="shared" si="12"/>
        <v>97.4310302734375</v>
      </c>
      <c r="B34" s="6">
        <f t="shared" si="13"/>
        <v>97.431640625</v>
      </c>
      <c r="C34" s="6">
        <f t="shared" si="7"/>
        <v>-1.6169869883242427E-4</v>
      </c>
      <c r="D34" s="6">
        <f t="shared" si="8"/>
        <v>1.985762439460359E-5</v>
      </c>
      <c r="E34" s="6">
        <f t="shared" si="9"/>
        <v>97.43133544921875</v>
      </c>
      <c r="F34" s="6">
        <f t="shared" si="10"/>
        <v>-7.0920378483663171E-5</v>
      </c>
      <c r="G34" s="6">
        <f t="shared" si="11"/>
        <v>3.1322138800925881E-6</v>
      </c>
      <c r="H34" s="10">
        <v>30</v>
      </c>
      <c r="I34" s="14">
        <f t="shared" si="5"/>
        <v>-30.533057023235077</v>
      </c>
    </row>
    <row r="35" spans="1:9" x14ac:dyDescent="0.25">
      <c r="A35" s="6">
        <f t="shared" si="12"/>
        <v>97.43133544921875</v>
      </c>
      <c r="B35" s="6">
        <f t="shared" si="13"/>
        <v>97.431640625</v>
      </c>
      <c r="C35" s="6">
        <f t="shared" si="7"/>
        <v>-7.0920378483663171E-5</v>
      </c>
      <c r="D35" s="6">
        <f t="shared" si="8"/>
        <v>1.985762439460359E-5</v>
      </c>
      <c r="E35" s="6">
        <f t="shared" si="9"/>
        <v>97.431488037109375</v>
      </c>
      <c r="F35" s="6">
        <f t="shared" si="10"/>
        <v>-2.5531337364270712E-5</v>
      </c>
      <c r="G35" s="6">
        <f t="shared" si="11"/>
        <v>1.5661044873591877E-6</v>
      </c>
      <c r="H35" s="10">
        <v>31</v>
      </c>
      <c r="I35" s="14">
        <f t="shared" si="5"/>
        <v>-29.908042791270748</v>
      </c>
    </row>
    <row r="36" spans="1:9" x14ac:dyDescent="0.25">
      <c r="A36" s="16">
        <f t="shared" si="12"/>
        <v>97.431488037109375</v>
      </c>
      <c r="B36" s="16">
        <f t="shared" si="13"/>
        <v>97.431640625</v>
      </c>
      <c r="C36" s="16">
        <f t="shared" si="7"/>
        <v>-2.5531337364270712E-5</v>
      </c>
      <c r="D36" s="16">
        <f t="shared" si="8"/>
        <v>1.985762439460359E-5</v>
      </c>
      <c r="E36" s="16">
        <f t="shared" si="9"/>
        <v>97.431564331054688</v>
      </c>
      <c r="F36" s="16">
        <f t="shared" si="10"/>
        <v>-2.836846562104256E-6</v>
      </c>
      <c r="G36" s="20">
        <f t="shared" si="11"/>
        <v>7.8305163050925765E-7</v>
      </c>
      <c r="H36" s="10">
        <v>32</v>
      </c>
      <c r="I36" s="14">
        <f t="shared" si="5"/>
        <v>-29.286933919739916</v>
      </c>
    </row>
    <row r="37" spans="1:9" x14ac:dyDescent="0.25">
      <c r="A37" s="8"/>
      <c r="B37" s="8"/>
      <c r="C37" s="8"/>
      <c r="D37" s="8"/>
      <c r="E37" s="8"/>
      <c r="F37" s="8"/>
      <c r="G37" s="8"/>
      <c r="H37" s="10">
        <v>33</v>
      </c>
      <c r="I37" s="14">
        <f t="shared" si="5"/>
        <v>-28.669955192839108</v>
      </c>
    </row>
    <row r="38" spans="1:9" x14ac:dyDescent="0.25">
      <c r="A38" s="8"/>
      <c r="B38" s="8"/>
      <c r="C38" s="8"/>
      <c r="D38" s="8"/>
      <c r="E38" s="8"/>
      <c r="F38" s="8"/>
      <c r="G38" s="8"/>
      <c r="H38" s="10">
        <v>34</v>
      </c>
      <c r="I38" s="14">
        <f t="shared" si="5"/>
        <v>-28.057317213577093</v>
      </c>
    </row>
    <row r="39" spans="1:9" x14ac:dyDescent="0.25">
      <c r="A39" s="7"/>
      <c r="B39" s="7"/>
      <c r="C39" s="7"/>
      <c r="D39" s="7"/>
      <c r="E39" s="7"/>
      <c r="F39" s="7"/>
      <c r="G39" s="7"/>
      <c r="H39" s="10">
        <v>35</v>
      </c>
      <c r="I39" s="14">
        <f t="shared" si="5"/>
        <v>-27.449215865544563</v>
      </c>
    </row>
    <row r="40" spans="1:9" x14ac:dyDescent="0.25">
      <c r="H40" s="10">
        <v>36</v>
      </c>
      <c r="I40" s="14">
        <f t="shared" si="5"/>
        <v>-26.845832032024379</v>
      </c>
    </row>
    <row r="41" spans="1:9" x14ac:dyDescent="0.25">
      <c r="H41" s="10">
        <v>37</v>
      </c>
      <c r="I41" s="14">
        <f t="shared" si="5"/>
        <v>-26.247331532503143</v>
      </c>
    </row>
    <row r="42" spans="1:9" x14ac:dyDescent="0.25">
      <c r="H42" s="10">
        <v>38</v>
      </c>
      <c r="I42" s="14">
        <f t="shared" si="5"/>
        <v>-25.653865239718815</v>
      </c>
    </row>
    <row r="43" spans="1:9" x14ac:dyDescent="0.25">
      <c r="H43" s="10">
        <v>39</v>
      </c>
      <c r="I43" s="14">
        <f t="shared" si="5"/>
        <v>-25.065569343918252</v>
      </c>
    </row>
    <row r="44" spans="1:9" x14ac:dyDescent="0.25">
      <c r="H44" s="10">
        <v>40</v>
      </c>
      <c r="I44" s="14">
        <f t="shared" si="5"/>
        <v>-24.48256573470923</v>
      </c>
    </row>
    <row r="45" spans="1:9" x14ac:dyDescent="0.25">
      <c r="H45" s="10">
        <v>41</v>
      </c>
      <c r="I45" s="14">
        <f t="shared" si="5"/>
        <v>-23.904962474569494</v>
      </c>
    </row>
    <row r="46" spans="1:9" x14ac:dyDescent="0.25">
      <c r="H46" s="10">
        <v>42</v>
      </c>
      <c r="I46" s="14">
        <f t="shared" si="5"/>
        <v>-23.332854341588142</v>
      </c>
    </row>
    <row r="47" spans="1:9" x14ac:dyDescent="0.25">
      <c r="H47" s="10">
        <v>43</v>
      </c>
      <c r="I47" s="14">
        <f t="shared" si="5"/>
        <v>-22.766323422279338</v>
      </c>
    </row>
    <row r="48" spans="1:9" x14ac:dyDescent="0.25">
      <c r="H48" s="10">
        <v>44</v>
      </c>
      <c r="I48" s="14">
        <f t="shared" si="5"/>
        <v>-22.205439738281509</v>
      </c>
    </row>
    <row r="49" spans="8:9" x14ac:dyDescent="0.25">
      <c r="H49" s="10">
        <v>45</v>
      </c>
      <c r="I49" s="14">
        <f t="shared" si="5"/>
        <v>-21.650261893419202</v>
      </c>
    </row>
    <row r="50" spans="8:9" x14ac:dyDescent="0.25">
      <c r="H50" s="10">
        <v>46</v>
      </c>
      <c r="I50" s="14">
        <f t="shared" si="5"/>
        <v>-21.100837729959444</v>
      </c>
    </row>
    <row r="51" spans="8:9" x14ac:dyDescent="0.25">
      <c r="H51" s="10">
        <v>47</v>
      </c>
      <c r="I51" s="14">
        <f t="shared" si="5"/>
        <v>-20.557204984953497</v>
      </c>
    </row>
    <row r="52" spans="8:9" x14ac:dyDescent="0.25">
      <c r="H52" s="10">
        <v>48</v>
      </c>
      <c r="I52" s="14">
        <f t="shared" si="5"/>
        <v>-20.019391939336259</v>
      </c>
    </row>
    <row r="53" spans="8:9" x14ac:dyDescent="0.25">
      <c r="H53" s="10">
        <v>49</v>
      </c>
      <c r="I53" s="14">
        <f t="shared" si="5"/>
        <v>-19.487418053984602</v>
      </c>
    </row>
    <row r="54" spans="8:9" x14ac:dyDescent="0.25">
      <c r="H54" s="10">
        <v>50</v>
      </c>
      <c r="I54" s="14">
        <f t="shared" si="5"/>
        <v>-18.961294588236278</v>
      </c>
    </row>
    <row r="55" spans="8:9" x14ac:dyDescent="0.25">
      <c r="H55" s="10">
        <v>51</v>
      </c>
      <c r="I55" s="14">
        <f t="shared" si="5"/>
        <v>-18.441025197469322</v>
      </c>
    </row>
    <row r="56" spans="8:9" x14ac:dyDescent="0.25">
      <c r="H56" s="10">
        <v>52</v>
      </c>
      <c r="I56" s="14">
        <f t="shared" si="5"/>
        <v>-17.926606507261617</v>
      </c>
    </row>
    <row r="57" spans="8:9" x14ac:dyDescent="0.25">
      <c r="H57" s="10">
        <v>53</v>
      </c>
      <c r="I57" s="14">
        <f t="shared" si="5"/>
        <v>-17.418028662414805</v>
      </c>
    </row>
    <row r="58" spans="8:9" x14ac:dyDescent="0.25">
      <c r="H58" s="10">
        <v>54</v>
      </c>
      <c r="I58" s="14">
        <f t="shared" si="5"/>
        <v>-16.91527584975703</v>
      </c>
    </row>
    <row r="59" spans="8:9" x14ac:dyDescent="0.25">
      <c r="H59" s="10">
        <v>55</v>
      </c>
      <c r="I59" s="14">
        <f t="shared" si="5"/>
        <v>-16.418326794153721</v>
      </c>
    </row>
    <row r="60" spans="8:9" x14ac:dyDescent="0.25">
      <c r="H60" s="10">
        <v>56</v>
      </c>
      <c r="I60" s="14">
        <f t="shared" si="5"/>
        <v>-15.927155227571909</v>
      </c>
    </row>
    <row r="61" spans="8:9" x14ac:dyDescent="0.25">
      <c r="H61" s="10">
        <v>57</v>
      </c>
      <c r="I61" s="14">
        <f t="shared" si="5"/>
        <v>-15.44173033137627</v>
      </c>
    </row>
    <row r="62" spans="8:9" x14ac:dyDescent="0.25">
      <c r="H62" s="10">
        <v>58</v>
      </c>
      <c r="I62" s="14">
        <f t="shared" si="5"/>
        <v>-14.962017152297456</v>
      </c>
    </row>
    <row r="63" spans="8:9" x14ac:dyDescent="0.25">
      <c r="H63" s="10">
        <v>59</v>
      </c>
      <c r="I63" s="14">
        <f t="shared" si="5"/>
        <v>-14.487976992716071</v>
      </c>
    </row>
    <row r="64" spans="8:9" x14ac:dyDescent="0.25">
      <c r="H64" s="10">
        <v>60</v>
      </c>
      <c r="I64" s="14">
        <f t="shared" si="5"/>
        <v>-14.019567776059588</v>
      </c>
    </row>
    <row r="65" spans="8:9" x14ac:dyDescent="0.25">
      <c r="H65" s="10">
        <v>61</v>
      </c>
      <c r="I65" s="14">
        <f t="shared" si="5"/>
        <v>-13.556744388221929</v>
      </c>
    </row>
    <row r="66" spans="8:9" x14ac:dyDescent="0.25">
      <c r="H66" s="10">
        <v>62</v>
      </c>
      <c r="I66" s="14">
        <f t="shared" si="5"/>
        <v>-13.099458995994688</v>
      </c>
    </row>
    <row r="67" spans="8:9" x14ac:dyDescent="0.25">
      <c r="H67" s="10">
        <v>63</v>
      </c>
      <c r="I67" s="14">
        <f t="shared" si="5"/>
        <v>-12.647661343550055</v>
      </c>
    </row>
    <row r="68" spans="8:9" x14ac:dyDescent="0.25">
      <c r="H68" s="10">
        <v>64</v>
      </c>
      <c r="I68" s="14">
        <f t="shared" si="5"/>
        <v>-12.201299028044645</v>
      </c>
    </row>
    <row r="69" spans="8:9" x14ac:dyDescent="0.25">
      <c r="H69" s="10">
        <v>65</v>
      </c>
      <c r="I69" s="14">
        <f t="shared" si="5"/>
        <v>-11.76031775542392</v>
      </c>
    </row>
    <row r="70" spans="8:9" x14ac:dyDescent="0.25">
      <c r="H70" s="10">
        <v>66</v>
      </c>
      <c r="I70" s="14">
        <f t="shared" ref="I70:I133" si="14">(0.6533*H70* (1 - EXP(-150 / H70)) - 50)</f>
        <v>-11.324661577503655</v>
      </c>
    </row>
    <row r="71" spans="8:9" x14ac:dyDescent="0.25">
      <c r="H71" s="10">
        <v>67</v>
      </c>
      <c r="I71" s="14">
        <f t="shared" si="14"/>
        <v>-10.894273111389644</v>
      </c>
    </row>
    <row r="72" spans="8:9" x14ac:dyDescent="0.25">
      <c r="H72" s="10">
        <v>68</v>
      </c>
      <c r="I72" s="14">
        <f t="shared" si="14"/>
        <v>-10.46909374227333</v>
      </c>
    </row>
    <row r="73" spans="8:9" x14ac:dyDescent="0.25">
      <c r="H73" s="10">
        <v>69</v>
      </c>
      <c r="I73" s="14">
        <f t="shared" si="14"/>
        <v>-10.049063810610647</v>
      </c>
    </row>
    <row r="74" spans="8:9" x14ac:dyDescent="0.25">
      <c r="H74" s="10">
        <v>70</v>
      </c>
      <c r="I74" s="14">
        <f t="shared" si="14"/>
        <v>-9.6341227846561779</v>
      </c>
    </row>
    <row r="75" spans="8:9" x14ac:dyDescent="0.25">
      <c r="H75" s="10">
        <v>71</v>
      </c>
      <c r="I75" s="14">
        <f t="shared" si="14"/>
        <v>-9.2242094192857635</v>
      </c>
    </row>
    <row r="76" spans="8:9" x14ac:dyDescent="0.25">
      <c r="H76" s="10">
        <v>72</v>
      </c>
      <c r="I76" s="14">
        <f t="shared" si="14"/>
        <v>-8.8192619020000791</v>
      </c>
    </row>
    <row r="77" spans="8:9" x14ac:dyDescent="0.25">
      <c r="H77" s="10">
        <v>73</v>
      </c>
      <c r="I77" s="14">
        <f t="shared" si="14"/>
        <v>-8.4192179869591968</v>
      </c>
    </row>
    <row r="78" spans="8:9" x14ac:dyDescent="0.25">
      <c r="H78" s="10">
        <v>74</v>
      </c>
      <c r="I78" s="14">
        <f t="shared" si="14"/>
        <v>-8.0240151178550079</v>
      </c>
    </row>
    <row r="79" spans="8:9" x14ac:dyDescent="0.25">
      <c r="H79" s="10">
        <v>75</v>
      </c>
      <c r="I79" s="14">
        <f t="shared" si="14"/>
        <v>-7.6335905403859314</v>
      </c>
    </row>
    <row r="80" spans="8:9" x14ac:dyDescent="0.25">
      <c r="H80" s="10">
        <v>76</v>
      </c>
      <c r="I80" s="14">
        <f t="shared" si="14"/>
        <v>-7.2478814050557219</v>
      </c>
    </row>
    <row r="81" spans="8:9" x14ac:dyDescent="0.25">
      <c r="H81" s="10">
        <v>77</v>
      </c>
      <c r="I81" s="14">
        <f t="shared" si="14"/>
        <v>-6.8668248609766849</v>
      </c>
    </row>
    <row r="82" spans="8:9" x14ac:dyDescent="0.25">
      <c r="H82" s="10">
        <v>78</v>
      </c>
      <c r="I82" s="14">
        <f t="shared" si="14"/>
        <v>-6.4903581413174223</v>
      </c>
    </row>
    <row r="83" spans="8:9" x14ac:dyDescent="0.25">
      <c r="H83" s="10">
        <v>79</v>
      </c>
      <c r="I83" s="14">
        <f t="shared" si="14"/>
        <v>-6.118418640996147</v>
      </c>
    </row>
    <row r="84" spans="8:9" x14ac:dyDescent="0.25">
      <c r="H84" s="10">
        <v>80</v>
      </c>
      <c r="I84" s="14">
        <f t="shared" si="14"/>
        <v>-5.7509439871833408</v>
      </c>
    </row>
    <row r="85" spans="8:9" x14ac:dyDescent="0.25">
      <c r="H85" s="10">
        <v>81</v>
      </c>
      <c r="I85" s="14">
        <f t="shared" si="14"/>
        <v>-5.3878721031414472</v>
      </c>
    </row>
    <row r="86" spans="8:9" x14ac:dyDescent="0.25">
      <c r="H86" s="10">
        <v>82</v>
      </c>
      <c r="I86" s="14">
        <f t="shared" si="14"/>
        <v>-5.0291412658954471</v>
      </c>
    </row>
    <row r="87" spans="8:9" x14ac:dyDescent="0.25">
      <c r="H87" s="10">
        <v>83</v>
      </c>
      <c r="I87" s="14">
        <f t="shared" si="14"/>
        <v>-4.6746901581954887</v>
      </c>
    </row>
    <row r="88" spans="8:9" x14ac:dyDescent="0.25">
      <c r="H88" s="10">
        <v>84</v>
      </c>
      <c r="I88" s="14">
        <f t="shared" si="14"/>
        <v>-4.3244579152021103</v>
      </c>
    </row>
    <row r="89" spans="8:9" x14ac:dyDescent="0.25">
      <c r="H89" s="10">
        <v>85</v>
      </c>
      <c r="I89" s="14">
        <f t="shared" si="14"/>
        <v>-3.9783841662955624</v>
      </c>
    </row>
    <row r="90" spans="8:9" x14ac:dyDescent="0.25">
      <c r="H90" s="10">
        <v>86</v>
      </c>
      <c r="I90" s="14">
        <f t="shared" si="14"/>
        <v>-3.6364090723831168</v>
      </c>
    </row>
    <row r="91" spans="8:9" x14ac:dyDescent="0.25">
      <c r="H91" s="10">
        <v>87</v>
      </c>
      <c r="I91" s="14">
        <f t="shared" si="14"/>
        <v>-3.2984733590529274</v>
      </c>
    </row>
    <row r="92" spans="8:9" x14ac:dyDescent="0.25">
      <c r="H92" s="10">
        <v>88</v>
      </c>
      <c r="I92" s="14">
        <f t="shared" si="14"/>
        <v>-2.964518345898199</v>
      </c>
    </row>
    <row r="93" spans="8:9" x14ac:dyDescent="0.25">
      <c r="H93" s="10">
        <v>89</v>
      </c>
      <c r="I93" s="14">
        <f t="shared" si="14"/>
        <v>-2.6344859723130654</v>
      </c>
    </row>
    <row r="94" spans="8:9" x14ac:dyDescent="0.25">
      <c r="H94" s="10">
        <v>90</v>
      </c>
      <c r="I94" s="14">
        <f t="shared" si="14"/>
        <v>-2.308318820040121</v>
      </c>
    </row>
    <row r="95" spans="8:9" x14ac:dyDescent="0.25">
      <c r="H95" s="10">
        <v>91</v>
      </c>
      <c r="I95" s="14">
        <f t="shared" si="14"/>
        <v>-1.9859601327296872</v>
      </c>
    </row>
    <row r="96" spans="8:9" x14ac:dyDescent="0.25">
      <c r="H96" s="10">
        <v>92</v>
      </c>
      <c r="I96" s="14">
        <f t="shared" si="14"/>
        <v>-1.6673538327520845</v>
      </c>
    </row>
    <row r="97" spans="8:9" x14ac:dyDescent="0.25">
      <c r="H97" s="10">
        <v>93</v>
      </c>
      <c r="I97" s="14">
        <f t="shared" si="14"/>
        <v>-1.3524445354869954</v>
      </c>
    </row>
    <row r="98" spans="8:9" x14ac:dyDescent="0.25">
      <c r="H98" s="10">
        <v>94</v>
      </c>
      <c r="I98" s="14">
        <f t="shared" si="14"/>
        <v>-1.0411775612974807</v>
      </c>
    </row>
    <row r="99" spans="8:9" x14ac:dyDescent="0.25">
      <c r="H99" s="10">
        <v>95</v>
      </c>
      <c r="I99" s="14">
        <f t="shared" si="14"/>
        <v>-0.73349894538132077</v>
      </c>
    </row>
    <row r="100" spans="8:9" x14ac:dyDescent="0.25">
      <c r="H100" s="10">
        <v>96</v>
      </c>
      <c r="I100" s="14">
        <f t="shared" si="14"/>
        <v>-0.42935544567797024</v>
      </c>
    </row>
    <row r="101" spans="8:9" x14ac:dyDescent="0.25">
      <c r="H101" s="10">
        <v>97</v>
      </c>
      <c r="I101" s="14">
        <f t="shared" si="14"/>
        <v>-0.12869454899650634</v>
      </c>
    </row>
    <row r="102" spans="8:9" x14ac:dyDescent="0.25">
      <c r="H102" s="10">
        <v>98</v>
      </c>
      <c r="I102" s="14">
        <f t="shared" si="14"/>
        <v>0.16853552448255016</v>
      </c>
    </row>
    <row r="103" spans="8:9" x14ac:dyDescent="0.25">
      <c r="H103" s="10">
        <v>99</v>
      </c>
      <c r="I103" s="14">
        <f t="shared" si="14"/>
        <v>0.46238581818982283</v>
      </c>
    </row>
    <row r="104" spans="8:9" x14ac:dyDescent="0.25">
      <c r="H104" s="10">
        <v>100</v>
      </c>
      <c r="I104" s="14">
        <f t="shared" si="14"/>
        <v>0.75290663750308084</v>
      </c>
    </row>
    <row r="105" spans="8:9" x14ac:dyDescent="0.25">
      <c r="H105" s="10">
        <v>101</v>
      </c>
      <c r="I105" s="14">
        <f t="shared" si="14"/>
        <v>1.0401475493154777</v>
      </c>
    </row>
    <row r="106" spans="8:9" x14ac:dyDescent="0.25">
      <c r="H106" s="10">
        <v>102</v>
      </c>
      <c r="I106" s="14">
        <f t="shared" si="14"/>
        <v>1.3241573827240458</v>
      </c>
    </row>
    <row r="107" spans="8:9" x14ac:dyDescent="0.25">
      <c r="H107" s="10">
        <v>103</v>
      </c>
      <c r="I107" s="14">
        <f t="shared" si="14"/>
        <v>1.6049842307348214</v>
      </c>
    </row>
    <row r="108" spans="8:9" x14ac:dyDescent="0.25">
      <c r="H108" s="10">
        <v>104</v>
      </c>
      <c r="I108" s="14">
        <f t="shared" si="14"/>
        <v>1.8826754528889893</v>
      </c>
    </row>
    <row r="109" spans="8:9" x14ac:dyDescent="0.25">
      <c r="H109" s="10">
        <v>105</v>
      </c>
      <c r="I109" s="14">
        <f t="shared" si="14"/>
        <v>2.1572776787217336</v>
      </c>
    </row>
    <row r="110" spans="8:9" x14ac:dyDescent="0.25">
      <c r="H110" s="10">
        <v>106</v>
      </c>
      <c r="I110" s="14">
        <f t="shared" si="14"/>
        <v>2.4288368119722321</v>
      </c>
    </row>
    <row r="111" spans="8:9" x14ac:dyDescent="0.25">
      <c r="H111" s="10">
        <v>107</v>
      </c>
      <c r="I111" s="14">
        <f t="shared" si="14"/>
        <v>2.6973980354696678</v>
      </c>
    </row>
    <row r="112" spans="8:9" x14ac:dyDescent="0.25">
      <c r="H112" s="10">
        <v>108</v>
      </c>
      <c r="I112" s="14">
        <f t="shared" si="14"/>
        <v>2.9630058166255751</v>
      </c>
    </row>
    <row r="113" spans="8:9" x14ac:dyDescent="0.25">
      <c r="H113" s="10">
        <v>109</v>
      </c>
      <c r="I113" s="14">
        <f t="shared" si="14"/>
        <v>3.2257039134689407</v>
      </c>
    </row>
    <row r="114" spans="8:9" x14ac:dyDescent="0.25">
      <c r="H114" s="10">
        <v>110</v>
      </c>
      <c r="I114" s="14">
        <f t="shared" si="14"/>
        <v>3.4855353811648513</v>
      </c>
    </row>
    <row r="115" spans="8:9" x14ac:dyDescent="0.25">
      <c r="H115" s="10">
        <v>111</v>
      </c>
      <c r="I115" s="14">
        <f t="shared" si="14"/>
        <v>3.7425425789623858</v>
      </c>
    </row>
    <row r="116" spans="8:9" x14ac:dyDescent="0.25">
      <c r="H116" s="10">
        <v>112</v>
      </c>
      <c r="I116" s="14">
        <f t="shared" si="14"/>
        <v>3.9967671775219529</v>
      </c>
    </row>
    <row r="117" spans="8:9" x14ac:dyDescent="0.25">
      <c r="H117" s="10">
        <v>113</v>
      </c>
      <c r="I117" s="14">
        <f t="shared" si="14"/>
        <v>4.2482501665759713</v>
      </c>
    </row>
    <row r="118" spans="8:9" x14ac:dyDescent="0.25">
      <c r="H118" s="10">
        <v>114</v>
      </c>
      <c r="I118" s="14">
        <f t="shared" si="14"/>
        <v>4.4970318628805046</v>
      </c>
    </row>
    <row r="119" spans="8:9" x14ac:dyDescent="0.25">
      <c r="H119" s="10">
        <v>115</v>
      </c>
      <c r="I119" s="14">
        <f t="shared" si="14"/>
        <v>4.7431519184192297</v>
      </c>
    </row>
    <row r="120" spans="8:9" x14ac:dyDescent="0.25">
      <c r="H120" s="10">
        <v>116</v>
      </c>
      <c r="I120" s="14">
        <f t="shared" si="14"/>
        <v>4.9866493288239724</v>
      </c>
    </row>
    <row r="121" spans="8:9" x14ac:dyDescent="0.25">
      <c r="H121" s="10">
        <v>117</v>
      </c>
      <c r="I121" s="14">
        <f t="shared" si="14"/>
        <v>5.2275624419788613</v>
      </c>
    </row>
    <row r="122" spans="8:9" x14ac:dyDescent="0.25">
      <c r="H122" s="10">
        <v>118</v>
      </c>
      <c r="I122" s="14">
        <f t="shared" si="14"/>
        <v>5.4659289667784279</v>
      </c>
    </row>
    <row r="123" spans="8:9" x14ac:dyDescent="0.25">
      <c r="H123" s="10">
        <v>119</v>
      </c>
      <c r="I123" s="14">
        <f t="shared" si="14"/>
        <v>5.7017859820118915</v>
      </c>
    </row>
    <row r="124" spans="8:9" x14ac:dyDescent="0.25">
      <c r="H124" s="10">
        <v>120</v>
      </c>
      <c r="I124" s="14">
        <f t="shared" si="14"/>
        <v>5.9351699453485338</v>
      </c>
    </row>
    <row r="125" spans="8:9" x14ac:dyDescent="0.25">
      <c r="H125" s="10">
        <v>121</v>
      </c>
      <c r="I125" s="14">
        <f t="shared" si="14"/>
        <v>6.1661167024011903</v>
      </c>
    </row>
    <row r="126" spans="8:9" x14ac:dyDescent="0.25">
      <c r="H126" s="10">
        <v>122</v>
      </c>
      <c r="I126" s="14">
        <f t="shared" si="14"/>
        <v>6.3946614958466554</v>
      </c>
    </row>
    <row r="127" spans="8:9" x14ac:dyDescent="0.25">
      <c r="H127" s="10">
        <v>123</v>
      </c>
      <c r="I127" s="14">
        <f t="shared" si="14"/>
        <v>6.6208389745841032</v>
      </c>
    </row>
    <row r="128" spans="8:9" x14ac:dyDescent="0.25">
      <c r="H128" s="10">
        <v>124</v>
      </c>
      <c r="I128" s="14">
        <f t="shared" si="14"/>
        <v>6.8446832029137141</v>
      </c>
    </row>
    <row r="129" spans="8:9" x14ac:dyDescent="0.25">
      <c r="H129" s="10">
        <v>125</v>
      </c>
      <c r="I129" s="14">
        <f t="shared" si="14"/>
        <v>7.0662276697197868</v>
      </c>
    </row>
    <row r="130" spans="8:9" x14ac:dyDescent="0.25">
      <c r="H130" s="10">
        <v>126</v>
      </c>
      <c r="I130" s="14">
        <f t="shared" si="14"/>
        <v>7.2855052976439083</v>
      </c>
    </row>
    <row r="131" spans="8:9" x14ac:dyDescent="0.25">
      <c r="H131" s="10">
        <v>127</v>
      </c>
      <c r="I131" s="14">
        <f t="shared" si="14"/>
        <v>7.5025484522348407</v>
      </c>
    </row>
    <row r="132" spans="8:9" x14ac:dyDescent="0.25">
      <c r="H132" s="10">
        <v>128</v>
      </c>
      <c r="I132" s="14">
        <f t="shared" si="14"/>
        <v>7.7173889510635405</v>
      </c>
    </row>
    <row r="133" spans="8:9" x14ac:dyDescent="0.25">
      <c r="H133" s="10">
        <v>129</v>
      </c>
      <c r="I133" s="14">
        <f t="shared" si="14"/>
        <v>7.930058072792356</v>
      </c>
    </row>
    <row r="134" spans="8:9" x14ac:dyDescent="0.25">
      <c r="H134" s="10">
        <v>130</v>
      </c>
      <c r="I134" s="14">
        <f t="shared" ref="I134:I175" si="15">(0.6533*H134* (1 - EXP(-150 / H134)) - 50)</f>
        <v>8.1405865661888086</v>
      </c>
    </row>
    <row r="135" spans="8:9" x14ac:dyDescent="0.25">
      <c r="H135" s="10">
        <v>131</v>
      </c>
      <c r="I135" s="14">
        <f t="shared" si="15"/>
        <v>8.3490046590753622</v>
      </c>
    </row>
    <row r="136" spans="8:9" x14ac:dyDescent="0.25">
      <c r="H136" s="10">
        <v>132</v>
      </c>
      <c r="I136" s="14">
        <f t="shared" si="15"/>
        <v>8.5553420672070288</v>
      </c>
    </row>
    <row r="137" spans="8:9" x14ac:dyDescent="0.25">
      <c r="H137" s="10">
        <v>133</v>
      </c>
      <c r="I137" s="14">
        <f t="shared" si="15"/>
        <v>8.7596280030703682</v>
      </c>
    </row>
    <row r="138" spans="8:9" x14ac:dyDescent="0.25">
      <c r="H138" s="10">
        <v>134</v>
      </c>
      <c r="I138" s="14">
        <f t="shared" si="15"/>
        <v>8.9618911845972278</v>
      </c>
    </row>
    <row r="139" spans="8:9" x14ac:dyDescent="0.25">
      <c r="H139" s="10">
        <v>135</v>
      </c>
      <c r="I139" s="14">
        <f t="shared" si="15"/>
        <v>9.1621598437878546</v>
      </c>
    </row>
    <row r="140" spans="8:9" x14ac:dyDescent="0.25">
      <c r="H140" s="10">
        <v>136</v>
      </c>
      <c r="I140" s="14">
        <f t="shared" si="15"/>
        <v>9.3604617352386441</v>
      </c>
    </row>
    <row r="141" spans="8:9" x14ac:dyDescent="0.25">
      <c r="H141" s="10">
        <v>137</v>
      </c>
      <c r="I141" s="14">
        <f t="shared" si="15"/>
        <v>9.5568241445700579</v>
      </c>
    </row>
    <row r="142" spans="8:9" x14ac:dyDescent="0.25">
      <c r="H142" s="10">
        <v>138</v>
      </c>
      <c r="I142" s="14">
        <f t="shared" si="15"/>
        <v>9.7512738967512007</v>
      </c>
    </row>
    <row r="143" spans="8:9" x14ac:dyDescent="0.25">
      <c r="H143" s="10">
        <v>139</v>
      </c>
      <c r="I143" s="14">
        <f t="shared" si="15"/>
        <v>9.9438373643176234</v>
      </c>
    </row>
    <row r="144" spans="8:9" x14ac:dyDescent="0.25">
      <c r="H144" s="10">
        <v>140</v>
      </c>
      <c r="I144" s="14">
        <f t="shared" si="15"/>
        <v>10.134540475479866</v>
      </c>
    </row>
    <row r="145" spans="8:9" x14ac:dyDescent="0.25">
      <c r="H145" s="10">
        <v>141</v>
      </c>
      <c r="I145" s="14">
        <f t="shared" si="15"/>
        <v>10.323408722120107</v>
      </c>
    </row>
    <row r="146" spans="8:9" x14ac:dyDescent="0.25">
      <c r="H146" s="10">
        <v>142</v>
      </c>
      <c r="I146" s="14">
        <f t="shared" si="15"/>
        <v>10.51046716767528</v>
      </c>
    </row>
    <row r="147" spans="8:9" x14ac:dyDescent="0.25">
      <c r="H147" s="10">
        <v>143</v>
      </c>
      <c r="I147" s="14">
        <f t="shared" si="15"/>
        <v>10.695740454904943</v>
      </c>
    </row>
    <row r="148" spans="8:9" x14ac:dyDescent="0.25">
      <c r="H148" s="10">
        <v>144</v>
      </c>
      <c r="I148" s="14">
        <f t="shared" si="15"/>
        <v>10.879252813542493</v>
      </c>
    </row>
    <row r="149" spans="8:9" x14ac:dyDescent="0.25">
      <c r="H149" s="10">
        <v>145</v>
      </c>
      <c r="I149" s="14">
        <f t="shared" si="15"/>
        <v>11.061028067829149</v>
      </c>
    </row>
    <row r="150" spans="8:9" x14ac:dyDescent="0.25">
      <c r="H150" s="10">
        <v>146</v>
      </c>
      <c r="I150" s="14">
        <f t="shared" si="15"/>
        <v>11.241089643929641</v>
      </c>
    </row>
    <row r="151" spans="8:9" x14ac:dyDescent="0.25">
      <c r="H151" s="10">
        <v>147</v>
      </c>
      <c r="I151" s="14">
        <f t="shared" si="15"/>
        <v>11.419460577229401</v>
      </c>
    </row>
    <row r="152" spans="8:9" x14ac:dyDescent="0.25">
      <c r="H152" s="10">
        <v>148</v>
      </c>
      <c r="I152" s="14">
        <f t="shared" si="15"/>
        <v>11.596163519512984</v>
      </c>
    </row>
    <row r="153" spans="8:9" x14ac:dyDescent="0.25">
      <c r="H153" s="10">
        <v>149</v>
      </c>
      <c r="I153" s="14">
        <f t="shared" si="15"/>
        <v>11.771220746023666</v>
      </c>
    </row>
    <row r="154" spans="8:9" x14ac:dyDescent="0.25">
      <c r="H154" s="10">
        <v>150</v>
      </c>
      <c r="I154" s="14">
        <f t="shared" si="15"/>
        <v>11.944654162404511</v>
      </c>
    </row>
    <row r="155" spans="8:9" x14ac:dyDescent="0.25">
      <c r="H155" s="10">
        <v>151</v>
      </c>
      <c r="I155" s="14">
        <f t="shared" si="15"/>
        <v>12.116485311521174</v>
      </c>
    </row>
    <row r="156" spans="8:9" x14ac:dyDescent="0.25">
      <c r="H156" s="10">
        <v>152</v>
      </c>
      <c r="I156" s="14">
        <f t="shared" si="15"/>
        <v>12.286735380167023</v>
      </c>
    </row>
    <row r="157" spans="8:9" x14ac:dyDescent="0.25">
      <c r="H157" s="10">
        <v>153</v>
      </c>
      <c r="I157" s="14">
        <f t="shared" si="15"/>
        <v>12.455425205651096</v>
      </c>
    </row>
    <row r="158" spans="8:9" x14ac:dyDescent="0.25">
      <c r="H158" s="10">
        <v>154</v>
      </c>
      <c r="I158" s="14">
        <f t="shared" si="15"/>
        <v>12.622575282269885</v>
      </c>
    </row>
    <row r="159" spans="8:9" x14ac:dyDescent="0.25">
      <c r="H159" s="10">
        <v>155</v>
      </c>
      <c r="I159" s="14">
        <f t="shared" si="15"/>
        <v>12.788205767663619</v>
      </c>
    </row>
    <row r="160" spans="8:9" x14ac:dyDescent="0.25">
      <c r="H160" s="10">
        <v>156</v>
      </c>
      <c r="I160" s="14">
        <f t="shared" si="15"/>
        <v>12.952336489058176</v>
      </c>
    </row>
    <row r="161" spans="8:9" x14ac:dyDescent="0.25">
      <c r="H161" s="10">
        <v>157</v>
      </c>
      <c r="I161" s="14">
        <f t="shared" si="15"/>
        <v>13.114986949393661</v>
      </c>
    </row>
    <row r="162" spans="8:9" x14ac:dyDescent="0.25">
      <c r="H162" s="10">
        <v>158</v>
      </c>
      <c r="I162" s="14">
        <f t="shared" si="15"/>
        <v>13.276176333340686</v>
      </c>
    </row>
    <row r="163" spans="8:9" x14ac:dyDescent="0.25">
      <c r="H163" s="10">
        <v>159</v>
      </c>
      <c r="I163" s="14">
        <f t="shared" si="15"/>
        <v>13.435923513205879</v>
      </c>
    </row>
    <row r="164" spans="8:9" x14ac:dyDescent="0.25">
      <c r="H164" s="10">
        <v>160</v>
      </c>
      <c r="I164" s="14">
        <f t="shared" si="15"/>
        <v>13.594247054727553</v>
      </c>
    </row>
    <row r="165" spans="8:9" x14ac:dyDescent="0.25">
      <c r="H165" s="10">
        <v>161</v>
      </c>
      <c r="I165" s="14">
        <f t="shared" si="15"/>
        <v>13.751165222763149</v>
      </c>
    </row>
    <row r="166" spans="8:9" x14ac:dyDescent="0.25">
      <c r="H166" s="10">
        <v>162</v>
      </c>
      <c r="I166" s="14">
        <f t="shared" si="15"/>
        <v>13.906695986869707</v>
      </c>
    </row>
    <row r="167" spans="8:9" x14ac:dyDescent="0.25">
      <c r="H167" s="10">
        <v>163</v>
      </c>
      <c r="I167" s="14">
        <f t="shared" si="15"/>
        <v>14.060857026778876</v>
      </c>
    </row>
    <row r="168" spans="8:9" x14ac:dyDescent="0.25">
      <c r="H168" s="10">
        <v>164</v>
      </c>
      <c r="I168" s="14">
        <f t="shared" si="15"/>
        <v>14.213665737767869</v>
      </c>
    </row>
    <row r="169" spans="8:9" x14ac:dyDescent="0.25">
      <c r="H169" s="10">
        <v>165</v>
      </c>
      <c r="I169" s="14">
        <f t="shared" si="15"/>
        <v>14.36513923592787</v>
      </c>
    </row>
    <row r="170" spans="8:9" x14ac:dyDescent="0.25">
      <c r="H170" s="10">
        <v>166</v>
      </c>
      <c r="I170" s="14">
        <f t="shared" si="15"/>
        <v>14.515294363331549</v>
      </c>
    </row>
    <row r="171" spans="8:9" x14ac:dyDescent="0.25">
      <c r="H171" s="10">
        <v>167</v>
      </c>
      <c r="I171" s="14">
        <f t="shared" si="15"/>
        <v>14.664147693100887</v>
      </c>
    </row>
    <row r="172" spans="8:9" x14ac:dyDescent="0.25">
      <c r="H172" s="10">
        <v>168</v>
      </c>
      <c r="I172" s="14">
        <f t="shared" si="15"/>
        <v>14.811715534377356</v>
      </c>
    </row>
    <row r="173" spans="8:9" x14ac:dyDescent="0.25">
      <c r="H173" s="10">
        <v>169</v>
      </c>
      <c r="I173" s="14">
        <f t="shared" si="15"/>
        <v>14.958013937195531</v>
      </c>
    </row>
    <row r="174" spans="8:9" x14ac:dyDescent="0.25">
      <c r="H174" s="10">
        <v>170</v>
      </c>
      <c r="I174" s="14">
        <f t="shared" si="15"/>
        <v>15.103058697262099</v>
      </c>
    </row>
    <row r="175" spans="8:9" x14ac:dyDescent="0.25">
      <c r="H175" s="10">
        <v>171</v>
      </c>
      <c r="I175" s="14">
        <f t="shared" si="15"/>
        <v>15.246865360641564</v>
      </c>
    </row>
  </sheetData>
  <mergeCells count="4">
    <mergeCell ref="A3:G3"/>
    <mergeCell ref="H3:I3"/>
    <mergeCell ref="A2:G2"/>
    <mergeCell ref="A17:G1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N1" workbookViewId="0">
      <selection activeCell="AC1" sqref="AC1"/>
    </sheetView>
  </sheetViews>
  <sheetFormatPr baseColWidth="10" defaultRowHeight="15" x14ac:dyDescent="0.25"/>
  <sheetData>
    <row r="1" spans="1:7" x14ac:dyDescent="0.25">
      <c r="A1" s="31" t="s">
        <v>32</v>
      </c>
      <c r="B1" s="32"/>
      <c r="C1" s="32"/>
      <c r="D1" s="32"/>
      <c r="E1" s="32"/>
      <c r="F1" s="32"/>
      <c r="G1" s="32"/>
    </row>
    <row r="2" spans="1:7" x14ac:dyDescent="0.25">
      <c r="A2" s="22" t="s">
        <v>28</v>
      </c>
      <c r="B2" s="22" t="s">
        <v>30</v>
      </c>
      <c r="C2" s="22" t="s">
        <v>0</v>
      </c>
      <c r="D2" s="22" t="s">
        <v>31</v>
      </c>
      <c r="E2" s="22" t="s">
        <v>1</v>
      </c>
      <c r="F2" s="22" t="s">
        <v>3</v>
      </c>
      <c r="G2" s="22" t="s">
        <v>29</v>
      </c>
    </row>
    <row r="3" spans="1:7" x14ac:dyDescent="0.25">
      <c r="A3" s="10">
        <v>0</v>
      </c>
      <c r="B3" s="10">
        <v>0.2</v>
      </c>
      <c r="C3" s="10">
        <v>0.25</v>
      </c>
      <c r="D3" s="10">
        <f>SIN(B3^2)-COS(LN(B3))</f>
        <v>7.8621304120569502E-2</v>
      </c>
      <c r="E3" s="10">
        <f>SIN(C3^2)-COS(LN(C3))</f>
        <v>-0.12099765690092151</v>
      </c>
      <c r="F3" s="10">
        <f t="shared" ref="F3:F8" si="0">((B3*E3)-(C3*D3))/(E3-D3)</f>
        <v>0.21969284473735567</v>
      </c>
      <c r="G3" s="10"/>
    </row>
    <row r="4" spans="1:7" x14ac:dyDescent="0.25">
      <c r="A4" s="10">
        <v>1</v>
      </c>
      <c r="B4" s="10">
        <f>C3</f>
        <v>0.25</v>
      </c>
      <c r="C4" s="10">
        <f>F3</f>
        <v>0.21969284473735567</v>
      </c>
      <c r="D4" s="10">
        <f>SIN(B4^2)-COS(LN(B4))</f>
        <v>-0.12099765690092151</v>
      </c>
      <c r="E4" s="10">
        <f>SIN(C4^2)-COS(LN(C4))</f>
        <v>-6.9971115558860111E-3</v>
      </c>
      <c r="F4" s="10">
        <f t="shared" si="0"/>
        <v>0.21783265586130734</v>
      </c>
      <c r="G4" s="10">
        <f>ABS((C4-C3)/C4)</f>
        <v>0.13795240031088285</v>
      </c>
    </row>
    <row r="5" spans="1:7" x14ac:dyDescent="0.25">
      <c r="A5" s="10">
        <v>2</v>
      </c>
      <c r="B5" s="10">
        <f>C4</f>
        <v>0.21969284473735567</v>
      </c>
      <c r="C5" s="10">
        <f>F4</f>
        <v>0.21783265586130734</v>
      </c>
      <c r="D5" s="10">
        <f t="shared" ref="D5:E8" si="1">SIN(B5^2)-COS(LN(B5))</f>
        <v>-6.9971115558860111E-3</v>
      </c>
      <c r="E5" s="10">
        <f t="shared" si="1"/>
        <v>6.8212616222926292E-4</v>
      </c>
      <c r="F5" s="10">
        <f t="shared" si="0"/>
        <v>0.21799789146744661</v>
      </c>
      <c r="G5" s="10">
        <f>ABS((C5-C4)/C5)</f>
        <v>8.5395317276611652E-3</v>
      </c>
    </row>
    <row r="6" spans="1:7" x14ac:dyDescent="0.25">
      <c r="A6" s="10">
        <v>3</v>
      </c>
      <c r="B6" s="10">
        <f>C5</f>
        <v>0.21783265586130734</v>
      </c>
      <c r="C6" s="10">
        <f>F5</f>
        <v>0.21799789146744661</v>
      </c>
      <c r="D6" s="10">
        <f t="shared" si="1"/>
        <v>6.8212616222926292E-4</v>
      </c>
      <c r="E6" s="10">
        <f t="shared" si="1"/>
        <v>-3.3539119990502742E-6</v>
      </c>
      <c r="F6" s="10">
        <f t="shared" si="0"/>
        <v>0.21799708300385598</v>
      </c>
      <c r="G6" s="10">
        <f>ABS((C6-C5)/C6)</f>
        <v>7.5796882725325779E-4</v>
      </c>
    </row>
    <row r="7" spans="1:7" x14ac:dyDescent="0.25">
      <c r="A7" s="10">
        <v>4</v>
      </c>
      <c r="B7" s="10">
        <f>C6</f>
        <v>0.21799789146744661</v>
      </c>
      <c r="C7" s="10">
        <f>F6</f>
        <v>0.21799708300385598</v>
      </c>
      <c r="D7" s="10">
        <f t="shared" si="1"/>
        <v>-3.3539119990502742E-6</v>
      </c>
      <c r="E7" s="10">
        <f t="shared" si="1"/>
        <v>-1.596074966636607E-9</v>
      </c>
      <c r="F7" s="10">
        <f t="shared" si="0"/>
        <v>0.21799708261893747</v>
      </c>
      <c r="G7" s="10">
        <f>ABS((C7-C6)/C7)</f>
        <v>3.708598204567893E-6</v>
      </c>
    </row>
    <row r="8" spans="1:7" x14ac:dyDescent="0.25">
      <c r="A8" s="13">
        <v>5</v>
      </c>
      <c r="B8" s="13">
        <f>C7</f>
        <v>0.21799708300385598</v>
      </c>
      <c r="C8" s="13">
        <f>F7</f>
        <v>0.21799708261893747</v>
      </c>
      <c r="D8" s="13">
        <f t="shared" si="1"/>
        <v>-1.596074966636607E-9</v>
      </c>
      <c r="E8" s="13">
        <f t="shared" si="1"/>
        <v>3.7192471324942744E-15</v>
      </c>
      <c r="F8" s="13">
        <f t="shared" si="0"/>
        <v>0.21799708261893838</v>
      </c>
      <c r="G8" s="13">
        <f>ABS((C8-C7)/C8)</f>
        <v>1.7657048851534573E-9</v>
      </c>
    </row>
    <row r="12" spans="1:7" x14ac:dyDescent="0.25">
      <c r="A12" s="22" t="s">
        <v>28</v>
      </c>
      <c r="B12" s="22" t="s">
        <v>30</v>
      </c>
      <c r="C12" s="22" t="s">
        <v>0</v>
      </c>
      <c r="D12" s="22" t="s">
        <v>31</v>
      </c>
      <c r="E12" s="22" t="s">
        <v>1</v>
      </c>
      <c r="F12" s="22" t="s">
        <v>3</v>
      </c>
      <c r="G12" s="22" t="s">
        <v>29</v>
      </c>
    </row>
    <row r="13" spans="1:7" x14ac:dyDescent="0.25">
      <c r="A13" s="10">
        <v>0</v>
      </c>
      <c r="B13" s="10">
        <v>1.1499999999999999</v>
      </c>
      <c r="C13" s="10">
        <v>1.22</v>
      </c>
      <c r="D13" s="10">
        <f>SIN(B13^2)-COS(LN(B13))</f>
        <v>-2.0916676588284222E-2</v>
      </c>
      <c r="E13" s="10">
        <f>SIN(C13^2)-COS(LN(C13))</f>
        <v>1.6313112943022512E-2</v>
      </c>
      <c r="F13" s="10">
        <f t="shared" ref="F13:F18" si="2">((B13*E13)-(C13*D13))/(E13-D13)</f>
        <v>1.1893278441702893</v>
      </c>
      <c r="G13" s="10"/>
    </row>
    <row r="14" spans="1:7" x14ac:dyDescent="0.25">
      <c r="A14" s="10">
        <v>1</v>
      </c>
      <c r="B14" s="10">
        <f>C13</f>
        <v>1.22</v>
      </c>
      <c r="C14" s="10">
        <f>F13</f>
        <v>1.1893278441702893</v>
      </c>
      <c r="D14" s="10">
        <f>SIN(B14^2)-COS(LN(B14))</f>
        <v>1.6313112943022512E-2</v>
      </c>
      <c r="E14" s="10">
        <f>SIN(C14^2)-COS(LN(C14))</f>
        <v>2.8048177614004022E-3</v>
      </c>
      <c r="F14" s="10">
        <f t="shared" si="2"/>
        <v>1.1829591791170813</v>
      </c>
      <c r="G14" s="10">
        <f>ABS((C14-C13)/C14)</f>
        <v>2.5789487717836571E-2</v>
      </c>
    </row>
    <row r="15" spans="1:7" x14ac:dyDescent="0.25">
      <c r="A15" s="10">
        <v>2</v>
      </c>
      <c r="B15" s="10">
        <f>C14</f>
        <v>1.1893278441702893</v>
      </c>
      <c r="C15" s="10">
        <f>F14</f>
        <v>1.1829591791170813</v>
      </c>
      <c r="D15" s="10">
        <f t="shared" ref="D15:E18" si="3">SIN(B15^2)-COS(LN(B15))</f>
        <v>2.8048177614004022E-3</v>
      </c>
      <c r="E15" s="10">
        <f t="shared" si="3"/>
        <v>-5.7169058410755369E-4</v>
      </c>
      <c r="F15" s="10">
        <f t="shared" si="2"/>
        <v>1.1840374841208576</v>
      </c>
      <c r="G15" s="10">
        <f>ABS((C15-C14)/C15)</f>
        <v>5.3836727130020957E-3</v>
      </c>
    </row>
    <row r="16" spans="1:7" x14ac:dyDescent="0.25">
      <c r="A16" s="10">
        <v>3</v>
      </c>
      <c r="B16" s="10">
        <f>C15</f>
        <v>1.1829591791170813</v>
      </c>
      <c r="C16" s="10">
        <f>F15</f>
        <v>1.1840374841208576</v>
      </c>
      <c r="D16" s="10">
        <f t="shared" si="3"/>
        <v>-5.7169058410755369E-4</v>
      </c>
      <c r="E16" s="10">
        <f t="shared" si="3"/>
        <v>1.3217158691403164E-5</v>
      </c>
      <c r="F16" s="10">
        <f t="shared" si="2"/>
        <v>1.1840131176655866</v>
      </c>
      <c r="G16" s="10">
        <f>ABS((C16-C15)/C16)</f>
        <v>9.1070174571120631E-4</v>
      </c>
    </row>
    <row r="17" spans="1:7" x14ac:dyDescent="0.25">
      <c r="A17" s="10">
        <v>4</v>
      </c>
      <c r="B17" s="10">
        <f>C16</f>
        <v>1.1840374841208576</v>
      </c>
      <c r="C17" s="10">
        <f>F16</f>
        <v>1.1840131176655866</v>
      </c>
      <c r="D17" s="10">
        <f t="shared" si="3"/>
        <v>1.3217158691403164E-5</v>
      </c>
      <c r="E17" s="10">
        <f t="shared" si="3"/>
        <v>5.9092977622299259E-8</v>
      </c>
      <c r="F17" s="10">
        <f t="shared" si="2"/>
        <v>1.1840130082356424</v>
      </c>
      <c r="G17" s="10">
        <f>ABS((C17-C16)/C17)</f>
        <v>2.0579548408282969E-5</v>
      </c>
    </row>
    <row r="18" spans="1:7" x14ac:dyDescent="0.25">
      <c r="A18" s="13">
        <v>5</v>
      </c>
      <c r="B18" s="13">
        <f>C17</f>
        <v>1.1840131176655866</v>
      </c>
      <c r="C18" s="13">
        <f>F17</f>
        <v>1.1840130082356424</v>
      </c>
      <c r="D18" s="13">
        <f t="shared" si="3"/>
        <v>5.9092977622299259E-8</v>
      </c>
      <c r="E18" s="13">
        <f t="shared" si="3"/>
        <v>-6.1715077492863202E-12</v>
      </c>
      <c r="F18" s="13">
        <f t="shared" si="2"/>
        <v>1.1840130082470697</v>
      </c>
      <c r="G18" s="13">
        <f>ABS((C18-C17)/C18)</f>
        <v>9.2422923951081633E-8</v>
      </c>
    </row>
    <row r="22" spans="1:7" x14ac:dyDescent="0.25">
      <c r="A22" s="22" t="s">
        <v>28</v>
      </c>
      <c r="B22" s="22" t="s">
        <v>30</v>
      </c>
      <c r="C22" s="22" t="s">
        <v>0</v>
      </c>
      <c r="D22" s="22" t="s">
        <v>31</v>
      </c>
      <c r="E22" s="22" t="s">
        <v>1</v>
      </c>
      <c r="F22" s="22" t="s">
        <v>3</v>
      </c>
      <c r="G22" s="22" t="s">
        <v>29</v>
      </c>
    </row>
    <row r="23" spans="1:7" x14ac:dyDescent="0.25">
      <c r="A23" s="10">
        <v>0</v>
      </c>
      <c r="B23" s="10">
        <v>1.35</v>
      </c>
      <c r="C23" s="10">
        <v>1.42</v>
      </c>
      <c r="D23" s="10">
        <f>SIN(B23^2)-COS(LN(B23))</f>
        <v>1.3183945565722333E-2</v>
      </c>
      <c r="E23" s="10">
        <f>SIN(C23^2)-COS(LN(C23))</f>
        <v>-3.6796625308867625E-2</v>
      </c>
      <c r="F23" s="10">
        <f t="shared" ref="F23:F28" si="4">((B23*E23)-(C23*D23))/(E23-D23)</f>
        <v>1.3684646988510039</v>
      </c>
      <c r="G23" s="10"/>
    </row>
    <row r="24" spans="1:7" x14ac:dyDescent="0.25">
      <c r="A24" s="10">
        <v>1</v>
      </c>
      <c r="B24" s="10">
        <f>C23</f>
        <v>1.42</v>
      </c>
      <c r="C24" s="10">
        <f>F23</f>
        <v>1.3684646988510039</v>
      </c>
      <c r="D24" s="10">
        <f>SIN(B24^2)-COS(LN(B24))</f>
        <v>-3.6796625308867625E-2</v>
      </c>
      <c r="E24" s="10">
        <f>SIN(C24^2)-COS(LN(C24))</f>
        <v>3.5718921462726261E-3</v>
      </c>
      <c r="F24" s="10">
        <f t="shared" si="4"/>
        <v>1.373024651730979</v>
      </c>
      <c r="G24" s="10">
        <f>ABS((C24-C23)/C24)</f>
        <v>3.7659211225738128E-2</v>
      </c>
    </row>
    <row r="25" spans="1:7" x14ac:dyDescent="0.25">
      <c r="A25" s="10">
        <v>2</v>
      </c>
      <c r="B25" s="10">
        <f>C24</f>
        <v>1.3684646988510039</v>
      </c>
      <c r="C25" s="10">
        <f>F24</f>
        <v>1.373024651730979</v>
      </c>
      <c r="D25" s="10">
        <f t="shared" ref="D25:E28" si="5">SIN(B25^2)-COS(LN(B25))</f>
        <v>3.5718921462726261E-3</v>
      </c>
      <c r="E25" s="10">
        <f t="shared" si="5"/>
        <v>8.1215214816288128E-4</v>
      </c>
      <c r="F25" s="10">
        <f t="shared" si="4"/>
        <v>1.3743665808726844</v>
      </c>
      <c r="G25" s="10">
        <f>ABS((C25-C24)/C25)</f>
        <v>3.3211005164593159E-3</v>
      </c>
    </row>
    <row r="26" spans="1:7" x14ac:dyDescent="0.25">
      <c r="A26" s="10">
        <v>3</v>
      </c>
      <c r="B26" s="10">
        <f>C25</f>
        <v>1.373024651730979</v>
      </c>
      <c r="C26" s="10">
        <f>F25</f>
        <v>1.3743665808726844</v>
      </c>
      <c r="D26" s="10">
        <f t="shared" si="5"/>
        <v>8.1215214816288128E-4</v>
      </c>
      <c r="E26" s="10">
        <f t="shared" si="5"/>
        <v>-2.9461644966755074E-5</v>
      </c>
      <c r="F26" s="10">
        <f t="shared" si="4"/>
        <v>1.3743196051217328</v>
      </c>
      <c r="G26" s="10">
        <f>ABS((C26-C25)/C26)</f>
        <v>9.7639826257511417E-4</v>
      </c>
    </row>
    <row r="27" spans="1:7" x14ac:dyDescent="0.25">
      <c r="A27" s="10">
        <v>4</v>
      </c>
      <c r="B27" s="10">
        <f>C26</f>
        <v>1.3743665808726844</v>
      </c>
      <c r="C27" s="10">
        <f>F26</f>
        <v>1.3743196051217328</v>
      </c>
      <c r="D27" s="10">
        <f t="shared" si="5"/>
        <v>-2.9461644966755074E-5</v>
      </c>
      <c r="E27" s="10">
        <f t="shared" si="5"/>
        <v>2.2689995315960942E-7</v>
      </c>
      <c r="F27" s="10">
        <f t="shared" si="4"/>
        <v>1.3743199641422144</v>
      </c>
      <c r="G27" s="10">
        <f>ABS((C27-C26)/C27)</f>
        <v>3.4181096432385091E-5</v>
      </c>
    </row>
    <row r="28" spans="1:7" x14ac:dyDescent="0.25">
      <c r="A28" s="13">
        <v>5</v>
      </c>
      <c r="B28" s="13">
        <f>C27</f>
        <v>1.3743196051217328</v>
      </c>
      <c r="C28" s="13">
        <f>F27</f>
        <v>1.3743199641422144</v>
      </c>
      <c r="D28" s="13">
        <f t="shared" si="5"/>
        <v>2.2689995315960942E-7</v>
      </c>
      <c r="E28" s="13">
        <f t="shared" si="5"/>
        <v>6.2462923722250707E-11</v>
      </c>
      <c r="F28" s="13">
        <f t="shared" si="4"/>
        <v>1.3743199642410757</v>
      </c>
      <c r="G28" s="13">
        <f>ABS((C28-C27)/C28)</f>
        <v>2.6123500417190159E-7</v>
      </c>
    </row>
    <row r="31" spans="1:7" x14ac:dyDescent="0.25">
      <c r="A31" s="24"/>
      <c r="B31" s="24"/>
      <c r="C31" s="23" t="s">
        <v>33</v>
      </c>
      <c r="D31" s="23"/>
      <c r="E31" s="23"/>
      <c r="F31" s="23"/>
      <c r="G31" s="23"/>
    </row>
    <row r="32" spans="1:7" x14ac:dyDescent="0.25">
      <c r="A32" s="33" t="s">
        <v>34</v>
      </c>
      <c r="B32" s="33"/>
      <c r="C32" s="33"/>
      <c r="D32" s="33"/>
      <c r="E32" s="33"/>
      <c r="F32" s="33"/>
      <c r="G32" s="33"/>
    </row>
  </sheetData>
  <mergeCells count="2">
    <mergeCell ref="A1:G1"/>
    <mergeCell ref="A32:G3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4"/>
  <sheetViews>
    <sheetView tabSelected="1" topLeftCell="A97" zoomScale="70" zoomScaleNormal="70" workbookViewId="0">
      <selection activeCell="A107" sqref="A107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7" max="8" width="11.7109375" customWidth="1"/>
    <col min="9" max="9" width="19.7109375" customWidth="1"/>
  </cols>
  <sheetData>
    <row r="1" spans="1:11" x14ac:dyDescent="0.25">
      <c r="A1" s="29" t="s">
        <v>16</v>
      </c>
      <c r="B1" s="29"/>
      <c r="C1" s="29"/>
      <c r="D1" s="29"/>
      <c r="E1" s="29"/>
      <c r="J1" s="28" t="s">
        <v>15</v>
      </c>
      <c r="K1" s="28"/>
    </row>
    <row r="2" spans="1:11" x14ac:dyDescent="0.25">
      <c r="A2" s="26" t="s">
        <v>14</v>
      </c>
      <c r="B2" s="26"/>
      <c r="C2" s="26"/>
      <c r="D2" s="26"/>
      <c r="E2" s="26"/>
      <c r="J2" s="15" t="s">
        <v>6</v>
      </c>
      <c r="K2" s="15" t="s">
        <v>7</v>
      </c>
    </row>
    <row r="3" spans="1:1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5</v>
      </c>
      <c r="J3" s="6">
        <v>-6</v>
      </c>
      <c r="K3" s="6">
        <f>((J3-3)^(2)*COS(J3-8)+(1)/(2)*EXP(J3-3))</f>
        <v>11.075776379736565</v>
      </c>
    </row>
    <row r="4" spans="1:11" x14ac:dyDescent="0.25">
      <c r="A4" s="1">
        <v>2</v>
      </c>
      <c r="B4" s="1">
        <f>((A4-3)^(2)*COS(A4-8)+(1)/(2)*EXP(A4-3))</f>
        <v>1.1441100072360872</v>
      </c>
      <c r="C4" s="1">
        <f>(((-EXP(A4-3))/2)+(A4-3)^2*(-1*SIN(A4-8))+2*(A4-3)*COS(A4-8))</f>
        <v>-2.383695792085379</v>
      </c>
      <c r="D4" s="1">
        <f>(A4-B4/C4)</f>
        <v>2.4799731622780445</v>
      </c>
      <c r="E4" s="1"/>
      <c r="J4" s="6">
        <v>-5</v>
      </c>
      <c r="K4" s="6">
        <f t="shared" ref="K4:K17" si="0">((J4-3)^(2)*COS(J4-8)+(1)/(2)*EXP(J4-3))</f>
        <v>58.076761744126507</v>
      </c>
    </row>
    <row r="5" spans="1:11" x14ac:dyDescent="0.25">
      <c r="A5" s="1">
        <f>(D4)</f>
        <v>2.4799731622780445</v>
      </c>
      <c r="B5" s="1">
        <f t="shared" ref="B5:B50" si="1">((A5-3)^(2)*COS(A5-8)+(1)/(2)*EXP(A5-3))</f>
        <v>0.49267877426181461</v>
      </c>
      <c r="C5" s="1">
        <f t="shared" ref="C5:C50" si="2">(((-EXP(A5-3))/2)+(A5-3)^2*(-1*SIN(A5-8))+2*(A5-3)*COS(A5-8))</f>
        <v>-1.2357755730282238</v>
      </c>
      <c r="D5" s="1">
        <f t="shared" ref="D5:D50" si="3">(A5-B5/C5)</f>
        <v>2.878652975194659</v>
      </c>
      <c r="E5" s="1">
        <f>((A5-A4)/A5)</f>
        <v>0.19353965985549318</v>
      </c>
      <c r="J5" s="6">
        <v>-4</v>
      </c>
      <c r="K5" s="6">
        <f t="shared" si="0"/>
        <v>41.349299918874891</v>
      </c>
    </row>
    <row r="6" spans="1:11" x14ac:dyDescent="0.25">
      <c r="A6" s="1">
        <f t="shared" ref="A6:A50" si="4">(D5)</f>
        <v>2.878652975194659</v>
      </c>
      <c r="B6" s="1">
        <f t="shared" si="1"/>
        <v>0.44871875649691767</v>
      </c>
      <c r="C6" s="1">
        <f t="shared" si="2"/>
        <v>-0.55288221462013354</v>
      </c>
      <c r="D6" s="1">
        <f t="shared" si="3"/>
        <v>3.6902521632879441</v>
      </c>
      <c r="E6" s="1">
        <f t="shared" ref="E6:E50" si="5">((A6-A5)/A6)</f>
        <v>0.13849526717948873</v>
      </c>
      <c r="J6" s="6">
        <v>-3</v>
      </c>
      <c r="K6" s="6">
        <f t="shared" si="0"/>
        <v>0.16056450365816147</v>
      </c>
    </row>
    <row r="7" spans="1:11" x14ac:dyDescent="0.25">
      <c r="A7" s="1">
        <f t="shared" si="4"/>
        <v>3.6902521632879441</v>
      </c>
      <c r="B7" s="1">
        <f t="shared" si="1"/>
        <v>0.81041317485994635</v>
      </c>
      <c r="C7" s="1">
        <f t="shared" si="2"/>
        <v>-1.9764054387011454</v>
      </c>
      <c r="D7" s="1">
        <f t="shared" si="3"/>
        <v>4.1002961547639716</v>
      </c>
      <c r="E7" s="1">
        <f t="shared" si="5"/>
        <v>0.21993055004950279</v>
      </c>
      <c r="J7" s="6">
        <v>-2</v>
      </c>
      <c r="K7" s="6">
        <f t="shared" si="0"/>
        <v>-20.973419253411766</v>
      </c>
    </row>
    <row r="8" spans="1:11" x14ac:dyDescent="0.25">
      <c r="A8" s="1">
        <f t="shared" si="4"/>
        <v>4.1002961547639716</v>
      </c>
      <c r="B8" s="1">
        <f t="shared" si="1"/>
        <v>0.62343024755309151</v>
      </c>
      <c r="C8" s="1">
        <f t="shared" si="2"/>
        <v>-3.9328420387991732</v>
      </c>
      <c r="D8" s="1">
        <f t="shared" si="3"/>
        <v>4.2588151701230137</v>
      </c>
      <c r="E8" s="1">
        <f t="shared" si="5"/>
        <v>0.10000350608811844</v>
      </c>
      <c r="J8" s="6">
        <v>-1</v>
      </c>
      <c r="K8" s="6">
        <f t="shared" si="0"/>
        <v>-14.568926370710464</v>
      </c>
    </row>
    <row r="9" spans="1:11" x14ac:dyDescent="0.25">
      <c r="A9" s="1">
        <f t="shared" si="4"/>
        <v>4.2588151701230137</v>
      </c>
      <c r="B9" s="1">
        <f t="shared" si="1"/>
        <v>0.4524189626905939</v>
      </c>
      <c r="C9" s="1">
        <f t="shared" si="2"/>
        <v>-4.7333008742611717</v>
      </c>
      <c r="D9" s="1">
        <f t="shared" si="3"/>
        <v>4.3543972965732394</v>
      </c>
      <c r="E9" s="1">
        <f t="shared" si="5"/>
        <v>3.7221388819854179E-2</v>
      </c>
      <c r="J9" s="6">
        <v>0</v>
      </c>
      <c r="K9" s="6">
        <f t="shared" si="0"/>
        <v>-1.2846067700935897</v>
      </c>
    </row>
    <row r="10" spans="1:11" x14ac:dyDescent="0.25">
      <c r="A10" s="1">
        <f t="shared" si="4"/>
        <v>4.3543972965732394</v>
      </c>
      <c r="B10" s="1">
        <f t="shared" si="1"/>
        <v>0.33092168834264313</v>
      </c>
      <c r="C10" s="1">
        <f t="shared" si="2"/>
        <v>-5.1950794510047036</v>
      </c>
      <c r="D10" s="1">
        <f t="shared" si="3"/>
        <v>4.4180963586306339</v>
      </c>
      <c r="E10" s="1">
        <f t="shared" si="5"/>
        <v>2.1950713253805647E-2</v>
      </c>
      <c r="I10" s="35" t="s">
        <v>18</v>
      </c>
      <c r="J10" s="16">
        <v>1</v>
      </c>
      <c r="K10" s="16">
        <f t="shared" si="0"/>
        <v>3.0832766589915246</v>
      </c>
    </row>
    <row r="11" spans="1:11" x14ac:dyDescent="0.25">
      <c r="A11" s="1">
        <f t="shared" si="4"/>
        <v>4.4180963586306339</v>
      </c>
      <c r="B11" s="1">
        <f t="shared" si="1"/>
        <v>0.24543950170460627</v>
      </c>
      <c r="C11" s="1">
        <f t="shared" si="2"/>
        <v>-5.4874293283787425</v>
      </c>
      <c r="D11" s="1">
        <f t="shared" si="3"/>
        <v>4.4628239509178442</v>
      </c>
      <c r="E11" s="1">
        <f t="shared" si="5"/>
        <v>1.4417762060114438E-2</v>
      </c>
      <c r="I11" s="35"/>
      <c r="J11" s="16">
        <v>2</v>
      </c>
      <c r="K11" s="16">
        <f t="shared" si="0"/>
        <v>1.1441100072360872</v>
      </c>
    </row>
    <row r="12" spans="1:11" x14ac:dyDescent="0.25">
      <c r="A12" s="1">
        <f t="shared" si="4"/>
        <v>4.4628239509178442</v>
      </c>
      <c r="B12" s="1">
        <f t="shared" si="1"/>
        <v>0.1844711810432389</v>
      </c>
      <c r="C12" s="1">
        <f t="shared" si="2"/>
        <v>-5.6833593934181517</v>
      </c>
      <c r="D12" s="1">
        <f t="shared" si="3"/>
        <v>4.4952820744102411</v>
      </c>
      <c r="E12" s="1">
        <f t="shared" si="5"/>
        <v>1.0022262311739067E-2</v>
      </c>
      <c r="I12" s="35"/>
      <c r="J12" s="16">
        <v>3</v>
      </c>
      <c r="K12" s="16">
        <f t="shared" si="0"/>
        <v>0.5</v>
      </c>
    </row>
    <row r="13" spans="1:11" x14ac:dyDescent="0.25">
      <c r="A13" s="1">
        <f t="shared" si="4"/>
        <v>4.4952820744102411</v>
      </c>
      <c r="B13" s="1">
        <f t="shared" si="1"/>
        <v>0.14022688789939464</v>
      </c>
      <c r="C13" s="1">
        <f t="shared" si="2"/>
        <v>-5.8200254136981968</v>
      </c>
      <c r="D13" s="1">
        <f t="shared" si="3"/>
        <v>4.5193759361946508</v>
      </c>
      <c r="E13" s="1">
        <f t="shared" si="5"/>
        <v>7.2204864911964836E-3</v>
      </c>
      <c r="I13" s="35"/>
      <c r="J13" s="16">
        <v>4</v>
      </c>
      <c r="K13" s="16">
        <f t="shared" si="0"/>
        <v>0.7054972933659106</v>
      </c>
    </row>
    <row r="14" spans="1:11" x14ac:dyDescent="0.25">
      <c r="A14" s="1">
        <f t="shared" si="4"/>
        <v>4.5193759361946508</v>
      </c>
      <c r="B14" s="1">
        <f t="shared" si="1"/>
        <v>0.10758951319730858</v>
      </c>
      <c r="C14" s="1">
        <f t="shared" si="2"/>
        <v>-5.9182117554164506</v>
      </c>
      <c r="D14" s="1">
        <f t="shared" si="3"/>
        <v>4.5375553318708599</v>
      </c>
      <c r="E14" s="1">
        <f t="shared" si="5"/>
        <v>5.3312364637443663E-3</v>
      </c>
      <c r="I14" s="35"/>
      <c r="J14" s="16">
        <v>5</v>
      </c>
      <c r="K14" s="16">
        <f t="shared" si="0"/>
        <v>-0.26544193693645646</v>
      </c>
    </row>
    <row r="15" spans="1:11" x14ac:dyDescent="0.25">
      <c r="A15" s="1">
        <f t="shared" si="4"/>
        <v>4.5375553318708599</v>
      </c>
      <c r="B15" s="1">
        <f t="shared" si="1"/>
        <v>8.3169786074069219E-2</v>
      </c>
      <c r="C15" s="1">
        <f t="shared" si="2"/>
        <v>-5.9903502197217673</v>
      </c>
      <c r="D15" s="1">
        <f t="shared" si="3"/>
        <v>4.5514392924113061</v>
      </c>
      <c r="E15" s="1">
        <f t="shared" si="5"/>
        <v>4.006429530130624E-3</v>
      </c>
      <c r="I15" s="18"/>
      <c r="J15" s="6">
        <v>6</v>
      </c>
      <c r="K15" s="6">
        <f t="shared" si="0"/>
        <v>6.2974469326695521</v>
      </c>
    </row>
    <row r="16" spans="1:11" x14ac:dyDescent="0.25">
      <c r="A16" s="1">
        <f t="shared" si="4"/>
        <v>4.5514392924113061</v>
      </c>
      <c r="B16" s="1">
        <f t="shared" si="1"/>
        <v>6.4679908686811505E-2</v>
      </c>
      <c r="C16" s="1">
        <f t="shared" si="2"/>
        <v>-6.0442717249358022</v>
      </c>
      <c r="D16" s="1">
        <f t="shared" si="3"/>
        <v>4.5621403183794094</v>
      </c>
      <c r="E16" s="1">
        <f t="shared" si="5"/>
        <v>3.0504549546766734E-3</v>
      </c>
      <c r="J16" s="6">
        <v>7</v>
      </c>
      <c r="K16" s="6">
        <f t="shared" si="0"/>
        <v>35.943911910462354</v>
      </c>
    </row>
    <row r="17" spans="1:11" x14ac:dyDescent="0.25">
      <c r="A17" s="1">
        <f t="shared" si="4"/>
        <v>4.5621403183794094</v>
      </c>
      <c r="B17" s="1">
        <f t="shared" si="1"/>
        <v>5.054218338541272E-2</v>
      </c>
      <c r="C17" s="1">
        <f t="shared" si="2"/>
        <v>-6.0851189754127102</v>
      </c>
      <c r="D17" s="1">
        <f t="shared" si="3"/>
        <v>4.5704461844749833</v>
      </c>
      <c r="E17" s="1">
        <f t="shared" si="5"/>
        <v>2.3456152641759551E-3</v>
      </c>
      <c r="J17" s="6">
        <v>8</v>
      </c>
      <c r="K17" s="6">
        <f t="shared" si="0"/>
        <v>99.2065795512883</v>
      </c>
    </row>
    <row r="18" spans="1:11" x14ac:dyDescent="0.25">
      <c r="A18" s="1">
        <f t="shared" si="4"/>
        <v>4.5704461844749833</v>
      </c>
      <c r="B18" s="1">
        <f t="shared" si="1"/>
        <v>3.9645658434374731E-2</v>
      </c>
      <c r="C18" s="1">
        <f t="shared" si="2"/>
        <v>-6.116386889906293</v>
      </c>
      <c r="D18" s="1">
        <f t="shared" si="3"/>
        <v>4.5769280599920146</v>
      </c>
      <c r="E18" s="1">
        <f t="shared" si="5"/>
        <v>1.8172987407197849E-3</v>
      </c>
    </row>
    <row r="19" spans="1:11" x14ac:dyDescent="0.25">
      <c r="A19" s="1">
        <f t="shared" si="4"/>
        <v>4.5769280599920146</v>
      </c>
      <c r="B19" s="1">
        <f t="shared" si="1"/>
        <v>3.1192899499431714E-2</v>
      </c>
      <c r="C19" s="1">
        <f t="shared" si="2"/>
        <v>-6.1405189213559499</v>
      </c>
      <c r="D19" s="1">
        <f t="shared" si="3"/>
        <v>4.5820079074607598</v>
      </c>
      <c r="E19" s="1">
        <f t="shared" si="5"/>
        <v>1.4162065542805552E-3</v>
      </c>
    </row>
    <row r="20" spans="1:11" x14ac:dyDescent="0.25">
      <c r="A20" s="1">
        <f t="shared" si="4"/>
        <v>4.5820079074607598</v>
      </c>
      <c r="B20" s="1">
        <f t="shared" si="1"/>
        <v>2.4601670228527439E-2</v>
      </c>
      <c r="C20" s="1">
        <f t="shared" si="2"/>
        <v>-6.159264153930879</v>
      </c>
      <c r="D20" s="1">
        <f t="shared" si="3"/>
        <v>4.5860021622310843</v>
      </c>
      <c r="E20" s="1">
        <f t="shared" si="5"/>
        <v>1.1086509607444929E-3</v>
      </c>
    </row>
    <row r="21" spans="1:11" x14ac:dyDescent="0.25">
      <c r="A21" s="1">
        <f t="shared" si="4"/>
        <v>4.5860021622310843</v>
      </c>
      <c r="B21" s="1">
        <f t="shared" si="1"/>
        <v>1.9440505421890464E-2</v>
      </c>
      <c r="C21" s="1">
        <f t="shared" si="2"/>
        <v>-6.1738993769105033</v>
      </c>
      <c r="D21" s="1">
        <f t="shared" si="3"/>
        <v>4.5891509834597874</v>
      </c>
      <c r="E21" s="1">
        <f t="shared" si="5"/>
        <v>8.7096661297282206E-4</v>
      </c>
    </row>
    <row r="22" spans="1:11" x14ac:dyDescent="0.25">
      <c r="A22" s="1">
        <f t="shared" si="4"/>
        <v>4.5891509834597874</v>
      </c>
      <c r="B22" s="1">
        <f t="shared" si="1"/>
        <v>1.5385582723988378E-2</v>
      </c>
      <c r="C22" s="1">
        <f t="shared" si="2"/>
        <v>-6.1853718411079672</v>
      </c>
      <c r="D22" s="1">
        <f t="shared" si="3"/>
        <v>4.5916383978172775</v>
      </c>
      <c r="E22" s="1">
        <f t="shared" si="5"/>
        <v>6.8614461368827681E-4</v>
      </c>
    </row>
    <row r="23" spans="1:11" x14ac:dyDescent="0.25">
      <c r="A23" s="1">
        <f t="shared" si="4"/>
        <v>4.5916383978172775</v>
      </c>
      <c r="B23" s="1">
        <f t="shared" si="1"/>
        <v>1.2191245780707405E-2</v>
      </c>
      <c r="C23" s="1">
        <f t="shared" si="2"/>
        <v>-6.194393762828394</v>
      </c>
      <c r="D23" s="1">
        <f t="shared" si="3"/>
        <v>4.5936065074091905</v>
      </c>
      <c r="E23" s="1">
        <f t="shared" si="5"/>
        <v>5.4172697019705277E-4</v>
      </c>
    </row>
    <row r="24" spans="1:11" x14ac:dyDescent="0.25">
      <c r="A24" s="1">
        <f t="shared" si="4"/>
        <v>4.5936065074091905</v>
      </c>
      <c r="B24" s="1">
        <f t="shared" si="1"/>
        <v>9.6694565879502647E-3</v>
      </c>
      <c r="C24" s="1">
        <f t="shared" si="2"/>
        <v>-6.2015065439444577</v>
      </c>
      <c r="D24" s="1">
        <f t="shared" si="3"/>
        <v>4.5951657183072898</v>
      </c>
      <c r="E24" s="1">
        <f t="shared" si="5"/>
        <v>4.2844540313556162E-4</v>
      </c>
    </row>
    <row r="25" spans="1:11" x14ac:dyDescent="0.25">
      <c r="A25" s="1">
        <f t="shared" si="4"/>
        <v>4.5951657183072898</v>
      </c>
      <c r="B25" s="1">
        <f t="shared" si="1"/>
        <v>7.6752069507546317E-3</v>
      </c>
      <c r="C25" s="1">
        <f t="shared" si="2"/>
        <v>-6.2071254421058288</v>
      </c>
      <c r="D25" s="1">
        <f t="shared" si="3"/>
        <v>4.5964022338284183</v>
      </c>
      <c r="E25" s="1">
        <f t="shared" si="5"/>
        <v>3.3931548798933359E-4</v>
      </c>
    </row>
    <row r="26" spans="1:11" x14ac:dyDescent="0.25">
      <c r="A26" s="1">
        <f t="shared" si="4"/>
        <v>4.5964022338284183</v>
      </c>
      <c r="B26" s="1">
        <f t="shared" si="1"/>
        <v>6.0959855597935153E-3</v>
      </c>
      <c r="C26" s="1">
        <f t="shared" si="2"/>
        <v>-6.2115712917832173</v>
      </c>
      <c r="D26" s="1">
        <f t="shared" si="3"/>
        <v>4.5973836256974705</v>
      </c>
      <c r="E26" s="1">
        <f t="shared" si="5"/>
        <v>2.6901812727093586E-4</v>
      </c>
    </row>
    <row r="27" spans="1:11" x14ac:dyDescent="0.25">
      <c r="A27" s="1">
        <f t="shared" si="4"/>
        <v>4.5973836256974705</v>
      </c>
      <c r="B27" s="1">
        <f t="shared" si="1"/>
        <v>4.8440575604464797E-3</v>
      </c>
      <c r="C27" s="1">
        <f t="shared" si="2"/>
        <v>-6.2150934438443812</v>
      </c>
      <c r="D27" s="1">
        <f t="shared" si="3"/>
        <v>4.5981630279066588</v>
      </c>
      <c r="E27" s="1">
        <f t="shared" si="5"/>
        <v>2.1346747388376359E-4</v>
      </c>
    </row>
    <row r="28" spans="1:11" x14ac:dyDescent="0.25">
      <c r="A28" s="1">
        <f t="shared" si="4"/>
        <v>4.5981630279066588</v>
      </c>
      <c r="B28" s="1">
        <f t="shared" si="1"/>
        <v>3.8507294783376445E-3</v>
      </c>
      <c r="C28" s="1">
        <f t="shared" si="2"/>
        <v>-6.2178866202531582</v>
      </c>
      <c r="D28" s="1">
        <f t="shared" si="3"/>
        <v>4.5987823266673979</v>
      </c>
      <c r="E28" s="1">
        <f t="shared" si="5"/>
        <v>1.6950295247428188E-4</v>
      </c>
    </row>
    <row r="29" spans="1:11" x14ac:dyDescent="0.25">
      <c r="A29" s="1">
        <f t="shared" si="4"/>
        <v>4.5987823266673979</v>
      </c>
      <c r="B29" s="1">
        <f t="shared" si="1"/>
        <v>3.0620389842059836E-3</v>
      </c>
      <c r="C29" s="1">
        <f t="shared" si="2"/>
        <v>-6.2201034688922938</v>
      </c>
      <c r="D29" s="1">
        <f t="shared" si="3"/>
        <v>4.5992746077041238</v>
      </c>
      <c r="E29" s="1">
        <f t="shared" si="5"/>
        <v>1.3466581298010071E-4</v>
      </c>
    </row>
    <row r="30" spans="1:11" x14ac:dyDescent="0.25">
      <c r="A30" s="1">
        <f t="shared" si="4"/>
        <v>4.5992746077041238</v>
      </c>
      <c r="B30" s="1">
        <f t="shared" si="1"/>
        <v>2.4354828357431302E-3</v>
      </c>
      <c r="C30" s="1">
        <f t="shared" si="2"/>
        <v>-6.2218640256200626</v>
      </c>
      <c r="D30" s="1">
        <f t="shared" si="3"/>
        <v>4.5996660471225548</v>
      </c>
      <c r="E30" s="1">
        <f t="shared" si="5"/>
        <v>1.0703449537481864E-4</v>
      </c>
    </row>
    <row r="31" spans="1:11" x14ac:dyDescent="0.25">
      <c r="A31" s="1">
        <f t="shared" si="4"/>
        <v>4.5996660471225548</v>
      </c>
      <c r="B31" s="1">
        <f t="shared" si="1"/>
        <v>1.937511660244251E-3</v>
      </c>
      <c r="C31" s="1">
        <f t="shared" si="2"/>
        <v>-6.2232629163863686</v>
      </c>
      <c r="D31" s="1">
        <f t="shared" si="3"/>
        <v>4.5999773808531517</v>
      </c>
      <c r="E31" s="1">
        <f t="shared" si="5"/>
        <v>8.5101703997811094E-5</v>
      </c>
    </row>
    <row r="32" spans="1:11" x14ac:dyDescent="0.25">
      <c r="A32" s="1">
        <f t="shared" si="4"/>
        <v>4.5999773808531517</v>
      </c>
      <c r="B32" s="1">
        <f t="shared" si="1"/>
        <v>1.5415980564053022E-3</v>
      </c>
      <c r="C32" s="1">
        <f t="shared" si="2"/>
        <v>-6.2243748848260001</v>
      </c>
      <c r="D32" s="1">
        <f t="shared" si="3"/>
        <v>4.6002250519984358</v>
      </c>
      <c r="E32" s="1">
        <f t="shared" si="5"/>
        <v>6.7681578586184881E-5</v>
      </c>
    </row>
    <row r="33" spans="1:5" x14ac:dyDescent="0.25">
      <c r="A33" s="1">
        <f t="shared" si="4"/>
        <v>4.6002250519984358</v>
      </c>
      <c r="B33" s="1">
        <f t="shared" si="1"/>
        <v>1.2267378868053846E-3</v>
      </c>
      <c r="C33" s="1">
        <f t="shared" si="2"/>
        <v>-6.2252590639850069</v>
      </c>
      <c r="D33" s="1">
        <f t="shared" si="3"/>
        <v>4.6004221101247236</v>
      </c>
      <c r="E33" s="1">
        <f t="shared" si="5"/>
        <v>5.3838919288639869E-5</v>
      </c>
    </row>
    <row r="34" spans="1:5" x14ac:dyDescent="0.25">
      <c r="A34" s="1">
        <f t="shared" si="4"/>
        <v>4.6004221101247236</v>
      </c>
      <c r="B34" s="1">
        <f t="shared" si="1"/>
        <v>9.7628187560871993E-4</v>
      </c>
      <c r="C34" s="1">
        <f t="shared" si="2"/>
        <v>-6.2259622963152292</v>
      </c>
      <c r="D34" s="1">
        <f t="shared" si="3"/>
        <v>4.6005789183142278</v>
      </c>
      <c r="E34" s="1">
        <f t="shared" si="5"/>
        <v>4.2834792453956625E-5</v>
      </c>
    </row>
    <row r="35" spans="1:5" x14ac:dyDescent="0.25">
      <c r="A35" s="1">
        <f t="shared" si="4"/>
        <v>4.6005789183142278</v>
      </c>
      <c r="B35" s="1">
        <f t="shared" si="1"/>
        <v>7.770210190436444E-4</v>
      </c>
      <c r="C35" s="1">
        <f t="shared" si="2"/>
        <v>-6.2265217260173369</v>
      </c>
      <c r="D35" s="1">
        <f t="shared" si="3"/>
        <v>4.6007037104619526</v>
      </c>
      <c r="E35" s="1">
        <f t="shared" si="5"/>
        <v>3.4084447259457627E-5</v>
      </c>
    </row>
    <row r="36" spans="1:5" x14ac:dyDescent="0.25">
      <c r="A36" s="1">
        <f t="shared" si="4"/>
        <v>4.6007037104619526</v>
      </c>
      <c r="B36" s="1">
        <f t="shared" si="1"/>
        <v>6.1846830390521745E-4</v>
      </c>
      <c r="C36" s="1">
        <f t="shared" si="2"/>
        <v>-6.2269668309066066</v>
      </c>
      <c r="D36" s="1">
        <f t="shared" si="3"/>
        <v>4.6008030314188</v>
      </c>
      <c r="E36" s="1">
        <f t="shared" si="5"/>
        <v>2.7124578233757045E-5</v>
      </c>
    </row>
    <row r="37" spans="1:5" x14ac:dyDescent="0.25">
      <c r="A37" s="1">
        <f t="shared" si="4"/>
        <v>4.6008030314188</v>
      </c>
      <c r="B37" s="1">
        <f t="shared" si="1"/>
        <v>4.9229308309284292E-4</v>
      </c>
      <c r="C37" s="1">
        <f t="shared" si="2"/>
        <v>-6.2273210198892635</v>
      </c>
      <c r="D37" s="1">
        <f t="shared" si="3"/>
        <v>4.6008820851694452</v>
      </c>
      <c r="E37" s="1">
        <f t="shared" si="5"/>
        <v>2.1587743741501635E-5</v>
      </c>
    </row>
    <row r="38" spans="1:5" x14ac:dyDescent="0.25">
      <c r="A38" s="1">
        <f t="shared" si="4"/>
        <v>4.6008820851694452</v>
      </c>
      <c r="B38" s="1">
        <f t="shared" si="1"/>
        <v>3.9187469614798687E-4</v>
      </c>
      <c r="C38" s="1">
        <f t="shared" si="2"/>
        <v>-6.2276028920468178</v>
      </c>
      <c r="D38" s="1">
        <f t="shared" si="3"/>
        <v>4.6009450106165142</v>
      </c>
      <c r="E38" s="1">
        <f t="shared" si="5"/>
        <v>1.7182303128356918E-5</v>
      </c>
    </row>
    <row r="39" spans="1:5" x14ac:dyDescent="0.25">
      <c r="A39" s="1">
        <f t="shared" si="4"/>
        <v>4.6009450106165142</v>
      </c>
      <c r="B39" s="1">
        <f t="shared" si="1"/>
        <v>3.1194957845670501E-4</v>
      </c>
      <c r="C39" s="1">
        <f t="shared" si="2"/>
        <v>-6.2278272310027303</v>
      </c>
      <c r="D39" s="1">
        <f t="shared" si="3"/>
        <v>4.6009951002492038</v>
      </c>
      <c r="E39" s="1">
        <f t="shared" si="5"/>
        <v>1.3676635326826598E-5</v>
      </c>
    </row>
    <row r="40" spans="1:5" x14ac:dyDescent="0.25">
      <c r="A40" s="1">
        <f t="shared" si="4"/>
        <v>4.6009951002492038</v>
      </c>
      <c r="B40" s="1">
        <f t="shared" si="1"/>
        <v>2.4833188601602885E-4</v>
      </c>
      <c r="C40" s="1">
        <f t="shared" si="2"/>
        <v>-6.2280057914954536</v>
      </c>
      <c r="D40" s="1">
        <f t="shared" si="3"/>
        <v>4.6010349736684537</v>
      </c>
      <c r="E40" s="1">
        <f t="shared" si="5"/>
        <v>1.0886695507866398E-5</v>
      </c>
    </row>
    <row r="41" spans="1:5" x14ac:dyDescent="0.25">
      <c r="A41" s="1">
        <f t="shared" si="4"/>
        <v>4.6010349736684537</v>
      </c>
      <c r="B41" s="1">
        <f t="shared" si="1"/>
        <v>1.976920706030505E-4</v>
      </c>
      <c r="C41" s="1">
        <f t="shared" si="2"/>
        <v>-6.2281479223868956</v>
      </c>
      <c r="D41" s="1">
        <f t="shared" si="3"/>
        <v>4.6010667153793232</v>
      </c>
      <c r="E41" s="1">
        <f t="shared" si="5"/>
        <v>8.6661847775837822E-6</v>
      </c>
    </row>
    <row r="42" spans="1:5" x14ac:dyDescent="0.25">
      <c r="A42" s="1">
        <f t="shared" si="4"/>
        <v>4.6010667153793232</v>
      </c>
      <c r="B42" s="1">
        <f t="shared" si="1"/>
        <v>1.5738122574981972E-4</v>
      </c>
      <c r="C42" s="1">
        <f t="shared" si="2"/>
        <v>-6.2282610606311604</v>
      </c>
      <c r="D42" s="1">
        <f t="shared" si="3"/>
        <v>4.6010919842664517</v>
      </c>
      <c r="E42" s="1">
        <f t="shared" si="5"/>
        <v>6.8987721398182514E-6</v>
      </c>
    </row>
    <row r="43" spans="1:5" x14ac:dyDescent="0.25">
      <c r="A43" s="1">
        <f t="shared" si="4"/>
        <v>4.6010919842664517</v>
      </c>
      <c r="B43" s="1">
        <f t="shared" si="1"/>
        <v>1.2529164116514835E-4</v>
      </c>
      <c r="C43" s="1">
        <f t="shared" si="2"/>
        <v>-6.2283511232561075</v>
      </c>
      <c r="D43" s="1">
        <f t="shared" si="3"/>
        <v>4.6011121006084315</v>
      </c>
      <c r="E43" s="1">
        <f t="shared" si="5"/>
        <v>5.4919326140212129E-6</v>
      </c>
    </row>
    <row r="44" spans="1:5" x14ac:dyDescent="0.25">
      <c r="A44" s="1">
        <f t="shared" si="4"/>
        <v>4.6011121006084315</v>
      </c>
      <c r="B44" s="1">
        <f t="shared" si="1"/>
        <v>9.9746037571346591E-5</v>
      </c>
      <c r="C44" s="1">
        <f t="shared" si="2"/>
        <v>-6.2284228186210857</v>
      </c>
      <c r="D44" s="1">
        <f t="shared" si="3"/>
        <v>4.6011281152626182</v>
      </c>
      <c r="E44" s="1">
        <f t="shared" si="5"/>
        <v>4.3720608278760857E-6</v>
      </c>
    </row>
    <row r="45" spans="1:5" x14ac:dyDescent="0.25">
      <c r="A45" s="1">
        <f t="shared" si="4"/>
        <v>4.6011281152626182</v>
      </c>
      <c r="B45" s="1">
        <f t="shared" si="1"/>
        <v>7.9409542407926637E-5</v>
      </c>
      <c r="C45" s="1">
        <f t="shared" si="2"/>
        <v>-6.22847989370596</v>
      </c>
      <c r="D45" s="1">
        <f t="shared" si="3"/>
        <v>4.6011408646884435</v>
      </c>
      <c r="E45" s="1">
        <f t="shared" si="5"/>
        <v>3.4805929731984615E-6</v>
      </c>
    </row>
    <row r="46" spans="1:5" x14ac:dyDescent="0.25">
      <c r="A46" s="1">
        <f t="shared" si="4"/>
        <v>4.6011408646884435</v>
      </c>
      <c r="B46" s="1">
        <f t="shared" si="1"/>
        <v>6.321971164480189E-5</v>
      </c>
      <c r="C46" s="1">
        <f t="shared" si="2"/>
        <v>-6.2285253306613297</v>
      </c>
      <c r="D46" s="1">
        <f t="shared" si="3"/>
        <v>4.6011510147172689</v>
      </c>
      <c r="E46" s="1">
        <f t="shared" si="5"/>
        <v>2.7709270809645888E-6</v>
      </c>
    </row>
    <row r="47" spans="1:5" x14ac:dyDescent="0.25">
      <c r="A47" s="1">
        <f t="shared" si="4"/>
        <v>4.6011510147172689</v>
      </c>
      <c r="B47" s="1">
        <f t="shared" si="1"/>
        <v>5.0330881634863545E-5</v>
      </c>
      <c r="C47" s="1">
        <f t="shared" si="2"/>
        <v>-6.22856150308324</v>
      </c>
      <c r="D47" s="1">
        <f t="shared" si="3"/>
        <v>4.6011590953762802</v>
      </c>
      <c r="E47" s="1">
        <f t="shared" si="5"/>
        <v>2.2059760249039099E-6</v>
      </c>
    </row>
    <row r="48" spans="1:5" x14ac:dyDescent="0.25">
      <c r="A48" s="1">
        <f t="shared" si="4"/>
        <v>4.6011590953762802</v>
      </c>
      <c r="B48" s="1">
        <f t="shared" si="1"/>
        <v>4.0069906102946362E-5</v>
      </c>
      <c r="C48" s="1">
        <f t="shared" si="2"/>
        <v>-6.2285903002988281</v>
      </c>
      <c r="D48" s="1">
        <f t="shared" si="3"/>
        <v>4.6011655285985942</v>
      </c>
      <c r="E48" s="1">
        <f t="shared" si="5"/>
        <v>1.7562224743274267E-6</v>
      </c>
    </row>
    <row r="49" spans="1:7" x14ac:dyDescent="0.25">
      <c r="A49" s="1">
        <f t="shared" si="4"/>
        <v>4.6011655285985942</v>
      </c>
      <c r="B49" s="1">
        <f t="shared" si="1"/>
        <v>3.1900942362828033E-5</v>
      </c>
      <c r="C49" s="1">
        <f t="shared" si="2"/>
        <v>-6.2286132262322011</v>
      </c>
      <c r="D49" s="1">
        <f t="shared" si="3"/>
        <v>4.6011706502751544</v>
      </c>
      <c r="E49" s="1">
        <f t="shared" si="5"/>
        <v>1.3981723269869681E-6</v>
      </c>
    </row>
    <row r="50" spans="1:7" x14ac:dyDescent="0.25">
      <c r="A50" s="11">
        <f t="shared" si="4"/>
        <v>4.6011706502751544</v>
      </c>
      <c r="B50" s="11">
        <f t="shared" si="1"/>
        <v>2.5397432535712028E-5</v>
      </c>
      <c r="C50" s="11">
        <f t="shared" si="2"/>
        <v>-6.228631478063031</v>
      </c>
      <c r="D50" s="11">
        <f t="shared" si="3"/>
        <v>4.6011747278052866</v>
      </c>
      <c r="E50" s="11">
        <f t="shared" si="5"/>
        <v>1.1131246696723358E-6</v>
      </c>
    </row>
    <row r="52" spans="1:7" x14ac:dyDescent="0.25">
      <c r="A52" s="30" t="s">
        <v>17</v>
      </c>
      <c r="B52" s="30"/>
      <c r="C52" s="30"/>
      <c r="D52" s="30"/>
      <c r="E52" s="30"/>
      <c r="F52" s="30"/>
      <c r="G52" s="30"/>
    </row>
    <row r="53" spans="1:7" x14ac:dyDescent="0.25">
      <c r="A53" s="15" t="s">
        <v>9</v>
      </c>
      <c r="B53" s="15" t="s">
        <v>10</v>
      </c>
      <c r="C53" s="15" t="s">
        <v>11</v>
      </c>
      <c r="D53" s="15" t="s">
        <v>12</v>
      </c>
      <c r="E53" s="15" t="s">
        <v>0</v>
      </c>
      <c r="F53" s="15" t="s">
        <v>1</v>
      </c>
      <c r="G53" s="15" t="s">
        <v>5</v>
      </c>
    </row>
    <row r="54" spans="1:7" x14ac:dyDescent="0.25">
      <c r="A54" s="6">
        <v>1</v>
      </c>
      <c r="B54" s="6">
        <v>5</v>
      </c>
      <c r="C54" s="6">
        <f t="shared" ref="C54:C67" si="6">((A54-3)^(2)*COS(A54-8)+(1)/(2)*EXP(A54-3))</f>
        <v>3.0832766589915246</v>
      </c>
      <c r="D54" s="6">
        <f t="shared" ref="D54:D67" si="7">((B54-3)^(2)*COS(B54-8)+(1)/(2)*EXP(B54-3))</f>
        <v>-0.26544193693645646</v>
      </c>
      <c r="E54" s="6">
        <f t="shared" ref="E54:E67" si="8">((A54+B54)/2)</f>
        <v>3</v>
      </c>
      <c r="F54" s="6">
        <f t="shared" ref="F54:F67" si="9">((E54-3)^(2)*COS(E54-8)+(1)/(2)*EXP(E54-3))</f>
        <v>0.5</v>
      </c>
      <c r="G54" s="6"/>
    </row>
    <row r="55" spans="1:7" x14ac:dyDescent="0.25">
      <c r="A55" s="6">
        <f>(E54)</f>
        <v>3</v>
      </c>
      <c r="B55" s="6">
        <f>(B54)</f>
        <v>5</v>
      </c>
      <c r="C55" s="6">
        <f t="shared" si="6"/>
        <v>0.5</v>
      </c>
      <c r="D55" s="6">
        <f t="shared" si="7"/>
        <v>-0.26544193693645646</v>
      </c>
      <c r="E55" s="6">
        <f t="shared" si="8"/>
        <v>4</v>
      </c>
      <c r="F55" s="6">
        <f t="shared" si="9"/>
        <v>0.7054972933659106</v>
      </c>
      <c r="G55" s="6">
        <f t="shared" ref="G55:G67" si="10">((E55-E54)/E55)</f>
        <v>0.25</v>
      </c>
    </row>
    <row r="56" spans="1:7" x14ac:dyDescent="0.25">
      <c r="A56" s="6">
        <f>(E55)</f>
        <v>4</v>
      </c>
      <c r="B56" s="6">
        <f>(B55)</f>
        <v>5</v>
      </c>
      <c r="C56" s="6">
        <f t="shared" si="6"/>
        <v>0.7054972933659106</v>
      </c>
      <c r="D56" s="6">
        <f t="shared" si="7"/>
        <v>-0.26544193693645646</v>
      </c>
      <c r="E56" s="6">
        <f t="shared" si="8"/>
        <v>4.5</v>
      </c>
      <c r="F56" s="6">
        <f t="shared" si="9"/>
        <v>0.13381698876474069</v>
      </c>
      <c r="G56" s="6">
        <f t="shared" si="10"/>
        <v>0.1111111111111111</v>
      </c>
    </row>
    <row r="57" spans="1:7" x14ac:dyDescent="0.25">
      <c r="A57" s="6">
        <f>(E56)</f>
        <v>4.5</v>
      </c>
      <c r="B57" s="6">
        <f>(B56)</f>
        <v>5</v>
      </c>
      <c r="C57" s="6">
        <f t="shared" si="6"/>
        <v>0.13381698876474069</v>
      </c>
      <c r="D57" s="6">
        <f t="shared" si="7"/>
        <v>-0.26544193693645646</v>
      </c>
      <c r="E57" s="6">
        <f t="shared" si="8"/>
        <v>4.75</v>
      </c>
      <c r="F57" s="6">
        <f t="shared" si="9"/>
        <v>-0.1672207949938076</v>
      </c>
      <c r="G57" s="6">
        <f t="shared" si="10"/>
        <v>5.2631578947368418E-2</v>
      </c>
    </row>
    <row r="58" spans="1:7" x14ac:dyDescent="0.25">
      <c r="A58" s="6">
        <f>A57</f>
        <v>4.5</v>
      </c>
      <c r="B58" s="6">
        <f>(E57)</f>
        <v>4.75</v>
      </c>
      <c r="C58" s="6">
        <f t="shared" si="6"/>
        <v>0.13381698876474069</v>
      </c>
      <c r="D58" s="6">
        <f t="shared" si="7"/>
        <v>-0.1672207949938076</v>
      </c>
      <c r="E58" s="6">
        <f t="shared" si="8"/>
        <v>4.625</v>
      </c>
      <c r="F58" s="6">
        <f t="shared" si="9"/>
        <v>-2.9812151261934705E-2</v>
      </c>
      <c r="G58" s="6">
        <f t="shared" si="10"/>
        <v>-2.7027027027027029E-2</v>
      </c>
    </row>
    <row r="59" spans="1:7" x14ac:dyDescent="0.25">
      <c r="A59" s="6">
        <f>A58</f>
        <v>4.5</v>
      </c>
      <c r="B59" s="6">
        <f>(E58)</f>
        <v>4.625</v>
      </c>
      <c r="C59" s="6">
        <f t="shared" si="6"/>
        <v>0.13381698876474069</v>
      </c>
      <c r="D59" s="6">
        <f t="shared" si="7"/>
        <v>-2.9812151261934705E-2</v>
      </c>
      <c r="E59" s="6">
        <f t="shared" si="8"/>
        <v>4.5625</v>
      </c>
      <c r="F59" s="6">
        <f t="shared" si="9"/>
        <v>5.0068869447955411E-2</v>
      </c>
      <c r="G59" s="6">
        <f t="shared" si="10"/>
        <v>-1.3698630136986301E-2</v>
      </c>
    </row>
    <row r="60" spans="1:7" x14ac:dyDescent="0.25">
      <c r="A60" s="6">
        <f>(E59)</f>
        <v>4.5625</v>
      </c>
      <c r="B60" s="6">
        <f>(B59)</f>
        <v>4.625</v>
      </c>
      <c r="C60" s="6">
        <f t="shared" si="6"/>
        <v>5.0068869447955411E-2</v>
      </c>
      <c r="D60" s="6">
        <f t="shared" si="7"/>
        <v>-2.9812151261934705E-2</v>
      </c>
      <c r="E60" s="6">
        <f t="shared" si="8"/>
        <v>4.59375</v>
      </c>
      <c r="F60" s="6">
        <f t="shared" si="9"/>
        <v>9.485793816861765E-3</v>
      </c>
      <c r="G60" s="6">
        <f t="shared" si="10"/>
        <v>6.8027210884353739E-3</v>
      </c>
    </row>
    <row r="61" spans="1:7" x14ac:dyDescent="0.25">
      <c r="A61" s="6">
        <f>(E60)</f>
        <v>4.59375</v>
      </c>
      <c r="B61" s="6">
        <f>(B60)</f>
        <v>4.625</v>
      </c>
      <c r="C61" s="6">
        <f t="shared" si="6"/>
        <v>9.485793816861765E-3</v>
      </c>
      <c r="D61" s="6">
        <f t="shared" si="7"/>
        <v>-2.9812151261934705E-2</v>
      </c>
      <c r="E61" s="6">
        <f t="shared" si="8"/>
        <v>4.609375</v>
      </c>
      <c r="F61" s="6">
        <f t="shared" si="9"/>
        <v>-1.0344502152611845E-2</v>
      </c>
      <c r="G61" s="6">
        <f t="shared" si="10"/>
        <v>3.3898305084745762E-3</v>
      </c>
    </row>
    <row r="62" spans="1:7" x14ac:dyDescent="0.25">
      <c r="A62" s="6">
        <f>(A61)</f>
        <v>4.59375</v>
      </c>
      <c r="B62" s="6">
        <f>(E61)</f>
        <v>4.609375</v>
      </c>
      <c r="C62" s="6">
        <f t="shared" si="6"/>
        <v>9.485793816861765E-3</v>
      </c>
      <c r="D62" s="6">
        <f t="shared" si="7"/>
        <v>-1.0344502152611845E-2</v>
      </c>
      <c r="E62" s="6">
        <f t="shared" si="8"/>
        <v>4.6015625</v>
      </c>
      <c r="F62" s="6">
        <f t="shared" si="9"/>
        <v>-4.7206510169139904E-4</v>
      </c>
      <c r="G62" s="6">
        <f t="shared" si="10"/>
        <v>-1.697792869269949E-3</v>
      </c>
    </row>
    <row r="63" spans="1:7" x14ac:dyDescent="0.25">
      <c r="A63" s="6">
        <f>(A62)</f>
        <v>4.59375</v>
      </c>
      <c r="B63" s="6">
        <f>(E62)</f>
        <v>4.6015625</v>
      </c>
      <c r="C63" s="6">
        <f t="shared" si="6"/>
        <v>9.485793816861765E-3</v>
      </c>
      <c r="D63" s="6">
        <f t="shared" si="7"/>
        <v>-4.7206510169139904E-4</v>
      </c>
      <c r="E63" s="6">
        <f t="shared" si="8"/>
        <v>4.59765625</v>
      </c>
      <c r="F63" s="6">
        <f t="shared" si="9"/>
        <v>4.4965110940160535E-3</v>
      </c>
      <c r="G63" s="6">
        <f t="shared" si="10"/>
        <v>-8.4961767204757861E-4</v>
      </c>
    </row>
    <row r="64" spans="1:7" x14ac:dyDescent="0.25">
      <c r="A64" s="6">
        <f>(E63)</f>
        <v>4.59765625</v>
      </c>
      <c r="B64" s="6">
        <f>(B63)</f>
        <v>4.6015625</v>
      </c>
      <c r="C64" s="6">
        <f t="shared" si="6"/>
        <v>4.4965110940160535E-3</v>
      </c>
      <c r="D64" s="6">
        <f t="shared" si="7"/>
        <v>-4.7206510169139904E-4</v>
      </c>
      <c r="E64" s="6">
        <f t="shared" si="8"/>
        <v>4.599609375</v>
      </c>
      <c r="F64" s="6">
        <f t="shared" si="9"/>
        <v>2.0095942567817104E-3</v>
      </c>
      <c r="G64" s="6">
        <f t="shared" si="10"/>
        <v>4.2462845010615713E-4</v>
      </c>
    </row>
    <row r="65" spans="1:8" x14ac:dyDescent="0.25">
      <c r="A65" s="6">
        <f>(E64)</f>
        <v>4.599609375</v>
      </c>
      <c r="B65" s="6">
        <f>(B64)</f>
        <v>4.6015625</v>
      </c>
      <c r="C65" s="6">
        <f t="shared" si="6"/>
        <v>2.0095942567817104E-3</v>
      </c>
      <c r="D65" s="6">
        <f t="shared" si="7"/>
        <v>-4.7206510169139904E-4</v>
      </c>
      <c r="E65" s="6">
        <f t="shared" si="8"/>
        <v>4.6005859375</v>
      </c>
      <c r="F65" s="6">
        <f t="shared" si="9"/>
        <v>7.681023279180188E-4</v>
      </c>
      <c r="G65" s="6">
        <f t="shared" si="10"/>
        <v>2.1226915729144556E-4</v>
      </c>
    </row>
    <row r="66" spans="1:8" x14ac:dyDescent="0.25">
      <c r="A66" s="6">
        <f>(E65)</f>
        <v>4.6005859375</v>
      </c>
      <c r="B66" s="6">
        <f>(B65)</f>
        <v>4.6015625</v>
      </c>
      <c r="C66" s="6">
        <f t="shared" si="6"/>
        <v>7.681023279180188E-4</v>
      </c>
      <c r="D66" s="6">
        <f t="shared" si="7"/>
        <v>-4.7206510169139904E-4</v>
      </c>
      <c r="E66" s="6">
        <f t="shared" si="8"/>
        <v>4.60107421875</v>
      </c>
      <c r="F66" s="6">
        <f t="shared" si="9"/>
        <v>1.478524168687656E-4</v>
      </c>
      <c r="G66" s="6">
        <f t="shared" si="10"/>
        <v>1.0612331529236973E-4</v>
      </c>
    </row>
    <row r="67" spans="1:8" x14ac:dyDescent="0.25">
      <c r="A67" s="16">
        <f>(E66)</f>
        <v>4.60107421875</v>
      </c>
      <c r="B67" s="16">
        <f>(B66)</f>
        <v>4.6015625</v>
      </c>
      <c r="C67" s="16">
        <f t="shared" si="6"/>
        <v>1.478524168687656E-4</v>
      </c>
      <c r="D67" s="16">
        <f t="shared" si="7"/>
        <v>-4.7206510169139904E-4</v>
      </c>
      <c r="E67" s="16">
        <f t="shared" si="8"/>
        <v>4.601318359375</v>
      </c>
      <c r="F67" s="16">
        <f t="shared" si="9"/>
        <v>-1.6214797074809439E-4</v>
      </c>
      <c r="G67" s="16">
        <f t="shared" si="10"/>
        <v>5.3058842256061972E-5</v>
      </c>
    </row>
    <row r="69" spans="1:8" x14ac:dyDescent="0.25">
      <c r="A69" s="30" t="s">
        <v>19</v>
      </c>
      <c r="B69" s="30"/>
      <c r="C69" s="30"/>
      <c r="D69" s="30"/>
      <c r="E69" s="30"/>
      <c r="F69" s="30"/>
      <c r="G69" s="30"/>
      <c r="H69" s="30"/>
    </row>
    <row r="70" spans="1:8" x14ac:dyDescent="0.25">
      <c r="A70" s="15" t="s">
        <v>20</v>
      </c>
      <c r="B70" s="15" t="s">
        <v>21</v>
      </c>
      <c r="C70" s="15" t="s">
        <v>22</v>
      </c>
      <c r="D70" s="15" t="s">
        <v>23</v>
      </c>
      <c r="E70" s="15" t="s">
        <v>24</v>
      </c>
      <c r="F70" s="15" t="s">
        <v>25</v>
      </c>
      <c r="G70" s="15" t="s">
        <v>26</v>
      </c>
      <c r="H70" s="15" t="s">
        <v>5</v>
      </c>
    </row>
    <row r="71" spans="1:8" x14ac:dyDescent="0.25">
      <c r="A71" s="6">
        <v>1</v>
      </c>
      <c r="B71" s="6">
        <v>3</v>
      </c>
      <c r="C71" s="6">
        <f>((B71-3)^(2)*COS(B71-8)+(1)/(2)*EXP(B71-3))</f>
        <v>0.5</v>
      </c>
      <c r="D71" s="6">
        <f>(((-EXP(B71-3))/2)+(B71-3)^2*(-1*SIN(B71-8))+2*(B71-3)*COS(B71-8))</f>
        <v>-0.5</v>
      </c>
      <c r="E71" s="6">
        <f>((-1*(EXP(B71-3))/2)-4*(B71-3)*SIN(B71-8)+(B71-3)^2*(-1*COS(B71-8))+2*COS(B71-8))</f>
        <v>6.7324370926452493E-2</v>
      </c>
      <c r="F71" s="6">
        <f>(C71/D71)</f>
        <v>-1</v>
      </c>
      <c r="G71" s="6">
        <f>((D71^2-C71*E71)/D71^2)</f>
        <v>0.86535125814709501</v>
      </c>
      <c r="H71" s="6"/>
    </row>
    <row r="72" spans="1:8" x14ac:dyDescent="0.25">
      <c r="A72" s="6">
        <v>2</v>
      </c>
      <c r="B72" s="6">
        <f>(B71-(F71/G71))</f>
        <v>4.1556000994800852</v>
      </c>
      <c r="C72" s="6">
        <f t="shared" ref="C72:C103" si="11">((B72-3)^(2)*COS(B72-8)+(1)/(2)*EXP(B72-3))</f>
        <v>0.56900432215241881</v>
      </c>
      <c r="D72" s="6">
        <f t="shared" ref="D72:D88" si="12">(((-EXP(B72-3))/2)+(B72-3)^2*(-1*SIN(B72-8))+2*(B72-3)*COS(B72-8))</f>
        <v>-4.2146406958518892</v>
      </c>
      <c r="E72" s="6">
        <f t="shared" ref="E72:E88" si="13">((-1*(EXP(B72-3))/2)-4*(B72-3)*SIN(B72-8)+(B72-3)^2*(-1*COS(B72-8))+2*COS(B72-8))</f>
        <v>-5.082810824959191</v>
      </c>
      <c r="F72" s="6">
        <f t="shared" ref="F72:F87" si="14">(C72/D72)</f>
        <v>-0.13500660274847182</v>
      </c>
      <c r="G72" s="6">
        <f t="shared" ref="G72:G88" si="15">((D72^2-C72*E72)/D72^2)</f>
        <v>1.1628164940765364</v>
      </c>
      <c r="H72" s="6">
        <f>((B72-B71)/B72)</f>
        <v>0.27808260463384443</v>
      </c>
    </row>
    <row r="73" spans="1:8" x14ac:dyDescent="0.25">
      <c r="A73" s="6">
        <v>3</v>
      </c>
      <c r="B73" s="6">
        <f t="shared" ref="B73:B88" si="16">(B72-(F72/G72))</f>
        <v>4.271703202107374</v>
      </c>
      <c r="C73" s="6">
        <f t="shared" si="11"/>
        <v>0.43668171331011663</v>
      </c>
      <c r="D73" s="6">
        <f t="shared" si="12"/>
        <v>-4.7968627357996212</v>
      </c>
      <c r="E73" s="6">
        <f t="shared" si="13"/>
        <v>-4.9183793877328874</v>
      </c>
      <c r="F73" s="6">
        <f t="shared" si="14"/>
        <v>-9.1034857022508325E-2</v>
      </c>
      <c r="G73" s="6">
        <f t="shared" si="15"/>
        <v>1.093340999942138</v>
      </c>
      <c r="H73" s="6">
        <f t="shared" ref="H73:H103" si="17">((B73-B72)/B73)</f>
        <v>2.7179580868355084E-2</v>
      </c>
    </row>
    <row r="74" spans="1:8" x14ac:dyDescent="0.25">
      <c r="A74" s="6">
        <v>4</v>
      </c>
      <c r="B74" s="6">
        <f t="shared" si="16"/>
        <v>4.3549662069954431</v>
      </c>
      <c r="C74" s="6">
        <f t="shared" si="11"/>
        <v>0.3301702211714912</v>
      </c>
      <c r="D74" s="6">
        <f t="shared" si="12"/>
        <v>-5.1977520221478262</v>
      </c>
      <c r="E74" s="6">
        <f t="shared" si="13"/>
        <v>-4.6967989796703336</v>
      </c>
      <c r="F74" s="6">
        <f t="shared" si="14"/>
        <v>-6.3521733965880414E-2</v>
      </c>
      <c r="G74" s="6">
        <f t="shared" si="15"/>
        <v>1.0573995862069914</v>
      </c>
      <c r="H74" s="6">
        <f t="shared" si="17"/>
        <v>1.9119093221509415E-2</v>
      </c>
    </row>
    <row r="75" spans="1:8" x14ac:dyDescent="0.25">
      <c r="A75" s="6">
        <v>5</v>
      </c>
      <c r="B75" s="6">
        <f t="shared" si="16"/>
        <v>4.415039744752101</v>
      </c>
      <c r="C75" s="6">
        <f t="shared" si="11"/>
        <v>0.24958928319264428</v>
      </c>
      <c r="D75" s="6">
        <f t="shared" si="12"/>
        <v>-5.4737407179159039</v>
      </c>
      <c r="E75" s="6">
        <f t="shared" si="13"/>
        <v>-4.4843305670282412</v>
      </c>
      <c r="F75" s="6">
        <f t="shared" si="14"/>
        <v>-4.5597571396782201E-2</v>
      </c>
      <c r="G75" s="6">
        <f t="shared" si="15"/>
        <v>1.0373555478299483</v>
      </c>
      <c r="H75" s="6">
        <f t="shared" si="17"/>
        <v>1.3606567829443394E-2</v>
      </c>
    </row>
    <row r="76" spans="1:8" x14ac:dyDescent="0.25">
      <c r="A76" s="6">
        <v>6</v>
      </c>
      <c r="B76" s="6">
        <f t="shared" si="16"/>
        <v>4.4589953311392065</v>
      </c>
      <c r="C76" s="6">
        <f t="shared" si="11"/>
        <v>0.18969826278420099</v>
      </c>
      <c r="D76" s="6">
        <f t="shared" si="12"/>
        <v>-5.6669220279830652</v>
      </c>
      <c r="E76" s="6">
        <f t="shared" si="13"/>
        <v>-4.3017550656533281</v>
      </c>
      <c r="F76" s="6">
        <f t="shared" si="14"/>
        <v>-3.3474655526841118E-2</v>
      </c>
      <c r="G76" s="6">
        <f t="shared" si="15"/>
        <v>1.0254105788420103</v>
      </c>
      <c r="H76" s="6">
        <f t="shared" si="17"/>
        <v>9.857733216301779E-3</v>
      </c>
    </row>
    <row r="77" spans="1:8" x14ac:dyDescent="0.25">
      <c r="A77" s="6">
        <v>7</v>
      </c>
      <c r="B77" s="6">
        <f t="shared" si="16"/>
        <v>4.4916404551681044</v>
      </c>
      <c r="C77" s="6">
        <f t="shared" si="11"/>
        <v>0.14517950636890475</v>
      </c>
      <c r="D77" s="6">
        <f t="shared" si="12"/>
        <v>-5.8049380343346879</v>
      </c>
      <c r="E77" s="6">
        <f t="shared" si="13"/>
        <v>-4.1517672157152967</v>
      </c>
      <c r="F77" s="6">
        <f t="shared" si="14"/>
        <v>-2.5009656521776117E-2</v>
      </c>
      <c r="G77" s="6">
        <f t="shared" si="15"/>
        <v>1.017887231768756</v>
      </c>
      <c r="H77" s="6">
        <f t="shared" si="17"/>
        <v>7.2679735510299374E-3</v>
      </c>
    </row>
    <row r="78" spans="1:8" x14ac:dyDescent="0.25">
      <c r="A78" s="6">
        <v>8</v>
      </c>
      <c r="B78" s="6">
        <f t="shared" si="16"/>
        <v>4.5162106194664791</v>
      </c>
      <c r="C78" s="6">
        <f t="shared" si="11"/>
        <v>0.11186174236085966</v>
      </c>
      <c r="D78" s="6">
        <f t="shared" si="12"/>
        <v>-5.9054777115796178</v>
      </c>
      <c r="E78" s="6">
        <f t="shared" si="13"/>
        <v>-4.0310032917701637</v>
      </c>
      <c r="F78" s="6">
        <f t="shared" si="14"/>
        <v>-1.8942031080994206E-2</v>
      </c>
      <c r="G78" s="6">
        <f t="shared" si="15"/>
        <v>1.0129295873034252</v>
      </c>
      <c r="H78" s="6">
        <f t="shared" si="17"/>
        <v>5.44043809481969E-3</v>
      </c>
    </row>
    <row r="79" spans="1:8" x14ac:dyDescent="0.25">
      <c r="A79" s="6">
        <v>9</v>
      </c>
      <c r="B79" s="6">
        <f t="shared" si="16"/>
        <v>4.5349108641018647</v>
      </c>
      <c r="C79" s="6">
        <f t="shared" si="11"/>
        <v>8.6708365123348674E-2</v>
      </c>
      <c r="D79" s="6">
        <f t="shared" si="12"/>
        <v>-5.9799635388623145</v>
      </c>
      <c r="E79" s="6">
        <f t="shared" si="13"/>
        <v>-3.9346599101472863</v>
      </c>
      <c r="F79" s="6">
        <f t="shared" si="14"/>
        <v>-1.4499815017240875E-2</v>
      </c>
      <c r="G79" s="6">
        <f t="shared" si="15"/>
        <v>1.009540499784342</v>
      </c>
      <c r="H79" s="6">
        <f t="shared" si="17"/>
        <v>4.1236190072479481E-3</v>
      </c>
    </row>
    <row r="80" spans="1:8" x14ac:dyDescent="0.25">
      <c r="A80" s="6">
        <v>10</v>
      </c>
      <c r="B80" s="6">
        <f t="shared" si="16"/>
        <v>4.5492736509542384</v>
      </c>
      <c r="C80" s="6">
        <f t="shared" si="11"/>
        <v>6.7553610162577993E-2</v>
      </c>
      <c r="D80" s="6">
        <f t="shared" si="12"/>
        <v>-6.0359291312180332</v>
      </c>
      <c r="E80" s="6">
        <f t="shared" si="13"/>
        <v>-3.8581124329376166</v>
      </c>
      <c r="F80" s="6">
        <f t="shared" si="14"/>
        <v>-1.1191915725648333E-2</v>
      </c>
      <c r="G80" s="6">
        <f t="shared" si="15"/>
        <v>1.0071537733911069</v>
      </c>
      <c r="H80" s="6">
        <f t="shared" si="17"/>
        <v>3.1571604511768606E-3</v>
      </c>
    </row>
    <row r="81" spans="1:8" x14ac:dyDescent="0.25">
      <c r="A81" s="6">
        <v>11</v>
      </c>
      <c r="B81" s="6">
        <f t="shared" si="16"/>
        <v>4.5603860709454427</v>
      </c>
      <c r="C81" s="6">
        <f t="shared" si="11"/>
        <v>5.2852451636099751E-2</v>
      </c>
      <c r="D81" s="6">
        <f t="shared" si="12"/>
        <v>-6.0784659180850467</v>
      </c>
      <c r="E81" s="6">
        <f t="shared" si="13"/>
        <v>-3.7973913590114634</v>
      </c>
      <c r="F81" s="6">
        <f t="shared" si="14"/>
        <v>-8.6950313365827554E-3</v>
      </c>
      <c r="G81" s="6">
        <f t="shared" si="15"/>
        <v>1.0054320345476702</v>
      </c>
      <c r="H81" s="6">
        <f t="shared" si="17"/>
        <v>2.436727903806724E-3</v>
      </c>
    </row>
    <row r="82" spans="1:8" x14ac:dyDescent="0.25">
      <c r="A82" s="6">
        <v>12</v>
      </c>
      <c r="B82" s="6">
        <f t="shared" si="16"/>
        <v>4.5690341257495595</v>
      </c>
      <c r="C82" s="6">
        <f t="shared" si="11"/>
        <v>4.1493116677333131E-2</v>
      </c>
      <c r="D82" s="6">
        <f t="shared" si="12"/>
        <v>-6.1110983367044334</v>
      </c>
      <c r="E82" s="6">
        <f t="shared" si="13"/>
        <v>-3.7492443005201004</v>
      </c>
      <c r="F82" s="6">
        <f t="shared" si="14"/>
        <v>-6.789796922120772E-3</v>
      </c>
      <c r="G82" s="6">
        <f t="shared" si="15"/>
        <v>1.004165635375077</v>
      </c>
      <c r="H82" s="6">
        <f t="shared" si="17"/>
        <v>1.8927533842172952E-3</v>
      </c>
    </row>
    <row r="83" spans="1:8" x14ac:dyDescent="0.25">
      <c r="A83" s="6">
        <v>13</v>
      </c>
      <c r="B83" s="6">
        <f t="shared" si="16"/>
        <v>4.5757957561847462</v>
      </c>
      <c r="C83" s="6">
        <f t="shared" si="11"/>
        <v>3.2666134256091883E-2</v>
      </c>
      <c r="D83" s="6">
        <f t="shared" si="12"/>
        <v>-6.1363205170116846</v>
      </c>
      <c r="E83" s="6">
        <f t="shared" si="13"/>
        <v>-3.7110615287050095</v>
      </c>
      <c r="F83" s="6">
        <f t="shared" si="14"/>
        <v>-5.3234074337433577E-3</v>
      </c>
      <c r="G83" s="6">
        <f t="shared" si="15"/>
        <v>1.0032194362198354</v>
      </c>
      <c r="H83" s="6">
        <f t="shared" si="17"/>
        <v>1.4776949836643319E-3</v>
      </c>
    </row>
    <row r="84" spans="1:8" x14ac:dyDescent="0.25">
      <c r="A84" s="6">
        <v>14</v>
      </c>
      <c r="B84" s="6">
        <f t="shared" si="16"/>
        <v>4.5811020802466107</v>
      </c>
      <c r="C84" s="6">
        <f t="shared" si="11"/>
        <v>2.5774795619081914E-2</v>
      </c>
      <c r="D84" s="6">
        <f t="shared" si="12"/>
        <v>-6.1559323677790907</v>
      </c>
      <c r="E84" s="6">
        <f t="shared" si="13"/>
        <v>-3.6807688581658091</v>
      </c>
      <c r="F84" s="6">
        <f t="shared" si="14"/>
        <v>-4.1869848593513431E-3</v>
      </c>
      <c r="G84" s="6">
        <f t="shared" si="15"/>
        <v>1.0025034913574713</v>
      </c>
      <c r="H84" s="6">
        <f t="shared" si="17"/>
        <v>1.1583073175219086E-3</v>
      </c>
    </row>
    <row r="85" spans="1:8" x14ac:dyDescent="0.25">
      <c r="A85" s="6">
        <v>15</v>
      </c>
      <c r="B85" s="6">
        <f t="shared" si="16"/>
        <v>4.5852786092018185</v>
      </c>
      <c r="C85" s="6">
        <f t="shared" si="11"/>
        <v>2.0374004854620598E-2</v>
      </c>
      <c r="D85" s="6">
        <f t="shared" si="12"/>
        <v>-6.1712550560125301</v>
      </c>
      <c r="E85" s="6">
        <f t="shared" si="13"/>
        <v>-3.6567244619786718</v>
      </c>
      <c r="F85" s="6">
        <f t="shared" si="14"/>
        <v>-3.3014362021499362E-3</v>
      </c>
      <c r="G85" s="6">
        <f t="shared" si="15"/>
        <v>1.0019562378171847</v>
      </c>
      <c r="H85" s="6">
        <f t="shared" si="17"/>
        <v>9.1085609210883763E-4</v>
      </c>
    </row>
    <row r="86" spans="1:8" x14ac:dyDescent="0.25">
      <c r="A86" s="6">
        <v>16</v>
      </c>
      <c r="B86" s="6">
        <f t="shared" si="16"/>
        <v>4.5885735996191066</v>
      </c>
      <c r="C86" s="6">
        <f t="shared" si="11"/>
        <v>1.6128184489015318E-2</v>
      </c>
      <c r="D86" s="6">
        <f t="shared" si="12"/>
        <v>-6.1832725010253808</v>
      </c>
      <c r="E86" s="6">
        <f t="shared" si="13"/>
        <v>-3.637630542508838</v>
      </c>
      <c r="F86" s="6">
        <f t="shared" si="14"/>
        <v>-2.6083573845954158E-3</v>
      </c>
      <c r="G86" s="6">
        <f t="shared" si="15"/>
        <v>1.0015345014288808</v>
      </c>
      <c r="H86" s="6">
        <f t="shared" si="17"/>
        <v>7.1808599028717879E-4</v>
      </c>
    </row>
    <row r="87" spans="1:8" x14ac:dyDescent="0.25">
      <c r="A87" s="6">
        <v>17</v>
      </c>
      <c r="B87" s="6">
        <f t="shared" si="16"/>
        <v>4.591177960608043</v>
      </c>
      <c r="C87" s="6">
        <f t="shared" si="11"/>
        <v>1.2781941148020337E-2</v>
      </c>
      <c r="D87" s="6">
        <f t="shared" si="12"/>
        <v>-6.1927264658161612</v>
      </c>
      <c r="E87" s="6">
        <f t="shared" si="13"/>
        <v>-3.6224613021377463</v>
      </c>
      <c r="F87" s="6">
        <f t="shared" si="14"/>
        <v>-2.0640248230850543E-3</v>
      </c>
      <c r="G87" s="6">
        <f t="shared" si="15"/>
        <v>1.0012073599713389</v>
      </c>
      <c r="H87" s="6">
        <f t="shared" si="17"/>
        <v>5.6725333047021227E-4</v>
      </c>
    </row>
    <row r="88" spans="1:8" x14ac:dyDescent="0.25">
      <c r="A88" s="6">
        <v>18</v>
      </c>
      <c r="B88" s="6">
        <f t="shared" si="16"/>
        <v>4.5932394964153147</v>
      </c>
      <c r="C88" s="6">
        <f t="shared" si="11"/>
        <v>1.0139333797029249E-2</v>
      </c>
      <c r="D88" s="6">
        <f t="shared" si="12"/>
        <v>-6.2001818800702981</v>
      </c>
      <c r="E88" s="6">
        <f t="shared" si="13"/>
        <v>-3.6104054842656939</v>
      </c>
      <c r="F88" s="6">
        <f>(C88/D88)</f>
        <v>-1.6353284457059005E-3</v>
      </c>
      <c r="G88" s="6">
        <f t="shared" si="15"/>
        <v>1.0009522621921674</v>
      </c>
      <c r="H88" s="6">
        <f t="shared" si="17"/>
        <v>4.4881957687610883E-4</v>
      </c>
    </row>
    <row r="89" spans="1:8" x14ac:dyDescent="0.25">
      <c r="A89" s="6">
        <v>19</v>
      </c>
      <c r="B89" s="6">
        <f t="shared" ref="B89:B103" si="18">(B88-(F88/G88))</f>
        <v>4.5948732690810807</v>
      </c>
      <c r="C89" s="6">
        <f t="shared" si="11"/>
        <v>8.0490079243276114E-3</v>
      </c>
      <c r="D89" s="6">
        <f t="shared" ref="D89:D103" si="19">(((-EXP(B89-3))/2)+(B89-3)^2*(-1*SIN(B89-8))+2*(B89-3)*COS(B89-8))</f>
        <v>-6.2060726360544427</v>
      </c>
      <c r="E89" s="6">
        <f t="shared" ref="E89:E103" si="20">((-1*(EXP(B89-3))/2)-4*(B89-3)*SIN(B89-8)+(B89-3)^2*(-1*COS(B89-8))+2*COS(B89-8))</f>
        <v>-3.6008209896554733</v>
      </c>
      <c r="F89" s="6">
        <f t="shared" ref="F89:F103" si="21">(C89/D89)</f>
        <v>-1.2969567706260087E-3</v>
      </c>
      <c r="G89" s="6">
        <f t="shared" ref="G89:G103" si="22">((D89^2-C89*E89)/D89^2)</f>
        <v>1.0007525063653324</v>
      </c>
      <c r="H89" s="6">
        <f t="shared" si="17"/>
        <v>3.5556424956476897E-4</v>
      </c>
    </row>
    <row r="90" spans="1:8" x14ac:dyDescent="0.25">
      <c r="A90" s="6">
        <v>20</v>
      </c>
      <c r="B90" s="6">
        <f t="shared" si="18"/>
        <v>4.5961692506173515</v>
      </c>
      <c r="C90" s="6">
        <f t="shared" si="11"/>
        <v>6.3933846916279791E-3</v>
      </c>
      <c r="D90" s="6">
        <f t="shared" si="19"/>
        <v>-6.2107342965155352</v>
      </c>
      <c r="E90" s="6">
        <f t="shared" si="20"/>
        <v>-3.5931991721376169</v>
      </c>
      <c r="F90" s="6">
        <f t="shared" si="21"/>
        <v>-1.0294088245273861E-3</v>
      </c>
      <c r="G90" s="6">
        <f t="shared" si="22"/>
        <v>1.00059556096904</v>
      </c>
      <c r="H90" s="6">
        <f t="shared" si="17"/>
        <v>2.8196993313435469E-4</v>
      </c>
    </row>
    <row r="91" spans="1:8" x14ac:dyDescent="0.25">
      <c r="A91" s="6">
        <v>21</v>
      </c>
      <c r="B91" s="6">
        <f t="shared" si="18"/>
        <v>4.5971980467310685</v>
      </c>
      <c r="C91" s="6">
        <f t="shared" si="11"/>
        <v>5.0806946168653333E-3</v>
      </c>
      <c r="D91" s="6">
        <f t="shared" si="19"/>
        <v>-6.2144278482791391</v>
      </c>
      <c r="E91" s="6">
        <f t="shared" si="20"/>
        <v>-3.5871367760033666</v>
      </c>
      <c r="F91" s="6">
        <f t="shared" si="21"/>
        <v>-8.1756434235088072E-4</v>
      </c>
      <c r="G91" s="6">
        <f t="shared" si="22"/>
        <v>1.0004719203747789</v>
      </c>
      <c r="H91" s="6">
        <f t="shared" si="17"/>
        <v>2.2378764265953808E-4</v>
      </c>
    </row>
    <row r="92" spans="1:8" x14ac:dyDescent="0.25">
      <c r="A92" s="6">
        <v>22</v>
      </c>
      <c r="B92" s="6">
        <f t="shared" si="18"/>
        <v>4.5980152254301414</v>
      </c>
      <c r="C92" s="6">
        <f t="shared" si="11"/>
        <v>4.0390364959757008E-3</v>
      </c>
      <c r="D92" s="6">
        <f t="shared" si="19"/>
        <v>-6.2173572099068171</v>
      </c>
      <c r="E92" s="6">
        <f t="shared" si="20"/>
        <v>-3.5823138677398978</v>
      </c>
      <c r="F92" s="6">
        <f t="shared" si="21"/>
        <v>-6.4963880304960567E-4</v>
      </c>
      <c r="G92" s="6">
        <f t="shared" si="22"/>
        <v>1.0003743085710883</v>
      </c>
      <c r="H92" s="6">
        <f>((B92-B91)/B92)</f>
        <v>1.7772422643435107E-4</v>
      </c>
    </row>
    <row r="93" spans="1:8" x14ac:dyDescent="0.25">
      <c r="A93" s="6">
        <v>23</v>
      </c>
      <c r="B93" s="6">
        <f t="shared" si="18"/>
        <v>4.5986646211588038</v>
      </c>
      <c r="C93" s="6">
        <f t="shared" si="11"/>
        <v>3.2118991785310413E-3</v>
      </c>
      <c r="D93" s="6">
        <f t="shared" si="19"/>
        <v>-6.2196823034602993</v>
      </c>
      <c r="E93" s="6">
        <f t="shared" si="20"/>
        <v>-3.5784764606734623</v>
      </c>
      <c r="F93" s="6">
        <f t="shared" si="21"/>
        <v>-5.1640888100411687E-4</v>
      </c>
      <c r="G93" s="6">
        <f t="shared" si="22"/>
        <v>1.0002971143757178</v>
      </c>
      <c r="H93" s="6">
        <f t="shared" si="17"/>
        <v>1.4121397887432069E-4</v>
      </c>
    </row>
    <row r="94" spans="1:8" x14ac:dyDescent="0.25">
      <c r="A94" s="6">
        <v>24</v>
      </c>
      <c r="B94" s="6">
        <f t="shared" si="18"/>
        <v>4.5991808766528788</v>
      </c>
      <c r="C94" s="6">
        <f t="shared" si="11"/>
        <v>2.554754435637463E-3</v>
      </c>
      <c r="D94" s="6">
        <f t="shared" si="19"/>
        <v>-6.2215289234767184</v>
      </c>
      <c r="E94" s="6">
        <f t="shared" si="20"/>
        <v>-3.5754228147512248</v>
      </c>
      <c r="F94" s="6">
        <f t="shared" si="21"/>
        <v>-4.1063128807409188E-4</v>
      </c>
      <c r="G94" s="6">
        <f t="shared" si="22"/>
        <v>1.0002359838705066</v>
      </c>
      <c r="H94" s="6">
        <f t="shared" si="17"/>
        <v>1.1224944352496985E-4</v>
      </c>
    </row>
    <row r="95" spans="1:8" x14ac:dyDescent="0.25">
      <c r="A95" s="6">
        <v>25</v>
      </c>
      <c r="B95" s="6">
        <f t="shared" si="18"/>
        <v>4.5995914110614544</v>
      </c>
      <c r="C95" s="6">
        <f t="shared" si="11"/>
        <v>2.0324439338730294E-3</v>
      </c>
      <c r="D95" s="6">
        <f t="shared" si="19"/>
        <v>-6.2229962587850221</v>
      </c>
      <c r="E95" s="6">
        <f t="shared" si="20"/>
        <v>-3.572992618405392</v>
      </c>
      <c r="F95" s="6">
        <f t="shared" si="21"/>
        <v>-3.2660214619345502E-4</v>
      </c>
      <c r="G95" s="6">
        <f t="shared" si="22"/>
        <v>1.0001875217353469</v>
      </c>
      <c r="H95" s="6">
        <f t="shared" si="17"/>
        <v>8.9254538476689626E-5</v>
      </c>
    </row>
    <row r="96" spans="1:8" x14ac:dyDescent="0.25">
      <c r="A96" s="6">
        <v>26</v>
      </c>
      <c r="B96" s="6">
        <f t="shared" si="18"/>
        <v>4.5999179519741293</v>
      </c>
      <c r="C96" s="6">
        <f t="shared" si="11"/>
        <v>1.6171616120899124E-3</v>
      </c>
      <c r="D96" s="6">
        <f t="shared" si="19"/>
        <v>-6.2241626712893545</v>
      </c>
      <c r="E96" s="6">
        <f t="shared" si="20"/>
        <v>-3.5710584346900278</v>
      </c>
      <c r="F96" s="6">
        <f t="shared" si="21"/>
        <v>-2.5981994647240035E-4</v>
      </c>
      <c r="G96" s="6">
        <f t="shared" si="22"/>
        <v>1.0001490694026411</v>
      </c>
      <c r="H96" s="6">
        <f t="shared" si="17"/>
        <v>7.0988421116246561E-5</v>
      </c>
    </row>
    <row r="97" spans="1:8" x14ac:dyDescent="0.25">
      <c r="A97" s="6">
        <v>27</v>
      </c>
      <c r="B97" s="6">
        <f t="shared" si="18"/>
        <v>4.6001777331951699</v>
      </c>
      <c r="C97" s="6">
        <f t="shared" si="11"/>
        <v>1.2868869274096362E-3</v>
      </c>
      <c r="D97" s="6">
        <f t="shared" si="19"/>
        <v>-6.2250901652571766</v>
      </c>
      <c r="E97" s="6">
        <f t="shared" si="20"/>
        <v>-3.5695189297032446</v>
      </c>
      <c r="F97" s="6">
        <f t="shared" si="21"/>
        <v>-2.0672582938507063E-4</v>
      </c>
      <c r="G97" s="6">
        <f t="shared" si="22"/>
        <v>1.0001185383250135</v>
      </c>
      <c r="H97" s="6">
        <f t="shared" si="17"/>
        <v>5.6471996541771895E-5</v>
      </c>
    </row>
    <row r="98" spans="1:8" x14ac:dyDescent="0.25">
      <c r="A98" s="6">
        <v>28</v>
      </c>
      <c r="B98" s="6">
        <f t="shared" si="18"/>
        <v>4.6003844345225255</v>
      </c>
      <c r="C98" s="6">
        <f t="shared" si="11"/>
        <v>1.0241624734637078E-3</v>
      </c>
      <c r="D98" s="6">
        <f t="shared" si="19"/>
        <v>-6.2258278629169581</v>
      </c>
      <c r="E98" s="6">
        <f t="shared" si="20"/>
        <v>-3.56829350644071</v>
      </c>
      <c r="F98" s="6">
        <f t="shared" si="21"/>
        <v>-1.6450221496870326E-4</v>
      </c>
      <c r="G98" s="6">
        <f t="shared" si="22"/>
        <v>1.0000942833946573</v>
      </c>
      <c r="H98" s="6">
        <f t="shared" si="17"/>
        <v>4.4931316131871807E-5</v>
      </c>
    </row>
    <row r="99" spans="1:8" x14ac:dyDescent="0.25">
      <c r="A99" s="6">
        <v>29</v>
      </c>
      <c r="B99" s="6">
        <f t="shared" si="18"/>
        <v>4.6005489212291293</v>
      </c>
      <c r="C99" s="6">
        <f t="shared" si="11"/>
        <v>8.1513657218934554E-4</v>
      </c>
      <c r="D99" s="6">
        <f t="shared" si="19"/>
        <v>-6.2264147195427908</v>
      </c>
      <c r="E99" s="6">
        <f t="shared" si="20"/>
        <v>-3.5673180487097103</v>
      </c>
      <c r="F99" s="6">
        <f t="shared" si="21"/>
        <v>-1.3091588159569323E-4</v>
      </c>
      <c r="G99" s="6">
        <f t="shared" si="22"/>
        <v>1.0000750060200476</v>
      </c>
      <c r="H99" s="6">
        <f t="shared" si="17"/>
        <v>3.5753713180772625E-5</v>
      </c>
    </row>
    <row r="100" spans="1:8" x14ac:dyDescent="0.25">
      <c r="A100" s="6">
        <v>30</v>
      </c>
      <c r="B100" s="6">
        <f t="shared" si="18"/>
        <v>4.600679827291982</v>
      </c>
      <c r="C100" s="6">
        <f t="shared" si="11"/>
        <v>6.4881101820501996E-4</v>
      </c>
      <c r="D100" s="6">
        <f t="shared" si="19"/>
        <v>-6.226881652280694</v>
      </c>
      <c r="E100" s="6">
        <f t="shared" si="20"/>
        <v>-3.5665415430470304</v>
      </c>
      <c r="F100" s="6">
        <f t="shared" si="21"/>
        <v>-1.0419517415549124E-4</v>
      </c>
      <c r="G100" s="6">
        <f t="shared" si="22"/>
        <v>1.0000596793769279</v>
      </c>
      <c r="H100" s="6">
        <f t="shared" si="17"/>
        <v>2.8453634629420013E-5</v>
      </c>
    </row>
    <row r="101" spans="1:8" x14ac:dyDescent="0.25">
      <c r="A101" s="6">
        <v>31</v>
      </c>
      <c r="B101" s="6">
        <f t="shared" si="18"/>
        <v>4.6007840162482054</v>
      </c>
      <c r="C101" s="6">
        <f t="shared" si="11"/>
        <v>5.1644848753484851E-4</v>
      </c>
      <c r="D101" s="6">
        <f t="shared" si="19"/>
        <v>-6.2272532143202746</v>
      </c>
      <c r="E101" s="6">
        <f t="shared" si="20"/>
        <v>-3.5659233959284222</v>
      </c>
      <c r="F101" s="6">
        <f t="shared" si="21"/>
        <v>-8.2933593634383892E-5</v>
      </c>
      <c r="G101" s="6">
        <f t="shared" si="22"/>
        <v>1.000047490415384</v>
      </c>
      <c r="H101" s="6">
        <f t="shared" si="17"/>
        <v>2.264591336074099E-5</v>
      </c>
    </row>
    <row r="102" spans="1:8" x14ac:dyDescent="0.25">
      <c r="A102" s="6">
        <v>32</v>
      </c>
      <c r="B102" s="6">
        <f t="shared" si="18"/>
        <v>4.6008669459034763</v>
      </c>
      <c r="C102" s="6">
        <f t="shared" si="11"/>
        <v>4.1110474439642886E-4</v>
      </c>
      <c r="D102" s="6">
        <f t="shared" si="19"/>
        <v>-6.2275489147141077</v>
      </c>
      <c r="E102" s="6">
        <f t="shared" si="20"/>
        <v>-3.5654313021325743</v>
      </c>
      <c r="F102" s="6">
        <f t="shared" si="21"/>
        <v>-6.6013892468205803E-5</v>
      </c>
      <c r="G102" s="6">
        <f t="shared" si="22"/>
        <v>1.0000377946446997</v>
      </c>
      <c r="H102" s="6">
        <f t="shared" si="17"/>
        <v>1.802478885957383E-5</v>
      </c>
    </row>
    <row r="103" spans="1:8" x14ac:dyDescent="0.25">
      <c r="A103" s="16">
        <v>33</v>
      </c>
      <c r="B103" s="16">
        <f t="shared" si="18"/>
        <v>4.6009329573010671</v>
      </c>
      <c r="C103" s="16">
        <f t="shared" si="11"/>
        <v>3.2725873932193394E-4</v>
      </c>
      <c r="D103" s="16">
        <f t="shared" si="19"/>
        <v>-6.2277842608875726</v>
      </c>
      <c r="E103" s="16">
        <f t="shared" si="20"/>
        <v>-3.5650395503654684</v>
      </c>
      <c r="F103" s="16">
        <f t="shared" si="21"/>
        <v>-5.2548181763010139E-5</v>
      </c>
      <c r="G103" s="16">
        <f t="shared" si="22"/>
        <v>1.0000300807379379</v>
      </c>
      <c r="H103" s="16">
        <f t="shared" si="17"/>
        <v>1.4347393931489327E-5</v>
      </c>
    </row>
    <row r="106" spans="1:8" x14ac:dyDescent="0.25">
      <c r="A106" s="29" t="s">
        <v>35</v>
      </c>
      <c r="B106" s="34"/>
      <c r="C106" s="34"/>
      <c r="D106" s="34"/>
    </row>
    <row r="107" spans="1:8" x14ac:dyDescent="0.25">
      <c r="A107" s="21" t="s">
        <v>36</v>
      </c>
      <c r="B107" s="21" t="s">
        <v>37</v>
      </c>
      <c r="C107" s="21" t="s">
        <v>38</v>
      </c>
      <c r="D107" s="21" t="s">
        <v>39</v>
      </c>
    </row>
    <row r="108" spans="1:8" x14ac:dyDescent="0.25">
      <c r="A108" s="1">
        <v>0</v>
      </c>
      <c r="B108" s="1">
        <v>1</v>
      </c>
      <c r="C108" s="1">
        <v>0.95221123600000002</v>
      </c>
      <c r="D108" s="1"/>
    </row>
    <row r="109" spans="1:8" x14ac:dyDescent="0.25">
      <c r="A109" s="1">
        <v>1</v>
      </c>
      <c r="B109" s="1">
        <v>0.95221123600000002</v>
      </c>
      <c r="C109" s="1">
        <v>0.95385544799999999</v>
      </c>
      <c r="D109" s="1">
        <v>1.7237540000000001E-3</v>
      </c>
    </row>
    <row r="110" spans="1:8" x14ac:dyDescent="0.25">
      <c r="A110" s="1">
        <v>2</v>
      </c>
      <c r="B110" s="1">
        <v>0.95385544799999999</v>
      </c>
      <c r="C110" s="1">
        <v>0.95385736799999998</v>
      </c>
      <c r="D110" s="25">
        <v>2.01246E-6</v>
      </c>
    </row>
    <row r="111" spans="1:8" x14ac:dyDescent="0.25">
      <c r="A111" s="1">
        <v>3</v>
      </c>
      <c r="B111" s="1">
        <v>0.95385736799999998</v>
      </c>
      <c r="C111" s="1">
        <v>0.95385736799999998</v>
      </c>
      <c r="D111" s="25">
        <v>2.7446600000000001E-12</v>
      </c>
    </row>
    <row r="112" spans="1:8" x14ac:dyDescent="0.25">
      <c r="A112" s="1">
        <v>4</v>
      </c>
      <c r="B112" s="1">
        <v>0.95385736799999998</v>
      </c>
      <c r="C112" s="1">
        <v>0.95385736799999998</v>
      </c>
      <c r="D112" s="25">
        <v>4.6557200000000002E-16</v>
      </c>
    </row>
    <row r="113" spans="1:4" x14ac:dyDescent="0.25">
      <c r="A113" s="1">
        <v>5</v>
      </c>
      <c r="B113" s="1">
        <v>0.95385736799999998</v>
      </c>
      <c r="C113" s="1">
        <v>0.95385736799999998</v>
      </c>
      <c r="D113" s="25">
        <v>3.4917900000000002E-16</v>
      </c>
    </row>
    <row r="114" spans="1:4" x14ac:dyDescent="0.25">
      <c r="A114" s="1">
        <v>6</v>
      </c>
      <c r="B114" s="1">
        <v>0.95385736799999998</v>
      </c>
      <c r="C114" s="1">
        <v>0.95385736799999998</v>
      </c>
      <c r="D114" s="25">
        <v>4.6557200000000002E-16</v>
      </c>
    </row>
  </sheetData>
  <mergeCells count="7">
    <mergeCell ref="A106:D106"/>
    <mergeCell ref="A69:H69"/>
    <mergeCell ref="A2:E2"/>
    <mergeCell ref="J1:K1"/>
    <mergeCell ref="A1:E1"/>
    <mergeCell ref="A52:G52"/>
    <mergeCell ref="I10:I1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REY</cp:lastModifiedBy>
  <dcterms:created xsi:type="dcterms:W3CDTF">2020-03-30T18:10:50Z</dcterms:created>
  <dcterms:modified xsi:type="dcterms:W3CDTF">2020-05-08T08:36:56Z</dcterms:modified>
</cp:coreProperties>
</file>