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REY\Downloads\Métodos Matemáticos\Taller_1\"/>
    </mc:Choice>
  </mc:AlternateContent>
  <xr:revisionPtr revIDLastSave="0" documentId="8_{95C35572-2871-4FDD-A149-DBE45D0DC747}" xr6:coauthVersionLast="45" xr6:coauthVersionMax="45" xr10:uidLastSave="{00000000-0000-0000-0000-000000000000}"/>
  <bookViews>
    <workbookView xWindow="-120" yWindow="-120" windowWidth="20730" windowHeight="11160" xr2:uid="{650B4F4A-9A86-4452-B448-E4B3D4549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62" i="1" l="1"/>
  <c r="W63" i="1"/>
  <c r="W64" i="1"/>
  <c r="W65" i="1"/>
  <c r="W66" i="1"/>
  <c r="W67" i="1"/>
  <c r="W61" i="1"/>
  <c r="O62" i="1"/>
  <c r="Q62" i="1" s="1"/>
  <c r="P61" i="1"/>
  <c r="S61" i="1" s="1"/>
  <c r="Q61" i="1"/>
  <c r="R61" i="1"/>
  <c r="U61" i="1"/>
  <c r="O61" i="1"/>
  <c r="V60" i="1"/>
  <c r="U60" i="1"/>
  <c r="T60" i="1"/>
  <c r="S60" i="1"/>
  <c r="R60" i="1"/>
  <c r="Q60" i="1"/>
  <c r="P60" i="1"/>
  <c r="I73" i="1"/>
  <c r="F74" i="1" s="1"/>
  <c r="G73" i="1"/>
  <c r="H73" i="1"/>
  <c r="E74" i="1"/>
  <c r="G74" i="1" s="1"/>
  <c r="B73" i="1"/>
  <c r="B74" i="1"/>
  <c r="B75" i="1"/>
  <c r="B76" i="1"/>
  <c r="B77" i="1"/>
  <c r="B78" i="1"/>
  <c r="B79" i="1"/>
  <c r="B80" i="1"/>
  <c r="B72" i="1"/>
  <c r="D60" i="1"/>
  <c r="C60" i="1"/>
  <c r="G38" i="1"/>
  <c r="F38" i="1"/>
  <c r="D39" i="1"/>
  <c r="F39" i="1" s="1"/>
  <c r="P25" i="1"/>
  <c r="Q24" i="1"/>
  <c r="P24" i="1"/>
  <c r="I27" i="1"/>
  <c r="F28" i="1" s="1"/>
  <c r="G28" i="1"/>
  <c r="E25" i="1"/>
  <c r="I24" i="1"/>
  <c r="F25" i="1" s="1"/>
  <c r="F26" i="1" s="1"/>
  <c r="H26" i="1" s="1"/>
  <c r="B25" i="1"/>
  <c r="B24" i="1"/>
  <c r="B26" i="1"/>
  <c r="B27" i="1"/>
  <c r="B28" i="1"/>
  <c r="B23" i="1"/>
  <c r="E8" i="1"/>
  <c r="D8" i="1"/>
  <c r="P62" i="1" l="1"/>
  <c r="R62" i="1"/>
  <c r="V61" i="1"/>
  <c r="T61" i="1"/>
  <c r="J73" i="1"/>
  <c r="H74" i="1"/>
  <c r="F75" i="1"/>
  <c r="H75" i="1" s="1"/>
  <c r="I74" i="1"/>
  <c r="H38" i="1"/>
  <c r="E39" i="1" s="1"/>
  <c r="D40" i="1" s="1"/>
  <c r="F40" i="1" s="1"/>
  <c r="E60" i="1"/>
  <c r="F60" i="1" s="1"/>
  <c r="B61" i="1" s="1"/>
  <c r="D61" i="1" s="1"/>
  <c r="R24" i="1"/>
  <c r="O25" i="1" s="1"/>
  <c r="O26" i="1" s="1"/>
  <c r="Q26" i="1" s="1"/>
  <c r="J27" i="1"/>
  <c r="I25" i="1"/>
  <c r="K25" i="1" s="1"/>
  <c r="F8" i="1"/>
  <c r="G8" i="1" s="1"/>
  <c r="C9" i="1" s="1"/>
  <c r="H28" i="1"/>
  <c r="I28" i="1"/>
  <c r="G25" i="1"/>
  <c r="H25" i="1"/>
  <c r="J24" i="1"/>
  <c r="S62" i="1" l="1"/>
  <c r="T62" i="1"/>
  <c r="U62" i="1"/>
  <c r="C61" i="1"/>
  <c r="E61" i="1" s="1"/>
  <c r="F61" i="1" s="1"/>
  <c r="B62" i="1" s="1"/>
  <c r="K74" i="1"/>
  <c r="J74" i="1"/>
  <c r="E75" i="1"/>
  <c r="G39" i="1"/>
  <c r="H39" i="1" s="1"/>
  <c r="I39" i="1" s="1"/>
  <c r="D9" i="1"/>
  <c r="S24" i="1"/>
  <c r="Q25" i="1"/>
  <c r="R25" i="1" s="1"/>
  <c r="S25" i="1" s="1"/>
  <c r="E26" i="1"/>
  <c r="G26" i="1" s="1"/>
  <c r="E9" i="1"/>
  <c r="J25" i="1"/>
  <c r="K28" i="1"/>
  <c r="J28" i="1"/>
  <c r="V62" i="1" l="1"/>
  <c r="O63" i="1" s="1"/>
  <c r="F9" i="1"/>
  <c r="G9" i="1" s="1"/>
  <c r="C10" i="1" s="1"/>
  <c r="E40" i="1"/>
  <c r="D41" i="1" s="1"/>
  <c r="F41" i="1" s="1"/>
  <c r="G75" i="1"/>
  <c r="E76" i="1"/>
  <c r="I75" i="1"/>
  <c r="D62" i="1"/>
  <c r="C62" i="1"/>
  <c r="N26" i="1"/>
  <c r="N27" i="1" s="1"/>
  <c r="P27" i="1" s="1"/>
  <c r="T25" i="1"/>
  <c r="I26" i="1"/>
  <c r="K27" i="1" s="1"/>
  <c r="Q63" i="1" l="1"/>
  <c r="R63" i="1"/>
  <c r="P63" i="1"/>
  <c r="G40" i="1"/>
  <c r="H40" i="1" s="1"/>
  <c r="I40" i="1" s="1"/>
  <c r="J75" i="1"/>
  <c r="K75" i="1"/>
  <c r="F76" i="1"/>
  <c r="I76" i="1" s="1"/>
  <c r="G76" i="1"/>
  <c r="E62" i="1"/>
  <c r="F62" i="1" s="1"/>
  <c r="B63" i="1" s="1"/>
  <c r="D63" i="1" s="1"/>
  <c r="D10" i="1"/>
  <c r="E10" i="1"/>
  <c r="P26" i="1"/>
  <c r="R26" i="1" s="1"/>
  <c r="T26" i="1" s="1"/>
  <c r="J26" i="1"/>
  <c r="K26" i="1"/>
  <c r="S63" i="1" l="1"/>
  <c r="T63" i="1"/>
  <c r="U63" i="1"/>
  <c r="E41" i="1"/>
  <c r="G41" i="1" s="1"/>
  <c r="H41" i="1" s="1"/>
  <c r="F10" i="1"/>
  <c r="G10" i="1" s="1"/>
  <c r="C11" i="1" s="1"/>
  <c r="D11" i="1" s="1"/>
  <c r="C63" i="1"/>
  <c r="E63" i="1" s="1"/>
  <c r="F63" i="1" s="1"/>
  <c r="B64" i="1" s="1"/>
  <c r="C64" i="1" s="1"/>
  <c r="H76" i="1"/>
  <c r="F77" i="1"/>
  <c r="H77" i="1" s="1"/>
  <c r="E77" i="1"/>
  <c r="K76" i="1"/>
  <c r="J76" i="1"/>
  <c r="D42" i="1"/>
  <c r="F42" i="1" s="1"/>
  <c r="S26" i="1"/>
  <c r="O27" i="1"/>
  <c r="Q27" i="1" s="1"/>
  <c r="R27" i="1" s="1"/>
  <c r="V63" i="1" l="1"/>
  <c r="O64" i="1" s="1"/>
  <c r="E11" i="1"/>
  <c r="F11" i="1" s="1"/>
  <c r="G11" i="1" s="1"/>
  <c r="C12" i="1" s="1"/>
  <c r="D12" i="1" s="1"/>
  <c r="D64" i="1"/>
  <c r="E64" i="1" s="1"/>
  <c r="F64" i="1" s="1"/>
  <c r="B65" i="1" s="1"/>
  <c r="C65" i="1" s="1"/>
  <c r="E78" i="1"/>
  <c r="I77" i="1"/>
  <c r="G77" i="1"/>
  <c r="E42" i="1"/>
  <c r="I41" i="1"/>
  <c r="O28" i="1"/>
  <c r="Q28" i="1" s="1"/>
  <c r="N28" i="1"/>
  <c r="P28" i="1" s="1"/>
  <c r="T27" i="1"/>
  <c r="S27" i="1"/>
  <c r="Q64" i="1" l="1"/>
  <c r="R64" i="1"/>
  <c r="P64" i="1"/>
  <c r="E12" i="1"/>
  <c r="F12" i="1" s="1"/>
  <c r="G12" i="1" s="1"/>
  <c r="C13" i="1" s="1"/>
  <c r="D13" i="1" s="1"/>
  <c r="D65" i="1"/>
  <c r="E65" i="1" s="1"/>
  <c r="F65" i="1" s="1"/>
  <c r="B66" i="1" s="1"/>
  <c r="F78" i="1"/>
  <c r="I78" i="1" s="1"/>
  <c r="K77" i="1"/>
  <c r="J77" i="1"/>
  <c r="G78" i="1"/>
  <c r="G42" i="1"/>
  <c r="H42" i="1" s="1"/>
  <c r="D43" i="1"/>
  <c r="F43" i="1" s="1"/>
  <c r="R28" i="1"/>
  <c r="S28" i="1" s="1"/>
  <c r="S64" i="1" l="1"/>
  <c r="T64" i="1"/>
  <c r="U64" i="1"/>
  <c r="E13" i="1"/>
  <c r="F13" i="1" s="1"/>
  <c r="G13" i="1" s="1"/>
  <c r="C14" i="1" s="1"/>
  <c r="K78" i="1"/>
  <c r="E79" i="1"/>
  <c r="J78" i="1"/>
  <c r="H78" i="1"/>
  <c r="F79" i="1"/>
  <c r="H79" i="1" s="1"/>
  <c r="C66" i="1"/>
  <c r="D66" i="1"/>
  <c r="E43" i="1"/>
  <c r="I42" i="1"/>
  <c r="T28" i="1"/>
  <c r="V64" i="1" l="1"/>
  <c r="O65" i="1" s="1"/>
  <c r="E80" i="1"/>
  <c r="G80" i="1" s="1"/>
  <c r="I79" i="1"/>
  <c r="G79" i="1"/>
  <c r="E66" i="1"/>
  <c r="F66" i="1" s="1"/>
  <c r="B67" i="1" s="1"/>
  <c r="G43" i="1"/>
  <c r="H43" i="1" s="1"/>
  <c r="D44" i="1"/>
  <c r="F44" i="1" s="1"/>
  <c r="E14" i="1"/>
  <c r="D14" i="1"/>
  <c r="Q65" i="1" l="1"/>
  <c r="R65" i="1"/>
  <c r="P65" i="1"/>
  <c r="K79" i="1"/>
  <c r="F81" i="1"/>
  <c r="H81" i="1" s="1"/>
  <c r="F80" i="1"/>
  <c r="J79" i="1"/>
  <c r="C67" i="1"/>
  <c r="D67" i="1"/>
  <c r="E44" i="1"/>
  <c r="I43" i="1"/>
  <c r="F14" i="1"/>
  <c r="G14" i="1" s="1"/>
  <c r="S65" i="1" l="1"/>
  <c r="T65" i="1"/>
  <c r="U65" i="1"/>
  <c r="H80" i="1"/>
  <c r="I80" i="1"/>
  <c r="E67" i="1"/>
  <c r="F67" i="1" s="1"/>
  <c r="D45" i="1"/>
  <c r="F45" i="1" s="1"/>
  <c r="G44" i="1"/>
  <c r="H44" i="1" s="1"/>
  <c r="V65" i="1" l="1"/>
  <c r="O66" i="1" s="1"/>
  <c r="J80" i="1"/>
  <c r="E81" i="1"/>
  <c r="K80" i="1"/>
  <c r="E45" i="1"/>
  <c r="I44" i="1"/>
  <c r="Q66" i="1" l="1"/>
  <c r="R66" i="1"/>
  <c r="P66" i="1"/>
  <c r="I81" i="1"/>
  <c r="G81" i="1"/>
  <c r="E82" i="1"/>
  <c r="D46" i="1"/>
  <c r="F46" i="1" s="1"/>
  <c r="G45" i="1"/>
  <c r="H45" i="1" s="1"/>
  <c r="T66" i="1" l="1"/>
  <c r="S66" i="1"/>
  <c r="U66" i="1"/>
  <c r="G82" i="1"/>
  <c r="K81" i="1"/>
  <c r="J81" i="1"/>
  <c r="F82" i="1"/>
  <c r="H82" i="1" s="1"/>
  <c r="F83" i="1"/>
  <c r="H83" i="1" s="1"/>
  <c r="E46" i="1"/>
  <c r="I45" i="1"/>
  <c r="V66" i="1" l="1"/>
  <c r="O67" i="1" s="1"/>
  <c r="I82" i="1"/>
  <c r="D47" i="1"/>
  <c r="F47" i="1" s="1"/>
  <c r="G46" i="1"/>
  <c r="H46" i="1" s="1"/>
  <c r="Q67" i="1" l="1"/>
  <c r="R67" i="1"/>
  <c r="P67" i="1"/>
  <c r="E83" i="1"/>
  <c r="K82" i="1"/>
  <c r="J82" i="1"/>
  <c r="E47" i="1"/>
  <c r="I46" i="1"/>
  <c r="S67" i="1" l="1"/>
  <c r="T67" i="1"/>
  <c r="U67" i="1"/>
  <c r="E84" i="1"/>
  <c r="G83" i="1"/>
  <c r="I83" i="1"/>
  <c r="D48" i="1"/>
  <c r="F48" i="1" s="1"/>
  <c r="G47" i="1"/>
  <c r="H47" i="1" s="1"/>
  <c r="V67" i="1" l="1"/>
  <c r="F84" i="1"/>
  <c r="I84" i="1" s="1"/>
  <c r="K83" i="1"/>
  <c r="J83" i="1"/>
  <c r="G84" i="1"/>
  <c r="E48" i="1"/>
  <c r="I47" i="1"/>
  <c r="H84" i="1" l="1"/>
  <c r="F85" i="1"/>
  <c r="H85" i="1" s="1"/>
  <c r="E85" i="1"/>
  <c r="E86" i="1" s="1"/>
  <c r="K84" i="1"/>
  <c r="J84" i="1"/>
  <c r="D49" i="1"/>
  <c r="F49" i="1" s="1"/>
  <c r="G48" i="1"/>
  <c r="H48" i="1" s="1"/>
  <c r="G85" i="1" l="1"/>
  <c r="I85" i="1"/>
  <c r="F86" i="1" s="1"/>
  <c r="F87" i="1" s="1"/>
  <c r="E49" i="1"/>
  <c r="I48" i="1"/>
  <c r="H86" i="1" l="1"/>
  <c r="J85" i="1"/>
  <c r="G49" i="1"/>
  <c r="H49" i="1" s="1"/>
  <c r="I49" i="1" s="1"/>
  <c r="G86" i="1" l="1"/>
  <c r="I86" i="1"/>
  <c r="E87" i="1" s="1"/>
  <c r="E88" i="1" s="1"/>
  <c r="G88" i="1" l="1"/>
  <c r="J86" i="1"/>
  <c r="K85" i="1"/>
  <c r="H87" i="1"/>
  <c r="G87" i="1"/>
  <c r="I87" i="1"/>
  <c r="F88" i="1" s="1"/>
  <c r="F89" i="1" l="1"/>
  <c r="H89" i="1" s="1"/>
  <c r="H88" i="1"/>
  <c r="I88" i="1"/>
  <c r="K86" i="1"/>
  <c r="J87" i="1"/>
  <c r="K87" i="1"/>
  <c r="K88" i="1" l="1"/>
  <c r="J88" i="1"/>
  <c r="E89" i="1"/>
  <c r="G89" i="1" l="1"/>
  <c r="I89" i="1"/>
  <c r="E90" i="1"/>
  <c r="G90" i="1" l="1"/>
  <c r="J89" i="1"/>
  <c r="F90" i="1"/>
  <c r="K89" i="1"/>
  <c r="F91" i="1" l="1"/>
  <c r="H91" i="1" s="1"/>
  <c r="H90" i="1"/>
  <c r="I90" i="1"/>
  <c r="E91" i="1" l="1"/>
  <c r="K90" i="1"/>
  <c r="J90" i="1"/>
  <c r="G91" i="1" l="1"/>
  <c r="I91" i="1"/>
  <c r="E92" i="1"/>
  <c r="G92" i="1" l="1"/>
  <c r="J91" i="1"/>
  <c r="F92" i="1"/>
  <c r="H92" i="1" s="1"/>
  <c r="K91" i="1"/>
  <c r="I92" i="1" l="1"/>
  <c r="J92" i="1" l="1"/>
  <c r="K92" i="1"/>
</calcChain>
</file>

<file path=xl/sharedStrings.xml><?xml version="1.0" encoding="utf-8"?>
<sst xmlns="http://schemas.openxmlformats.org/spreadsheetml/2006/main" count="69" uniqueCount="44">
  <si>
    <t>tolerancia=0,00000001</t>
  </si>
  <si>
    <t xml:space="preserve">Xi </t>
  </si>
  <si>
    <t>f(Xi)</t>
  </si>
  <si>
    <t>f´(Xi)</t>
  </si>
  <si>
    <t>f(Xi)/f´(Xi)</t>
  </si>
  <si>
    <t>Iterasiones</t>
  </si>
  <si>
    <t>Xn+1</t>
  </si>
  <si>
    <t xml:space="preserve"> </t>
  </si>
  <si>
    <t>Ejercicio 1</t>
  </si>
  <si>
    <t>Ejercicio 2</t>
  </si>
  <si>
    <t>An</t>
  </si>
  <si>
    <t>Bn</t>
  </si>
  <si>
    <t>f(Bn)</t>
  </si>
  <si>
    <t>Xn</t>
  </si>
  <si>
    <t>f(Xn)</t>
  </si>
  <si>
    <t>Error</t>
  </si>
  <si>
    <t>f(An)</t>
  </si>
  <si>
    <t>Metodo de Biseccion</t>
  </si>
  <si>
    <t>Metodo de la regla falsa</t>
  </si>
  <si>
    <t>m</t>
  </si>
  <si>
    <t>f(m)</t>
  </si>
  <si>
    <t>interaciones</t>
  </si>
  <si>
    <r>
      <t>tolerancia=</t>
    </r>
    <r>
      <rPr>
        <sz val="10"/>
        <color theme="1"/>
        <rFont val="Calibri"/>
        <family val="2"/>
        <scheme val="minor"/>
      </rPr>
      <t>0,00000001</t>
    </r>
  </si>
  <si>
    <t>Ejercicio 3</t>
  </si>
  <si>
    <t>0,2 &lt; X &lt; 1,6</t>
  </si>
  <si>
    <t>Xn+2</t>
  </si>
  <si>
    <t>f(Xi-1)</t>
  </si>
  <si>
    <t>Xi</t>
  </si>
  <si>
    <t>Xi-1</t>
  </si>
  <si>
    <t>Ejercicio 4</t>
  </si>
  <si>
    <t>Metodo de Newton - Raphson</t>
  </si>
  <si>
    <t>Metodo De Newton - Raphson Mejorado</t>
  </si>
  <si>
    <t>Punto Fijo</t>
  </si>
  <si>
    <t>iteracioes</t>
  </si>
  <si>
    <t>x</t>
  </si>
  <si>
    <t>f(x)</t>
  </si>
  <si>
    <t>X1</t>
  </si>
  <si>
    <t>f(X1)</t>
  </si>
  <si>
    <t>f´(X1)</t>
  </si>
  <si>
    <t>f´´(X1)</t>
  </si>
  <si>
    <t>f(X1)*f´(X1)</t>
  </si>
  <si>
    <t>f´(X1)^2</t>
  </si>
  <si>
    <t>f(X1)*f´´(X1)</t>
  </si>
  <si>
    <t>Xi+1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</si>
</sst>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1" xfId="0" applyNumberFormat="1" applyBorder="1"/>
    <xf numFmtId="0" fontId="0" fillId="0" borderId="7" xfId="0" applyBorder="1"/>
    <xf numFmtId="0" fontId="0" fillId="0" borderId="8" xfId="0" applyFont="1" applyBorder="1"/>
    <xf numFmtId="0" fontId="0" fillId="0" borderId="8" xfId="0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3</xdr:row>
      <xdr:rowOff>4762</xdr:rowOff>
    </xdr:from>
    <xdr:ext cx="265027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7E3F607-F7FD-4EE9-8104-659BCD780DEC}"/>
                </a:ext>
              </a:extLst>
            </xdr:cNvPr>
            <xdr:cNvSpPr txBox="1"/>
          </xdr:nvSpPr>
          <xdr:spPr>
            <a:xfrm>
              <a:off x="638175" y="576262"/>
              <a:ext cx="2650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𝑓</m:t>
                      </m:r>
                      <m:d>
                        <m:dPr>
                          <m:ctrlPr>
                            <a:rPr lang="es-CO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O" sz="11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d>
                      <m:r>
                        <a:rPr lang="es-CO" sz="1100" b="0" i="1">
                          <a:latin typeface="Cambria Math" panose="02040503050406030204" pitchFamily="18" charset="0"/>
                        </a:rPr>
                        <m:t>= </m:t>
                      </m:r>
                      <m:r>
                        <a:rPr lang="es-CO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s-CO" sz="1100" i="1"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  <m:r>
                    <a:rPr lang="es-CO" sz="1100" i="1">
                      <a:latin typeface="Cambria Math" panose="02040503050406030204" pitchFamily="18" charset="0"/>
                    </a:rPr>
                    <m:t>−20</m:t>
                  </m:r>
                  <m:sSup>
                    <m:sSupPr>
                      <m:ctrlPr>
                        <a:rPr lang="es-CO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O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s-CO" sz="110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s-CO" sz="1100" i="1">
                      <a:latin typeface="Cambria Math" panose="02040503050406030204" pitchFamily="18" charset="0"/>
                    </a:rPr>
                    <m:t>+700</m:t>
                  </m:r>
                  <m:sSup>
                    <m:sSupPr>
                      <m:ctrlPr>
                        <a:rPr lang="es-CO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O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s-CO" sz="110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s-CO" sz="1100" i="1">
                      <a:latin typeface="Cambria Math" panose="02040503050406030204" pitchFamily="18" charset="0"/>
                    </a:rPr>
                    <m:t>−14000</m:t>
                  </m:r>
                  <m:r>
                    <a:rPr lang="es-CO" sz="1100" i="1">
                      <a:latin typeface="Cambria Math" panose="02040503050406030204" pitchFamily="18" charset="0"/>
                    </a:rPr>
                    <m:t>𝑥</m:t>
                  </m:r>
                  <m:r>
                    <a:rPr lang="es-CO" sz="1100" i="1">
                      <a:latin typeface="Cambria Math" panose="02040503050406030204" pitchFamily="18" charset="0"/>
                    </a:rPr>
                    <m:t>+70000</m:t>
                  </m:r>
                </m:oMath>
              </a14:m>
              <a:r>
                <a:rPr lang="es-CO" sz="1100"/>
                <a:t> </a:t>
              </a: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7E3F607-F7FD-4EE9-8104-659BCD780DEC}"/>
                </a:ext>
              </a:extLst>
            </xdr:cNvPr>
            <xdr:cNvSpPr txBox="1"/>
          </xdr:nvSpPr>
          <xdr:spPr>
            <a:xfrm>
              <a:off x="638175" y="576262"/>
              <a:ext cx="2650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CO" sz="1100" b="0" i="0">
                  <a:latin typeface="Cambria Math" panose="02040503050406030204" pitchFamily="18" charset="0"/>
                </a:rPr>
                <a:t>𝑓(𝑥)= </a:t>
              </a:r>
              <a:r>
                <a:rPr lang="es-CO" sz="1100" i="0">
                  <a:latin typeface="Cambria Math" panose="02040503050406030204" pitchFamily="18" charset="0"/>
                </a:rPr>
                <a:t>𝑥〗^4-20𝑥^3+700𝑥^2-14000𝑥+70000</a:t>
              </a:r>
              <a:r>
                <a:rPr lang="es-CO" sz="1100"/>
                <a:t> </a:t>
              </a:r>
            </a:p>
          </xdr:txBody>
        </xdr:sp>
      </mc:Fallback>
    </mc:AlternateContent>
    <xdr:clientData/>
  </xdr:oneCellAnchor>
  <xdr:oneCellAnchor>
    <xdr:from>
      <xdr:col>6</xdr:col>
      <xdr:colOff>200025</xdr:colOff>
      <xdr:row>3</xdr:row>
      <xdr:rowOff>23812</xdr:rowOff>
    </xdr:from>
    <xdr:ext cx="239059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77E040F-C1DA-4919-A63B-4E0F070D6E12}"/>
                </a:ext>
              </a:extLst>
            </xdr:cNvPr>
            <xdr:cNvSpPr txBox="1"/>
          </xdr:nvSpPr>
          <xdr:spPr>
            <a:xfrm>
              <a:off x="4772025" y="595312"/>
              <a:ext cx="23905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´</m:t>
                        </m:r>
                        <m:d>
                          <m:d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=4</m:t>
                        </m:r>
                        <m: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es-CO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</m:t>
                    </m:r>
                    <m:r>
                      <a:rPr lang="es-CO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  <m:sSup>
                      <m:sSupPr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CO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14</m:t>
                    </m:r>
                    <m:r>
                      <a:rPr lang="es-CO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00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s-CO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−14000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77E040F-C1DA-4919-A63B-4E0F070D6E12}"/>
                </a:ext>
              </a:extLst>
            </xdr:cNvPr>
            <xdr:cNvSpPr txBox="1"/>
          </xdr:nvSpPr>
          <xdr:spPr>
            <a:xfrm>
              <a:off x="4772025" y="595312"/>
              <a:ext cx="23905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´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(𝑥)=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𝑥〗^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0𝑥^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00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−14000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</xdr:col>
      <xdr:colOff>438150</xdr:colOff>
      <xdr:row>18</xdr:row>
      <xdr:rowOff>4762</xdr:rowOff>
    </xdr:from>
    <xdr:ext cx="2043188" cy="2551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604FEE8-C952-4D9A-ACE1-3E08CD56CB74}"/>
                </a:ext>
              </a:extLst>
            </xdr:cNvPr>
            <xdr:cNvSpPr txBox="1"/>
          </xdr:nvSpPr>
          <xdr:spPr>
            <a:xfrm>
              <a:off x="1238250" y="3548062"/>
              <a:ext cx="2043188" cy="255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=−50+0,6533(1−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150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den>
                        </m:f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604FEE8-C952-4D9A-ACE1-3E08CD56CB74}"/>
                </a:ext>
              </a:extLst>
            </xdr:cNvPr>
            <xdr:cNvSpPr txBox="1"/>
          </xdr:nvSpPr>
          <xdr:spPr>
            <a:xfrm>
              <a:off x="1238250" y="3548062"/>
              <a:ext cx="2043188" cy="255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𝑓(𝑥)=−50+0,6533(1−𝑒^(−150/𝑚))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</xdr:col>
      <xdr:colOff>457200</xdr:colOff>
      <xdr:row>32</xdr:row>
      <xdr:rowOff>14287</xdr:rowOff>
    </xdr:from>
    <xdr:ext cx="9376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35458B3D-CA00-41EC-B845-761DE5996D43}"/>
                </a:ext>
              </a:extLst>
            </xdr:cNvPr>
            <xdr:cNvSpPr txBox="1"/>
          </xdr:nvSpPr>
          <xdr:spPr>
            <a:xfrm>
              <a:off x="1219200" y="6424612"/>
              <a:ext cx="9376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CO" sz="11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35458B3D-CA00-41EC-B845-761DE5996D43}"/>
                </a:ext>
              </a:extLst>
            </xdr:cNvPr>
            <xdr:cNvSpPr txBox="1"/>
          </xdr:nvSpPr>
          <xdr:spPr>
            <a:xfrm>
              <a:off x="1219200" y="6424612"/>
              <a:ext cx="9376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𝑓(𝑥)=sin⁡〖〖(𝑥〗^2)〗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466725</xdr:colOff>
      <xdr:row>32</xdr:row>
      <xdr:rowOff>23812</xdr:rowOff>
    </xdr:from>
    <xdr:ext cx="11751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B5A4EC71-C897-444B-8C18-EA771F9C31A9}"/>
                </a:ext>
              </a:extLst>
            </xdr:cNvPr>
            <xdr:cNvSpPr txBox="1"/>
          </xdr:nvSpPr>
          <xdr:spPr>
            <a:xfrm>
              <a:off x="5124450" y="6434137"/>
              <a:ext cx="11751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𝑔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 </m:t>
                    </m:r>
                    <m:func>
                      <m:func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CO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>
                          <a:rPr lang="es-CO" sz="1100" b="0" i="0">
                            <a:latin typeface="Cambria Math" panose="02040503050406030204" pitchFamily="18" charset="0"/>
                          </a:rPr>
                          <m:t>(</m:t>
                        </m:r>
                        <m:func>
                          <m:func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CO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</m:d>
                          </m:e>
                        </m:func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B5A4EC71-C897-444B-8C18-EA771F9C31A9}"/>
                </a:ext>
              </a:extLst>
            </xdr:cNvPr>
            <xdr:cNvSpPr txBox="1"/>
          </xdr:nvSpPr>
          <xdr:spPr>
            <a:xfrm>
              <a:off x="5124450" y="6434137"/>
              <a:ext cx="11751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𝑔(𝑥)=  cos⁡〖(ln⁡(𝑋))〗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742950</xdr:colOff>
      <xdr:row>35</xdr:row>
      <xdr:rowOff>9525</xdr:rowOff>
    </xdr:from>
    <xdr:ext cx="17340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3C2C3FE-C745-4396-B3E3-3F230E6189AB}"/>
                </a:ext>
              </a:extLst>
            </xdr:cNvPr>
            <xdr:cNvSpPr txBox="1"/>
          </xdr:nvSpPr>
          <xdr:spPr>
            <a:xfrm>
              <a:off x="3457575" y="7019925"/>
              <a:ext cx="17340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CO" sz="11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)−</m:t>
                        </m:r>
                        <m:r>
                          <m:rPr>
                            <m:sty m:val="p"/>
                          </m:rPr>
                          <a:rPr lang="es-CO" sz="1100" b="0" i="0">
                            <a:latin typeface="Cambria Math" panose="02040503050406030204" pitchFamily="18" charset="0"/>
                          </a:rPr>
                          <m:t>cos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⁡(</m:t>
                        </m:r>
                        <m:func>
                          <m:func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CO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</m:e>
                        </m:func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3C2C3FE-C745-4396-B3E3-3F230E6189AB}"/>
                </a:ext>
              </a:extLst>
            </xdr:cNvPr>
            <xdr:cNvSpPr txBox="1"/>
          </xdr:nvSpPr>
          <xdr:spPr>
            <a:xfrm>
              <a:off x="3457575" y="7019925"/>
              <a:ext cx="17340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𝑓(𝑥)=sin⁡〖〖(𝑥〗^2)−cos⁡(ln⁡(𝑥))〗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457200</xdr:colOff>
      <xdr:row>33</xdr:row>
      <xdr:rowOff>14287</xdr:rowOff>
    </xdr:from>
    <xdr:ext cx="185294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9636EA7-8023-47BD-8A37-F554E46AD990}"/>
                </a:ext>
              </a:extLst>
            </xdr:cNvPr>
            <xdr:cNvSpPr txBox="1"/>
          </xdr:nvSpPr>
          <xdr:spPr>
            <a:xfrm>
              <a:off x="3590925" y="6624637"/>
              <a:ext cx="18529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)=</m:t>
                    </m:r>
                    <m:func>
                      <m:func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CO" sz="11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)−</m:t>
                        </m:r>
                        <m:r>
                          <m:rPr>
                            <m:sty m:val="p"/>
                          </m:rPr>
                          <a:rPr lang="es-CO" sz="1100" b="0" i="0">
                            <a:latin typeface="Cambria Math" panose="02040503050406030204" pitchFamily="18" charset="0"/>
                          </a:rPr>
                          <m:t>cos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⁡(</m:t>
                        </m:r>
                        <m:r>
                          <m:rPr>
                            <m:sty m:val="p"/>
                          </m:rPr>
                          <a:rPr lang="es-CO" sz="1100" b="0" i="0">
                            <a:latin typeface="Cambria Math" panose="02040503050406030204" pitchFamily="18" charset="0"/>
                          </a:rPr>
                          <m:t>ln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⁡(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9636EA7-8023-47BD-8A37-F554E46AD990}"/>
                </a:ext>
              </a:extLst>
            </xdr:cNvPr>
            <xdr:cNvSpPr txBox="1"/>
          </xdr:nvSpPr>
          <xdr:spPr>
            <a:xfrm>
              <a:off x="3590925" y="6624637"/>
              <a:ext cx="18529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(𝑓−𝑔)=sin⁡〖〖(𝑥〗^2)−cos⁡(ln⁡(𝑥)〗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</xdr:col>
      <xdr:colOff>457200</xdr:colOff>
      <xdr:row>53</xdr:row>
      <xdr:rowOff>14287</xdr:rowOff>
    </xdr:from>
    <xdr:ext cx="2262094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1EED4A6-59A6-41FB-806E-2F9B2F394CA1}"/>
                </a:ext>
              </a:extLst>
            </xdr:cNvPr>
            <xdr:cNvSpPr txBox="1"/>
          </xdr:nvSpPr>
          <xdr:spPr>
            <a:xfrm>
              <a:off x="1362075" y="10606087"/>
              <a:ext cx="226209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∗</m:t>
                    </m:r>
                    <m:func>
                      <m:func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CO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−8</m:t>
                            </m:r>
                          </m:e>
                        </m:d>
                      </m:e>
                    </m:func>
                    <m:r>
                      <a:rPr lang="es-CO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1EED4A6-59A6-41FB-806E-2F9B2F394CA1}"/>
                </a:ext>
              </a:extLst>
            </xdr:cNvPr>
            <xdr:cNvSpPr txBox="1"/>
          </xdr:nvSpPr>
          <xdr:spPr>
            <a:xfrm>
              <a:off x="1362075" y="10606087"/>
              <a:ext cx="226209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𝑓(𝑥)=(𝑥−3)∗cos⁡(𝑥−8)+1/2 𝑒^(𝑥−3)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457200</xdr:colOff>
      <xdr:row>53</xdr:row>
      <xdr:rowOff>14287</xdr:rowOff>
    </xdr:from>
    <xdr:ext cx="2928109" cy="3429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29DC60DF-ABB1-418A-8C13-33B0300A3A13}"/>
                </a:ext>
              </a:extLst>
            </xdr:cNvPr>
            <xdr:cNvSpPr txBox="1"/>
          </xdr:nvSpPr>
          <xdr:spPr>
            <a:xfrm>
              <a:off x="9505950" y="10606087"/>
              <a:ext cx="2928109" cy="342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´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−3</m:t>
                            </m:r>
                          </m:sup>
                        </m:sSup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 −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−8</m:t>
                            </m:r>
                          </m:e>
                        </m:d>
                      </m:e>
                    </m:func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−8)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29DC60DF-ABB1-418A-8C13-33B0300A3A13}"/>
                </a:ext>
              </a:extLst>
            </xdr:cNvPr>
            <xdr:cNvSpPr txBox="1"/>
          </xdr:nvSpPr>
          <xdr:spPr>
            <a:xfrm>
              <a:off x="9505950" y="10606087"/>
              <a:ext cx="2928109" cy="342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𝑓´(𝑥)=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𝑒^(𝑥−3)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/2 </a:t>
              </a:r>
              <a:r>
                <a:rPr lang="en-US" sz="1100" b="0" i="0">
                  <a:latin typeface="Cambria Math" panose="02040503050406030204" pitchFamily="18" charset="0"/>
                </a:rPr>
                <a:t> −sin⁡(𝑥−8) (𝑥−3)+cos⁡(𝑥−8)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457200</xdr:colOff>
      <xdr:row>53</xdr:row>
      <xdr:rowOff>14287</xdr:rowOff>
    </xdr:from>
    <xdr:ext cx="2987869" cy="3429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FE0C3A39-EA12-4875-8E27-7BEF645DB40C}"/>
                </a:ext>
              </a:extLst>
            </xdr:cNvPr>
            <xdr:cNvSpPr txBox="1"/>
          </xdr:nvSpPr>
          <xdr:spPr>
            <a:xfrm>
              <a:off x="14030325" y="10606087"/>
              <a:ext cx="2987869" cy="342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´´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−3</m:t>
                            </m:r>
                          </m:sup>
                        </m:sSup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 −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−8</m:t>
                            </m:r>
                          </m:e>
                        </m:d>
                      </m:e>
                    </m:func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−8)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FE0C3A39-EA12-4875-8E27-7BEF645DB40C}"/>
                </a:ext>
              </a:extLst>
            </xdr:cNvPr>
            <xdr:cNvSpPr txBox="1"/>
          </xdr:nvSpPr>
          <xdr:spPr>
            <a:xfrm>
              <a:off x="14030325" y="10606087"/>
              <a:ext cx="2987869" cy="342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𝑓´´(𝑥)=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𝑒^(𝑥−3)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/2 </a:t>
              </a:r>
              <a:r>
                <a:rPr lang="en-US" sz="1100" b="0" i="0">
                  <a:latin typeface="Cambria Math" panose="02040503050406030204" pitchFamily="18" charset="0"/>
                </a:rPr>
                <a:t> −cos⁡(𝑥−8) (𝑥−3)−sin⁡(𝑥−8)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457200</xdr:colOff>
      <xdr:row>53</xdr:row>
      <xdr:rowOff>14287</xdr:rowOff>
    </xdr:from>
    <xdr:ext cx="3061736" cy="3429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66846A7-50E9-4138-907A-D9EC0B132983}"/>
                </a:ext>
              </a:extLst>
            </xdr:cNvPr>
            <xdr:cNvSpPr txBox="1"/>
          </xdr:nvSpPr>
          <xdr:spPr>
            <a:xfrm>
              <a:off x="18554700" y="10606087"/>
              <a:ext cx="3061736" cy="342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´´´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−3</m:t>
                            </m:r>
                          </m:sup>
                        </m:sSup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s-CO" sz="1100" b="0" i="1"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−8</m:t>
                            </m:r>
                          </m:e>
                        </m:d>
                      </m:e>
                    </m:func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−3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−8)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66846A7-50E9-4138-907A-D9EC0B132983}"/>
                </a:ext>
              </a:extLst>
            </xdr:cNvPr>
            <xdr:cNvSpPr txBox="1"/>
          </xdr:nvSpPr>
          <xdr:spPr>
            <a:xfrm>
              <a:off x="18554700" y="10606087"/>
              <a:ext cx="3061736" cy="342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𝑓´´´(𝑥)=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𝑒^(𝑥−3)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/2</a:t>
              </a:r>
              <a:r>
                <a:rPr lang="es-CO" sz="1100" b="0" i="0">
                  <a:latin typeface="Cambria Math" panose="02040503050406030204" pitchFamily="18" charset="0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sin⁡(𝑥−8) (𝑥−3)</a:t>
              </a:r>
              <a:r>
                <a:rPr lang="es-CO" sz="1100" b="0" i="0">
                  <a:latin typeface="Cambria Math" panose="02040503050406030204" pitchFamily="18" charset="0"/>
                </a:rPr>
                <a:t>−3</a:t>
              </a:r>
              <a:r>
                <a:rPr lang="en-US" sz="1100" b="0" i="0">
                  <a:latin typeface="Cambria Math" panose="02040503050406030204" pitchFamily="18" charset="0"/>
                </a:rPr>
                <a:t>cos⁡(𝑥−8) 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8AF7-B709-4398-80DD-A0575FF67ABC}">
  <dimension ref="A3:X92"/>
  <sheetViews>
    <sheetView tabSelected="1" topLeftCell="A50" workbookViewId="0">
      <selection activeCell="B69" sqref="B69"/>
    </sheetView>
  </sheetViews>
  <sheetFormatPr baseColWidth="10" defaultColWidth="13.5703125" defaultRowHeight="15" x14ac:dyDescent="0.25"/>
  <sheetData>
    <row r="3" spans="1:14" ht="15.75" thickBot="1" x14ac:dyDescent="0.3">
      <c r="A3" s="16" t="s">
        <v>8</v>
      </c>
      <c r="B3" s="16"/>
      <c r="C3" s="16"/>
    </row>
    <row r="4" spans="1:14" ht="15.75" thickBot="1" x14ac:dyDescent="0.3">
      <c r="A4" s="20"/>
      <c r="B4" s="21"/>
      <c r="C4" s="21"/>
      <c r="D4" s="21"/>
      <c r="E4" s="22"/>
      <c r="F4" s="20"/>
      <c r="G4" s="21"/>
      <c r="H4" s="21"/>
      <c r="I4" s="21"/>
      <c r="J4" s="22"/>
      <c r="K4" s="20" t="s">
        <v>0</v>
      </c>
      <c r="L4" s="21"/>
      <c r="M4" s="21"/>
      <c r="N4" s="22"/>
    </row>
    <row r="6" spans="1:14" ht="15.75" thickBot="1" x14ac:dyDescent="0.3"/>
    <row r="7" spans="1:14" ht="15.75" thickBot="1" x14ac:dyDescent="0.3">
      <c r="B7" s="1" t="s">
        <v>5</v>
      </c>
    </row>
    <row r="8" spans="1:14" ht="15.75" thickBot="1" x14ac:dyDescent="0.3">
      <c r="B8" s="2">
        <v>0</v>
      </c>
      <c r="C8" s="1">
        <v>0</v>
      </c>
      <c r="D8" s="1">
        <f>C8^4 -(20*C8^3) +(700*C8^2) -(14000*C8)+70000</f>
        <v>70000</v>
      </c>
      <c r="E8" s="1">
        <f>(4*C8^3) -(60*C8^2) +(1400*C8) -14000</f>
        <v>-14000</v>
      </c>
      <c r="F8" s="1">
        <f>D8/E8</f>
        <v>-5</v>
      </c>
      <c r="G8" s="1">
        <f>C8-F8</f>
        <v>5</v>
      </c>
    </row>
    <row r="9" spans="1:14" ht="15.75" thickBot="1" x14ac:dyDescent="0.3">
      <c r="B9" s="2">
        <v>1</v>
      </c>
      <c r="C9" s="1">
        <f>G8</f>
        <v>5</v>
      </c>
      <c r="D9" s="1">
        <f>C9^4 -(20*C9^3) +(700*C9^2) -(14000*C9)+70000</f>
        <v>15625</v>
      </c>
      <c r="E9" s="1">
        <f>(4*C9^3) -(60*C9^2) +(1400*C9) -14000</f>
        <v>-8000</v>
      </c>
      <c r="F9" s="1">
        <f>D9/E9</f>
        <v>-1.953125</v>
      </c>
      <c r="G9" s="1">
        <f>C9-F9</f>
        <v>6.953125</v>
      </c>
    </row>
    <row r="10" spans="1:14" ht="15.75" thickBot="1" x14ac:dyDescent="0.3">
      <c r="B10" s="2">
        <v>2</v>
      </c>
      <c r="C10" s="1">
        <f>G9</f>
        <v>6.953125</v>
      </c>
      <c r="D10" s="1">
        <f>C10^4 -(20*C10^3) +(700*C10^2) -(14000*C10)+70000</f>
        <v>2112.6354113221169</v>
      </c>
      <c r="E10" s="1">
        <f>(4*C10^3) -(60*C10^2) +(1400*C10) -14000</f>
        <v>-5821.7601776123047</v>
      </c>
      <c r="F10" s="1">
        <f>D10/E10</f>
        <v>-0.36288602533754288</v>
      </c>
      <c r="G10" s="1">
        <f>C10-F10</f>
        <v>7.3160110253375432</v>
      </c>
    </row>
    <row r="11" spans="1:14" ht="15.75" thickBot="1" x14ac:dyDescent="0.3">
      <c r="B11" s="2">
        <v>3</v>
      </c>
      <c r="C11" s="1">
        <f t="shared" ref="C11:C14" si="0">G10</f>
        <v>7.3160110253375432</v>
      </c>
      <c r="D11" s="1">
        <f t="shared" ref="D11:D14" si="1">C11^4 -(20*C11^3) +(700*C11^2) -(14000*C11)+70000</f>
        <v>75.83218456650502</v>
      </c>
      <c r="E11" s="1">
        <f t="shared" ref="E11:E14" si="2">(4*C11^3) -(60*C11^2) +(1400*C11) -14000</f>
        <v>-5402.696400481449</v>
      </c>
      <c r="F11" s="1">
        <f t="shared" ref="F11:F14" si="3">D11/E11</f>
        <v>-1.4035988503767749E-2</v>
      </c>
      <c r="G11" s="1">
        <f t="shared" ref="G11:G14" si="4">C11-F11</f>
        <v>7.3300470138413107</v>
      </c>
    </row>
    <row r="12" spans="1:14" ht="15.75" thickBot="1" x14ac:dyDescent="0.3">
      <c r="B12" s="2">
        <v>4</v>
      </c>
      <c r="C12" s="1">
        <f t="shared" si="0"/>
        <v>7.3300470138413107</v>
      </c>
      <c r="D12" s="1">
        <f t="shared" si="1"/>
        <v>0.11472101815161295</v>
      </c>
      <c r="E12" s="1">
        <f t="shared" si="2"/>
        <v>-5386.3478739114416</v>
      </c>
      <c r="F12" s="1">
        <f t="shared" si="3"/>
        <v>-2.1298479199098813E-5</v>
      </c>
      <c r="G12" s="1">
        <f t="shared" si="4"/>
        <v>7.3300683123205097</v>
      </c>
    </row>
    <row r="13" spans="1:14" ht="15.75" thickBot="1" x14ac:dyDescent="0.3">
      <c r="B13" s="2">
        <v>5</v>
      </c>
      <c r="C13" s="1">
        <f t="shared" si="0"/>
        <v>7.3300683123205097</v>
      </c>
      <c r="D13" s="1">
        <f t="shared" si="1"/>
        <v>2.6426278054714203E-7</v>
      </c>
      <c r="E13" s="1">
        <f t="shared" si="2"/>
        <v>-5386.3230579878782</v>
      </c>
      <c r="F13" s="1">
        <f t="shared" si="3"/>
        <v>-4.906181409881129E-11</v>
      </c>
      <c r="G13" s="1">
        <f t="shared" si="4"/>
        <v>7.3300683123695718</v>
      </c>
      <c r="L13" t="s">
        <v>7</v>
      </c>
    </row>
    <row r="14" spans="1:14" ht="15.75" thickBot="1" x14ac:dyDescent="0.3">
      <c r="B14" s="1">
        <v>6</v>
      </c>
      <c r="C14" s="1">
        <f t="shared" si="0"/>
        <v>7.3300683123695718</v>
      </c>
      <c r="D14" s="1">
        <f t="shared" si="1"/>
        <v>0</v>
      </c>
      <c r="E14" s="1">
        <f t="shared" si="2"/>
        <v>-5386.3230579307128</v>
      </c>
      <c r="F14" s="1">
        <f t="shared" si="3"/>
        <v>0</v>
      </c>
      <c r="G14" s="1">
        <f t="shared" si="4"/>
        <v>7.3300683123695718</v>
      </c>
    </row>
    <row r="18" spans="1:20" ht="15.75" thickBot="1" x14ac:dyDescent="0.3">
      <c r="A18" s="16" t="s">
        <v>9</v>
      </c>
      <c r="B18" s="16"/>
      <c r="C18" s="16"/>
    </row>
    <row r="19" spans="1:20" ht="24" customHeight="1" thickBot="1" x14ac:dyDescent="0.3">
      <c r="A19" s="20"/>
      <c r="B19" s="21"/>
      <c r="C19" s="21"/>
      <c r="D19" s="21"/>
      <c r="E19" s="22"/>
      <c r="F19" s="23" t="s">
        <v>22</v>
      </c>
      <c r="G19" s="23"/>
      <c r="H19" s="23"/>
      <c r="I19" s="23"/>
      <c r="J19" s="7"/>
    </row>
    <row r="21" spans="1:20" ht="15.75" thickBot="1" x14ac:dyDescent="0.3">
      <c r="C21" s="6"/>
    </row>
    <row r="22" spans="1:20" ht="15.75" thickBot="1" x14ac:dyDescent="0.3">
      <c r="A22" s="3" t="s">
        <v>19</v>
      </c>
      <c r="B22" s="3" t="s">
        <v>20</v>
      </c>
      <c r="C22" s="6"/>
      <c r="E22" s="23" t="s">
        <v>17</v>
      </c>
      <c r="F22" s="21"/>
      <c r="G22" s="21"/>
      <c r="H22" s="21"/>
      <c r="I22" s="21"/>
      <c r="J22" s="21"/>
      <c r="K22" s="22"/>
      <c r="L22" s="7"/>
      <c r="N22" s="20" t="s">
        <v>18</v>
      </c>
      <c r="O22" s="21"/>
      <c r="P22" s="21"/>
      <c r="Q22" s="21"/>
      <c r="R22" s="21"/>
      <c r="S22" s="21"/>
      <c r="T22" s="22"/>
    </row>
    <row r="23" spans="1:20" ht="15.75" thickBot="1" x14ac:dyDescent="0.3">
      <c r="A23" s="3">
        <v>70</v>
      </c>
      <c r="B23" s="3">
        <f>-50 +(0.6533*A23*(1-EXP(-150/A23)))</f>
        <v>-9.6341227846561779</v>
      </c>
      <c r="C23" s="6"/>
      <c r="D23" s="3" t="s">
        <v>21</v>
      </c>
      <c r="E23" s="3" t="s">
        <v>10</v>
      </c>
      <c r="F23" s="3" t="s">
        <v>11</v>
      </c>
      <c r="G23" s="3" t="s">
        <v>16</v>
      </c>
      <c r="H23" s="3" t="s">
        <v>12</v>
      </c>
      <c r="I23" s="3" t="s">
        <v>13</v>
      </c>
      <c r="J23" s="3" t="s">
        <v>14</v>
      </c>
      <c r="K23" s="3" t="s">
        <v>15</v>
      </c>
      <c r="L23" s="6"/>
      <c r="M23" s="3" t="s">
        <v>21</v>
      </c>
      <c r="N23" s="3" t="s">
        <v>10</v>
      </c>
      <c r="O23" s="3" t="s">
        <v>11</v>
      </c>
      <c r="P23" s="3" t="s">
        <v>16</v>
      </c>
      <c r="Q23" s="3" t="s">
        <v>12</v>
      </c>
      <c r="R23" s="3" t="s">
        <v>13</v>
      </c>
      <c r="S23" s="3" t="s">
        <v>14</v>
      </c>
      <c r="T23" s="3" t="s">
        <v>15</v>
      </c>
    </row>
    <row r="24" spans="1:20" ht="15.75" thickBot="1" x14ac:dyDescent="0.3">
      <c r="A24" s="3">
        <v>80</v>
      </c>
      <c r="B24" s="3">
        <f t="shared" ref="B24:B28" si="5">-50 +(0.6533*A24*(1-EXP(-150/A24)))</f>
        <v>-5.7509439871833408</v>
      </c>
      <c r="C24" s="6"/>
      <c r="D24" s="3">
        <v>0</v>
      </c>
      <c r="E24" s="3">
        <v>90</v>
      </c>
      <c r="F24" s="3">
        <v>100</v>
      </c>
      <c r="G24" s="3">
        <v>-2.3083188200000002</v>
      </c>
      <c r="H24" s="3">
        <v>0.75290663800000002</v>
      </c>
      <c r="I24" s="3">
        <f>(E24+F24) /2</f>
        <v>95</v>
      </c>
      <c r="J24" s="3">
        <f>-50 +(0.6533*I24*(1-EXP(-150/I24)))</f>
        <v>-0.73349894538132077</v>
      </c>
      <c r="K24" s="3"/>
      <c r="L24" s="6"/>
      <c r="M24" s="3">
        <v>0</v>
      </c>
      <c r="N24" s="3">
        <v>90</v>
      </c>
      <c r="O24" s="3">
        <v>100</v>
      </c>
      <c r="P24" s="3">
        <f t="shared" ref="P24:Q28" si="6">-50 +(0.6533*N24*(1-EXP(-150/N24)))</f>
        <v>-2.308318820040121</v>
      </c>
      <c r="Q24" s="3">
        <f t="shared" si="6"/>
        <v>0.75290663750308084</v>
      </c>
      <c r="R24" s="3">
        <f>O24-((Q24)*((O24-N24)/(Q24-P24)))</f>
        <v>97.540505761678432</v>
      </c>
      <c r="S24" s="3">
        <f>-50 +(0.6533*R24*(1-EXP(-150/R24)))</f>
        <v>3.2382784639423789E-2</v>
      </c>
      <c r="T24" s="3"/>
    </row>
    <row r="25" spans="1:20" ht="15.75" thickBot="1" x14ac:dyDescent="0.3">
      <c r="A25" s="3">
        <v>90</v>
      </c>
      <c r="B25" s="3">
        <f t="shared" si="5"/>
        <v>-2.308318820040121</v>
      </c>
      <c r="C25" s="6"/>
      <c r="D25" s="3">
        <v>1</v>
      </c>
      <c r="E25" s="3">
        <f>E24</f>
        <v>90</v>
      </c>
      <c r="F25" s="3">
        <f>I24</f>
        <v>95</v>
      </c>
      <c r="G25" s="3">
        <f>-50 +(0.6533*E25*(1-EXP(-150/E25)))</f>
        <v>-2.308318820040121</v>
      </c>
      <c r="H25" s="3">
        <f>-50 +(0.6533*F25*(1-EXP(-150/F25)))</f>
        <v>-0.73349894538132077</v>
      </c>
      <c r="I25" s="3">
        <f>(E25+F25) /2</f>
        <v>92.5</v>
      </c>
      <c r="J25" s="3">
        <f>-50 +(0.6533*I25*(1-EXP(-150/I25)))</f>
        <v>-1.5094404929061938</v>
      </c>
      <c r="K25" s="3">
        <f>ABS((I25-I24)/I25)</f>
        <v>2.7027027027027029E-2</v>
      </c>
      <c r="L25" s="6"/>
      <c r="M25" s="3">
        <v>1</v>
      </c>
      <c r="N25" s="3">
        <v>90</v>
      </c>
      <c r="O25" s="3">
        <f>R24</f>
        <v>97.540505761678432</v>
      </c>
      <c r="P25" s="3">
        <f t="shared" si="6"/>
        <v>-2.308318820040121</v>
      </c>
      <c r="Q25" s="3">
        <f t="shared" si="6"/>
        <v>3.2382784639423789E-2</v>
      </c>
      <c r="R25" s="3">
        <f t="shared" ref="R25:R27" si="7">O25-((Q25)*((O25-N25)/(Q25-P25)))</f>
        <v>97.436185512713507</v>
      </c>
      <c r="S25" s="3">
        <f>-50 +(0.6533*R25*(1-EXP(-150/R25)))</f>
        <v>1.3717485365702942E-3</v>
      </c>
      <c r="T25" s="3">
        <f>(R25-R24)/R25</f>
        <v>-1.0706520212792289E-3</v>
      </c>
    </row>
    <row r="26" spans="1:20" ht="15.75" thickBot="1" x14ac:dyDescent="0.3">
      <c r="A26" s="3">
        <v>100</v>
      </c>
      <c r="B26" s="3">
        <f t="shared" si="5"/>
        <v>0.75290663750308084</v>
      </c>
      <c r="C26" s="6"/>
      <c r="D26" s="3">
        <v>2</v>
      </c>
      <c r="E26" s="3">
        <f>I25</f>
        <v>92.5</v>
      </c>
      <c r="F26" s="3">
        <f>F25</f>
        <v>95</v>
      </c>
      <c r="G26" s="3">
        <f>-50 +(0.6533*E26*(1-EXP(-150/E26)))</f>
        <v>-1.5094404929061938</v>
      </c>
      <c r="H26" s="3">
        <f>-50 +(0.6533*F26*(1-EXP(-150/F26)))</f>
        <v>-0.73349894538132077</v>
      </c>
      <c r="I26" s="3">
        <f>(E26+F26) /2</f>
        <v>93.75</v>
      </c>
      <c r="J26" s="3">
        <f>-50 +(0.6533*I26*(1-EXP(-150/I26)))</f>
        <v>-1.1186558005539098</v>
      </c>
      <c r="K26" s="3">
        <f t="shared" ref="K26:K28" si="8">ABS((I26-I25)/I26)</f>
        <v>1.3333333333333334E-2</v>
      </c>
      <c r="L26" s="6"/>
      <c r="M26" s="3">
        <v>2</v>
      </c>
      <c r="N26" s="3">
        <f>R25</f>
        <v>97.436185512713507</v>
      </c>
      <c r="O26" s="3">
        <f>O25</f>
        <v>97.540505761678432</v>
      </c>
      <c r="P26" s="3">
        <f t="shared" si="6"/>
        <v>1.3717485365702942E-3</v>
      </c>
      <c r="Q26" s="3">
        <f t="shared" si="6"/>
        <v>3.2382784639423789E-2</v>
      </c>
      <c r="R26" s="3">
        <f t="shared" si="7"/>
        <v>97.431570989407106</v>
      </c>
      <c r="S26" s="3">
        <f t="shared" ref="S26:S28" si="9">-50 +(0.6533*R26*(1-EXP(-150/R26)))</f>
        <v>-8.5624580492549285E-7</v>
      </c>
      <c r="T26" s="3">
        <f t="shared" ref="T26:T28" si="10">(R26-R25)/R26</f>
        <v>-4.736168430356824E-5</v>
      </c>
    </row>
    <row r="27" spans="1:20" ht="15.75" thickBot="1" x14ac:dyDescent="0.3">
      <c r="A27" s="3">
        <v>110</v>
      </c>
      <c r="B27" s="3">
        <f t="shared" si="5"/>
        <v>3.4855353811648513</v>
      </c>
      <c r="C27" s="6"/>
      <c r="D27" s="3">
        <v>3</v>
      </c>
      <c r="E27" s="3">
        <v>92.5</v>
      </c>
      <c r="F27" s="3">
        <v>93.75</v>
      </c>
      <c r="G27" s="3">
        <v>-2.3083188200000002</v>
      </c>
      <c r="H27" s="3">
        <v>0.75290663800000002</v>
      </c>
      <c r="I27" s="3">
        <f t="shared" ref="I27:I28" si="11">(E27+F27) /2</f>
        <v>93.125</v>
      </c>
      <c r="J27" s="3">
        <f t="shared" ref="J27:J28" si="12">-50 +(0.6533*I27*(1-EXP(-150/I27)))</f>
        <v>-1.3133380877778436</v>
      </c>
      <c r="K27" s="3">
        <f t="shared" si="8"/>
        <v>6.7114093959731542E-3</v>
      </c>
      <c r="L27" s="6"/>
      <c r="M27" s="3">
        <v>3</v>
      </c>
      <c r="N27" s="3">
        <f>N26</f>
        <v>97.436185512713507</v>
      </c>
      <c r="O27" s="3">
        <f>R26</f>
        <v>97.431570989407106</v>
      </c>
      <c r="P27" s="3">
        <f t="shared" si="6"/>
        <v>1.3717485365702942E-3</v>
      </c>
      <c r="Q27" s="3">
        <f t="shared" si="6"/>
        <v>-8.5624580492549285E-7</v>
      </c>
      <c r="R27" s="3">
        <f t="shared" si="7"/>
        <v>97.431573867996974</v>
      </c>
      <c r="S27" s="3">
        <f t="shared" si="9"/>
        <v>2.2630786133959191E-11</v>
      </c>
      <c r="T27" s="3">
        <f t="shared" si="10"/>
        <v>2.9544733329517983E-8</v>
      </c>
    </row>
    <row r="28" spans="1:20" ht="15.75" thickBot="1" x14ac:dyDescent="0.3">
      <c r="A28" s="3">
        <v>120</v>
      </c>
      <c r="B28" s="3">
        <f t="shared" si="5"/>
        <v>5.9351699453485338</v>
      </c>
      <c r="C28" s="6"/>
      <c r="D28" s="3">
        <v>4</v>
      </c>
      <c r="E28" s="3">
        <v>93.125</v>
      </c>
      <c r="F28" s="3">
        <f t="shared" ref="F28" si="13">I27</f>
        <v>93.125</v>
      </c>
      <c r="G28" s="3">
        <f t="shared" ref="G28" si="14">-50 +(0.6533*E28*(1-EXP(-150/E28)))</f>
        <v>-1.3133380877778436</v>
      </c>
      <c r="H28" s="3">
        <f t="shared" ref="H28" si="15">-50 +(0.6533*F28*(1-EXP(-150/F28)))</f>
        <v>-1.3133380877778436</v>
      </c>
      <c r="I28" s="3">
        <f t="shared" si="11"/>
        <v>93.125</v>
      </c>
      <c r="J28" s="3">
        <f t="shared" si="12"/>
        <v>-1.3133380877778436</v>
      </c>
      <c r="K28" s="3">
        <f t="shared" si="8"/>
        <v>0</v>
      </c>
      <c r="L28" s="6"/>
      <c r="M28" s="3">
        <v>4</v>
      </c>
      <c r="N28" s="3">
        <f>R27</f>
        <v>97.431573867996974</v>
      </c>
      <c r="O28" s="3">
        <f>O27</f>
        <v>97.431570989407106</v>
      </c>
      <c r="P28" s="3">
        <f t="shared" si="6"/>
        <v>2.2630786133959191E-11</v>
      </c>
      <c r="Q28" s="3">
        <f t="shared" si="6"/>
        <v>-8.5624580492549285E-7</v>
      </c>
      <c r="R28" s="3">
        <f t="shared" ref="R28" si="16">O28-((Q28)*((O28-N28)/(Q28-P28)))</f>
        <v>97.431573867920889</v>
      </c>
      <c r="S28" s="3">
        <f t="shared" si="9"/>
        <v>0</v>
      </c>
      <c r="T28" s="3">
        <f t="shared" si="10"/>
        <v>-7.8090615931477117E-13</v>
      </c>
    </row>
    <row r="32" spans="1:20" ht="15.75" thickBot="1" x14ac:dyDescent="0.3">
      <c r="A32" s="24" t="s">
        <v>23</v>
      </c>
      <c r="B32" s="24"/>
      <c r="C32" s="24"/>
    </row>
    <row r="33" spans="1:16" ht="15.75" thickBot="1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 t="s">
        <v>22</v>
      </c>
      <c r="L33" s="23"/>
      <c r="M33" s="23"/>
      <c r="N33" s="23"/>
      <c r="O33" s="23" t="s">
        <v>24</v>
      </c>
      <c r="P33" s="23"/>
    </row>
    <row r="34" spans="1:16" ht="15.75" thickBot="1" x14ac:dyDescent="0.3">
      <c r="A34" s="7"/>
      <c r="B34" s="7"/>
      <c r="C34" s="7"/>
      <c r="D34" s="20"/>
      <c r="E34" s="21"/>
      <c r="F34" s="21"/>
      <c r="G34" s="21"/>
      <c r="H34" s="22"/>
      <c r="I34" s="7"/>
      <c r="J34" s="7"/>
      <c r="K34" s="7"/>
      <c r="L34" s="7"/>
      <c r="M34" s="7"/>
      <c r="N34" s="7"/>
      <c r="O34" s="7"/>
      <c r="P34" s="7"/>
    </row>
    <row r="35" spans="1:16" ht="15.75" thickBot="1" x14ac:dyDescent="0.3"/>
    <row r="36" spans="1:16" ht="15.75" thickBot="1" x14ac:dyDescent="0.3">
      <c r="D36" s="23"/>
      <c r="E36" s="23"/>
      <c r="F36" s="23"/>
    </row>
    <row r="37" spans="1:16" ht="15.75" thickBot="1" x14ac:dyDescent="0.3">
      <c r="C37" s="3" t="s">
        <v>21</v>
      </c>
      <c r="D37" s="3" t="s">
        <v>28</v>
      </c>
      <c r="E37" s="3" t="s">
        <v>27</v>
      </c>
      <c r="F37" s="3" t="s">
        <v>26</v>
      </c>
      <c r="G37" s="3" t="s">
        <v>2</v>
      </c>
      <c r="H37" s="3" t="s">
        <v>25</v>
      </c>
      <c r="I37" s="3" t="s">
        <v>15</v>
      </c>
    </row>
    <row r="38" spans="1:16" ht="15.75" thickBot="1" x14ac:dyDescent="0.3">
      <c r="C38" s="3">
        <v>0</v>
      </c>
      <c r="D38" s="3">
        <v>0.3</v>
      </c>
      <c r="E38" s="3">
        <v>1</v>
      </c>
      <c r="F38" s="3">
        <f xml:space="preserve"> -SIN(D38^2)+COS(LN(D38))</f>
        <v>0.26877354653230717</v>
      </c>
      <c r="G38" s="3">
        <f>-SIN(E38^2)+COS(LN(E38))</f>
        <v>0.1585290151921035</v>
      </c>
      <c r="H38" s="3">
        <f>(E38)-((G38*(D38-E38))/(F38-G38))</f>
        <v>2.0065833586976671</v>
      </c>
      <c r="I38" s="8"/>
    </row>
    <row r="39" spans="1:16" ht="15.75" thickBot="1" x14ac:dyDescent="0.3">
      <c r="C39" s="3">
        <v>1</v>
      </c>
      <c r="D39" s="3">
        <f>E38</f>
        <v>1</v>
      </c>
      <c r="E39" s="3">
        <f>H38</f>
        <v>2.0065833586976671</v>
      </c>
      <c r="F39" s="3">
        <f xml:space="preserve"> -SIN(D39^2)+COS(LN(D39))</f>
        <v>0.1585290151921035</v>
      </c>
      <c r="G39" s="3">
        <f>-SIN(E39^2)+COS(LN(E39))</f>
        <v>1.5409132055270598</v>
      </c>
      <c r="H39" s="3">
        <f>(E39)-((G39*(D39-E39))/(F39-G39))</f>
        <v>0.88456706197975521</v>
      </c>
      <c r="I39" s="8">
        <f>ABS((H39-H38)/H39)</f>
        <v>1.2684355375009331</v>
      </c>
    </row>
    <row r="40" spans="1:16" ht="15.75" thickBot="1" x14ac:dyDescent="0.3">
      <c r="C40" s="3">
        <v>2</v>
      </c>
      <c r="D40" s="3">
        <f t="shared" ref="D40:D49" si="17">E39</f>
        <v>2.0065833586976671</v>
      </c>
      <c r="E40" s="3">
        <f t="shared" ref="E40:E48" si="18">H39</f>
        <v>0.88456706197975521</v>
      </c>
      <c r="F40" s="3">
        <f t="shared" ref="F40:F48" si="19" xml:space="preserve"> -SIN(D40^2)+COS(LN(D40))</f>
        <v>1.5409132055270598</v>
      </c>
      <c r="G40" s="3">
        <f t="shared" ref="G40:G48" si="20">-SIN(E40^2)+COS(LN(E40))</f>
        <v>0.2874617151359744</v>
      </c>
      <c r="H40" s="3">
        <f t="shared" ref="H40:H48" si="21">(E40)-((G40*(D40-E40))/(F40-G40))</f>
        <v>0.62724818563104889</v>
      </c>
      <c r="I40" s="8">
        <f t="shared" ref="I40:I49" si="22">ABS((H40-H39)/H40)</f>
        <v>0.41023454868957215</v>
      </c>
    </row>
    <row r="41" spans="1:16" ht="15.75" thickBot="1" x14ac:dyDescent="0.3">
      <c r="C41" s="3">
        <v>3</v>
      </c>
      <c r="D41" s="3">
        <f t="shared" si="17"/>
        <v>0.88456706197975521</v>
      </c>
      <c r="E41" s="3">
        <f t="shared" si="18"/>
        <v>0.62724818563104889</v>
      </c>
      <c r="F41" s="3">
        <f t="shared" si="19"/>
        <v>0.2874617151359744</v>
      </c>
      <c r="G41" s="3">
        <f t="shared" si="20"/>
        <v>0.5098189472498621</v>
      </c>
      <c r="H41" s="3">
        <f t="shared" si="21"/>
        <v>1.2172269212020312</v>
      </c>
      <c r="I41" s="8">
        <f t="shared" si="22"/>
        <v>0.48469083725848655</v>
      </c>
    </row>
    <row r="42" spans="1:16" ht="15.75" thickBot="1" x14ac:dyDescent="0.3">
      <c r="C42" s="3">
        <v>4</v>
      </c>
      <c r="D42" s="3">
        <f t="shared" si="17"/>
        <v>0.62724818563104889</v>
      </c>
      <c r="E42" s="3">
        <f t="shared" si="18"/>
        <v>1.2172269212020312</v>
      </c>
      <c r="F42" s="3">
        <f t="shared" si="19"/>
        <v>0.5098189472498621</v>
      </c>
      <c r="G42" s="3">
        <f t="shared" si="20"/>
        <v>-1.5287108786524395E-2</v>
      </c>
      <c r="H42" s="3">
        <f t="shared" si="21"/>
        <v>1.2000512116311159</v>
      </c>
      <c r="I42" s="8">
        <f t="shared" si="22"/>
        <v>1.4312480504536122E-2</v>
      </c>
    </row>
    <row r="43" spans="1:16" ht="15.75" thickBot="1" x14ac:dyDescent="0.3">
      <c r="C43" s="3">
        <v>5</v>
      </c>
      <c r="D43" s="3">
        <f t="shared" si="17"/>
        <v>1.2172269212020312</v>
      </c>
      <c r="E43" s="3">
        <f t="shared" si="18"/>
        <v>1.2000512116311159</v>
      </c>
      <c r="F43" s="3">
        <f t="shared" si="19"/>
        <v>-1.5287108786524395E-2</v>
      </c>
      <c r="G43" s="3">
        <f t="shared" si="20"/>
        <v>-8.0566951003890885E-3</v>
      </c>
      <c r="H43" s="3">
        <f t="shared" si="21"/>
        <v>1.1809126863471409</v>
      </c>
      <c r="I43" s="8">
        <f t="shared" si="22"/>
        <v>1.6206554053691591E-2</v>
      </c>
    </row>
    <row r="44" spans="1:16" ht="15.75" thickBot="1" x14ac:dyDescent="0.3">
      <c r="C44" s="3">
        <v>6</v>
      </c>
      <c r="D44" s="3">
        <f t="shared" si="17"/>
        <v>1.2000512116311159</v>
      </c>
      <c r="E44" s="3">
        <f t="shared" si="18"/>
        <v>1.1809126863471409</v>
      </c>
      <c r="F44" s="3">
        <f t="shared" si="19"/>
        <v>-8.0566951003890885E-3</v>
      </c>
      <c r="G44" s="3">
        <f t="shared" si="20"/>
        <v>1.6964306428582931E-3</v>
      </c>
      <c r="H44" s="3">
        <f t="shared" si="21"/>
        <v>1.1842415863947315</v>
      </c>
      <c r="I44" s="8">
        <f t="shared" si="22"/>
        <v>2.8109974230216637E-3</v>
      </c>
    </row>
    <row r="45" spans="1:16" ht="15.75" thickBot="1" x14ac:dyDescent="0.3">
      <c r="C45" s="3">
        <v>7</v>
      </c>
      <c r="D45" s="3">
        <f t="shared" si="17"/>
        <v>1.1809126863471409</v>
      </c>
      <c r="E45" s="3">
        <f t="shared" si="18"/>
        <v>1.1842415863947315</v>
      </c>
      <c r="F45" s="3">
        <f t="shared" si="19"/>
        <v>1.6964306428582931E-3</v>
      </c>
      <c r="G45" s="3">
        <f t="shared" si="20"/>
        <v>-1.2332641383305809E-4</v>
      </c>
      <c r="H45" s="3">
        <f t="shared" si="21"/>
        <v>1.184015984134601</v>
      </c>
      <c r="I45" s="8">
        <f t="shared" si="22"/>
        <v>1.9053987712460503E-4</v>
      </c>
    </row>
    <row r="46" spans="1:16" ht="15.75" thickBot="1" x14ac:dyDescent="0.3">
      <c r="C46" s="3">
        <v>8</v>
      </c>
      <c r="D46" s="3">
        <f t="shared" si="17"/>
        <v>1.1842415863947315</v>
      </c>
      <c r="E46" s="3">
        <f t="shared" si="18"/>
        <v>1.184015984134601</v>
      </c>
      <c r="F46" s="3">
        <f t="shared" si="19"/>
        <v>-1.2332641383305809E-4</v>
      </c>
      <c r="G46" s="3">
        <f t="shared" si="20"/>
        <v>-1.6071494118863328E-6</v>
      </c>
      <c r="H46" s="3">
        <f t="shared" si="21"/>
        <v>1.1840130053412159</v>
      </c>
      <c r="I46" s="8">
        <f t="shared" si="22"/>
        <v>2.5158451567922041E-6</v>
      </c>
    </row>
    <row r="47" spans="1:16" ht="15.75" thickBot="1" x14ac:dyDescent="0.3">
      <c r="C47" s="3">
        <v>9</v>
      </c>
      <c r="D47" s="3">
        <f t="shared" si="17"/>
        <v>1.184015984134601</v>
      </c>
      <c r="E47" s="3">
        <f t="shared" si="18"/>
        <v>1.1840130053412159</v>
      </c>
      <c r="F47" s="3">
        <f t="shared" si="19"/>
        <v>-1.6071494118863328E-6</v>
      </c>
      <c r="G47" s="3">
        <f t="shared" si="20"/>
        <v>1.569347096719298E-9</v>
      </c>
      <c r="H47" s="3">
        <f t="shared" si="21"/>
        <v>1.1840130082471065</v>
      </c>
      <c r="I47" s="8">
        <f t="shared" si="22"/>
        <v>2.4542725620292005E-9</v>
      </c>
    </row>
    <row r="48" spans="1:16" ht="15.75" thickBot="1" x14ac:dyDescent="0.3">
      <c r="C48" s="3">
        <v>10</v>
      </c>
      <c r="D48" s="3">
        <f t="shared" si="17"/>
        <v>1.1840130053412159</v>
      </c>
      <c r="E48" s="3">
        <f t="shared" si="18"/>
        <v>1.1840130082471065</v>
      </c>
      <c r="F48" s="3">
        <f t="shared" si="19"/>
        <v>1.569347096719298E-9</v>
      </c>
      <c r="G48" s="3">
        <f t="shared" si="20"/>
        <v>-1.9872992140790302E-14</v>
      </c>
      <c r="H48" s="3">
        <f t="shared" si="21"/>
        <v>1.1840130082470697</v>
      </c>
      <c r="I48" s="8">
        <f t="shared" si="22"/>
        <v>3.1130911705206279E-14</v>
      </c>
    </row>
    <row r="49" spans="1:24" ht="15.75" thickBot="1" x14ac:dyDescent="0.3">
      <c r="C49" s="3">
        <v>11</v>
      </c>
      <c r="D49" s="3">
        <f t="shared" si="17"/>
        <v>1.1840130082471065</v>
      </c>
      <c r="E49" s="3">
        <f t="shared" ref="E49" si="23">H48</f>
        <v>1.1840130082470697</v>
      </c>
      <c r="F49" s="3">
        <f t="shared" ref="F49" si="24" xml:space="preserve"> -SIN(D49^2)+COS(LN(D49))</f>
        <v>-1.9872992140790302E-14</v>
      </c>
      <c r="G49" s="3">
        <f t="shared" ref="G49" si="25">-SIN(E49^2)+COS(LN(E49))</f>
        <v>0</v>
      </c>
      <c r="H49" s="3">
        <f t="shared" ref="H49" si="26">(E49)-((G49*(D49-E49))/(F49-G49))</f>
        <v>1.1840130082470697</v>
      </c>
      <c r="I49" s="8">
        <f t="shared" si="22"/>
        <v>0</v>
      </c>
    </row>
    <row r="52" spans="1:24" ht="15.75" thickBot="1" x14ac:dyDescent="0.3"/>
    <row r="53" spans="1:24" ht="15.75" thickBot="1" x14ac:dyDescent="0.3">
      <c r="A53" s="23" t="s">
        <v>29</v>
      </c>
      <c r="B53" s="23"/>
      <c r="C53" s="23"/>
    </row>
    <row r="54" spans="1:24" ht="27.75" customHeight="1" thickBot="1" x14ac:dyDescent="0.3">
      <c r="A54" s="14"/>
      <c r="B54" s="14"/>
      <c r="C54" s="14"/>
      <c r="D54" s="14"/>
      <c r="E54" s="14"/>
      <c r="F54" s="14" t="s">
        <v>22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7" spans="1:24" ht="15.75" thickBot="1" x14ac:dyDescent="0.3">
      <c r="A57" s="6"/>
      <c r="H57" s="6"/>
    </row>
    <row r="58" spans="1:24" ht="15.75" thickBot="1" x14ac:dyDescent="0.3">
      <c r="A58" s="9"/>
      <c r="B58" s="23" t="s">
        <v>30</v>
      </c>
      <c r="C58" s="23"/>
      <c r="D58" s="23"/>
      <c r="E58" s="23"/>
      <c r="F58" s="23"/>
      <c r="G58" s="7"/>
      <c r="H58" s="7"/>
      <c r="I58" s="7"/>
      <c r="J58" s="7"/>
      <c r="K58" s="7"/>
      <c r="L58" s="7"/>
      <c r="M58" s="6"/>
      <c r="N58" s="11"/>
      <c r="O58" s="15" t="s">
        <v>31</v>
      </c>
      <c r="P58" s="16"/>
      <c r="Q58" s="16"/>
      <c r="R58" s="16"/>
      <c r="S58" s="16"/>
      <c r="T58" s="16"/>
      <c r="U58" s="16"/>
      <c r="V58" s="16"/>
    </row>
    <row r="59" spans="1:24" ht="15.75" thickBot="1" x14ac:dyDescent="0.3">
      <c r="A59" s="3" t="s">
        <v>33</v>
      </c>
      <c r="B59" s="1" t="s">
        <v>1</v>
      </c>
      <c r="C59" s="1" t="s">
        <v>2</v>
      </c>
      <c r="D59" s="1" t="s">
        <v>3</v>
      </c>
      <c r="E59" s="1" t="s">
        <v>4</v>
      </c>
      <c r="F59" s="5" t="s">
        <v>6</v>
      </c>
      <c r="G59" s="13"/>
      <c r="H59" s="13"/>
      <c r="I59" s="13"/>
      <c r="J59" s="13"/>
      <c r="K59" s="13"/>
      <c r="L59" s="13"/>
      <c r="N59" s="3" t="s">
        <v>33</v>
      </c>
      <c r="O59" s="3" t="s">
        <v>36</v>
      </c>
      <c r="P59" s="3" t="s">
        <v>37</v>
      </c>
      <c r="Q59" s="3" t="s">
        <v>38</v>
      </c>
      <c r="R59" s="3" t="s">
        <v>39</v>
      </c>
      <c r="S59" s="3" t="s">
        <v>40</v>
      </c>
      <c r="T59" s="3" t="s">
        <v>41</v>
      </c>
      <c r="U59" s="3" t="s">
        <v>42</v>
      </c>
      <c r="V59" s="3" t="s">
        <v>43</v>
      </c>
      <c r="W59" s="3" t="s">
        <v>15</v>
      </c>
    </row>
    <row r="60" spans="1:24" ht="15.75" thickBot="1" x14ac:dyDescent="0.3">
      <c r="A60" s="3">
        <v>0</v>
      </c>
      <c r="B60" s="3">
        <v>0</v>
      </c>
      <c r="C60" s="3">
        <f>((B60-3)*COS(B60-8))+((1/2)*EXP(B60-3))</f>
        <v>0.46139363560977259</v>
      </c>
      <c r="D60" s="3">
        <f>((EXP(B60-3)/2)-(SIN(B60-8)*(B60-3))+COS(B60-8))</f>
        <v>-3.0886812394948269</v>
      </c>
      <c r="E60" s="3">
        <f>C60/D60</f>
        <v>-0.14938208245964429</v>
      </c>
      <c r="F60" s="3">
        <f>B60-E60</f>
        <v>0.14938208245964429</v>
      </c>
      <c r="G60" s="6"/>
      <c r="H60" s="6"/>
      <c r="I60" s="6"/>
      <c r="J60" s="6"/>
      <c r="K60" s="6"/>
      <c r="L60" s="6"/>
      <c r="N60" s="3">
        <v>0</v>
      </c>
      <c r="O60" s="3">
        <v>0</v>
      </c>
      <c r="P60" s="3">
        <f>(((O60-3)^3)*COS(O60-8))+((1/2)*EXP(O60-3))</f>
        <v>3.9533944470164974</v>
      </c>
      <c r="Q60" s="3">
        <f>((EXP(O60-3))/2)-(SIN(O60-8)*(O60-3))+COS(O60-8)</f>
        <v>-3.0886812394948269</v>
      </c>
      <c r="R60" s="3">
        <f>((EXP(O60-3))/2)-(COS(O60-8)*(O60-3))-SIN(O60-8)</f>
        <v>0.5777516793814732</v>
      </c>
      <c r="S60" s="3">
        <f>P60*Q60</f>
        <v>-12.210775260822881</v>
      </c>
      <c r="T60" s="3">
        <f>P60^2</f>
        <v>15.629327653700878</v>
      </c>
      <c r="U60" s="3">
        <f>P60*R60</f>
        <v>2.284080281021172</v>
      </c>
      <c r="V60" s="3">
        <f>O60-((S60)/(T60-U60))</f>
        <v>0.91499055205381141</v>
      </c>
      <c r="W60" s="3"/>
    </row>
    <row r="61" spans="1:24" ht="15.75" thickBot="1" x14ac:dyDescent="0.3">
      <c r="A61" s="3">
        <v>1</v>
      </c>
      <c r="B61" s="3">
        <f>F60</f>
        <v>0.14938208245964429</v>
      </c>
      <c r="C61" s="3">
        <f>((B61-3)*COS(B61-8))+((1/2)*EXP(B61-3))</f>
        <v>1.9315642192919279E-2</v>
      </c>
      <c r="D61" s="3">
        <f>((EXP(B61-3)/2)-(SIN(B61-8)*(B61-3))+COS(B61-8))</f>
        <v>-2.8183337862330093</v>
      </c>
      <c r="E61" s="3">
        <f>C61/D61</f>
        <v>-6.8535679795176446E-3</v>
      </c>
      <c r="F61" s="3">
        <f>B61-E61</f>
        <v>0.15623565043916193</v>
      </c>
      <c r="G61" s="6"/>
      <c r="H61" s="6"/>
      <c r="I61" s="6"/>
      <c r="J61" s="6"/>
      <c r="K61" s="6"/>
      <c r="L61" s="6"/>
      <c r="N61" s="3">
        <v>1</v>
      </c>
      <c r="O61" s="3">
        <f>V60</f>
        <v>0.91499055205381141</v>
      </c>
      <c r="P61" s="3">
        <f>(((O61-3)^3)*COS(O61-8))+((1/2)*EXP(O61-3))</f>
        <v>-6.2409861044099868</v>
      </c>
      <c r="Q61" s="3">
        <f>((EXP(O61-3))/2)-(SIN(O61-8)*(O61-3))+COS(O61-8)</f>
        <v>-0.74079159181482213</v>
      </c>
      <c r="R61" s="3">
        <f>((EXP(O61-3))/2)-(COS(O61-8)*(O61-3))-SIN(O61-8)</f>
        <v>2.2306880599844772</v>
      </c>
      <c r="S61" s="3">
        <f>P61*Q61</f>
        <v>4.62327003078006</v>
      </c>
      <c r="T61" s="3">
        <f>P61^2</f>
        <v>38.949907555438543</v>
      </c>
      <c r="U61" s="3">
        <f>P61*R61</f>
        <v>-13.921693185636393</v>
      </c>
      <c r="V61" s="3">
        <f>O61-((S61)/(T61-U61))</f>
        <v>0.82754719936582799</v>
      </c>
      <c r="W61" s="3">
        <f>ABS((V61-V60)/V61)</f>
        <v>0.10566569828886334</v>
      </c>
    </row>
    <row r="62" spans="1:24" ht="15.75" thickBot="1" x14ac:dyDescent="0.3">
      <c r="A62" s="3">
        <v>2</v>
      </c>
      <c r="B62" s="3">
        <f t="shared" ref="B62:B67" si="27">F61</f>
        <v>0.15623565043916193</v>
      </c>
      <c r="C62" s="3">
        <f t="shared" ref="C62:C67" si="28">((B62-3)*COS(B62-8))+((1/2)*EXP(B62-3))</f>
        <v>4.8028750173220724E-5</v>
      </c>
      <c r="D62" s="3">
        <f t="shared" ref="D62:D67" si="29">((EXP(B62-3)/2)-(SIN(B62-8)*(B62-3))+COS(B62-8))</f>
        <v>-2.8042957374159245</v>
      </c>
      <c r="E62" s="3">
        <f t="shared" ref="E62:E67" si="30">C62/D62</f>
        <v>-1.7126849187981077E-5</v>
      </c>
      <c r="F62" s="3">
        <f t="shared" ref="F62:F67" si="31">B62-E62</f>
        <v>0.15625277728834991</v>
      </c>
      <c r="G62" s="6"/>
      <c r="H62" s="6"/>
      <c r="I62" s="6"/>
      <c r="J62" s="6"/>
      <c r="K62" s="6"/>
      <c r="L62" s="6"/>
      <c r="N62" s="3">
        <v>2</v>
      </c>
      <c r="O62" s="3">
        <f t="shared" ref="O62:O67" si="32">V61</f>
        <v>0.82754719936582799</v>
      </c>
      <c r="P62" s="3">
        <f t="shared" ref="P62:P67" si="33">(((O62-3)^3)*COS(O62-8))+((1/2)*EXP(O62-3))</f>
        <v>-6.4022482958279339</v>
      </c>
      <c r="Q62" s="3">
        <f t="shared" ref="Q62:Q67" si="34">((EXP(O62-3))/2)-(SIN(O62-8)*(O62-3))+COS(O62-8)</f>
        <v>-1.0002196150614937</v>
      </c>
      <c r="R62" s="3">
        <f t="shared" ref="R62:R67" si="35">((EXP(O62-3))/2)-(COS(O62-8)*(O62-3))-SIN(O62-8)</f>
        <v>2.2021635783394933</v>
      </c>
      <c r="S62" s="3">
        <f t="shared" ref="S62:S67" si="36">P62*Q62</f>
        <v>6.4036543259811198</v>
      </c>
      <c r="T62" s="3">
        <f t="shared" ref="T62:T67" si="37">P62^2</f>
        <v>40.988783241431683</v>
      </c>
      <c r="U62" s="3">
        <f t="shared" ref="U62:U67" si="38">P62*R62</f>
        <v>-14.098798016558366</v>
      </c>
      <c r="V62" s="3">
        <f t="shared" ref="V62:V67" si="39">O62-((S62)/(T62-U62))</f>
        <v>0.71130222763633644</v>
      </c>
      <c r="W62" s="3">
        <f t="shared" ref="W62:W67" si="40">ABS((V62-V61)/V62)</f>
        <v>0.16342556962850321</v>
      </c>
    </row>
    <row r="63" spans="1:24" ht="15.75" thickBot="1" x14ac:dyDescent="0.3">
      <c r="A63" s="3">
        <v>3</v>
      </c>
      <c r="B63" s="3">
        <f t="shared" si="27"/>
        <v>0.15625277728834991</v>
      </c>
      <c r="C63" s="3">
        <f t="shared" si="28"/>
        <v>3.0184641591768369E-10</v>
      </c>
      <c r="D63" s="3">
        <f t="shared" si="29"/>
        <v>-2.8042604890233451</v>
      </c>
      <c r="E63" s="3">
        <f t="shared" si="30"/>
        <v>-1.0763850829806804E-10</v>
      </c>
      <c r="F63" s="3">
        <f t="shared" si="31"/>
        <v>0.15625277739598842</v>
      </c>
      <c r="G63" s="6"/>
      <c r="H63" s="6"/>
      <c r="I63" s="6"/>
      <c r="J63" s="6"/>
      <c r="K63" s="6"/>
      <c r="L63" s="6"/>
      <c r="N63" s="3">
        <v>3</v>
      </c>
      <c r="O63" s="3">
        <f t="shared" si="32"/>
        <v>0.71130222763633644</v>
      </c>
      <c r="P63" s="3">
        <f t="shared" si="33"/>
        <v>-6.3710145314020403</v>
      </c>
      <c r="Q63" s="3">
        <f t="shared" si="34"/>
        <v>-1.3463053744584919</v>
      </c>
      <c r="R63" s="3">
        <f t="shared" si="35"/>
        <v>2.12108943506612</v>
      </c>
      <c r="S63" s="3">
        <f t="shared" si="36"/>
        <v>8.5773311043797165</v>
      </c>
      <c r="T63" s="3">
        <f t="shared" si="37"/>
        <v>40.589826159335956</v>
      </c>
      <c r="U63" s="3">
        <f t="shared" si="38"/>
        <v>-13.513491613209595</v>
      </c>
      <c r="V63" s="3">
        <f t="shared" si="39"/>
        <v>0.55276608868013666</v>
      </c>
      <c r="W63" s="3">
        <f t="shared" si="40"/>
        <v>0.28680511015924176</v>
      </c>
    </row>
    <row r="64" spans="1:24" ht="15.75" thickBot="1" x14ac:dyDescent="0.3">
      <c r="A64" s="3">
        <v>4</v>
      </c>
      <c r="B64" s="3">
        <f t="shared" si="27"/>
        <v>0.15625277739598842</v>
      </c>
      <c r="C64" s="3">
        <f t="shared" si="28"/>
        <v>-2.0643209364124004E-15</v>
      </c>
      <c r="D64" s="3">
        <f t="shared" si="29"/>
        <v>-2.8042604888018134</v>
      </c>
      <c r="E64" s="3">
        <f t="shared" si="30"/>
        <v>7.3613736835640056E-16</v>
      </c>
      <c r="F64" s="3">
        <f t="shared" si="31"/>
        <v>0.15625277739598767</v>
      </c>
      <c r="G64" s="6"/>
      <c r="H64" s="6"/>
      <c r="I64" s="6"/>
      <c r="J64" s="6"/>
      <c r="K64" s="6"/>
      <c r="L64" s="6"/>
      <c r="N64" s="3">
        <v>4</v>
      </c>
      <c r="O64" s="3">
        <f t="shared" si="32"/>
        <v>0.55276608868013666</v>
      </c>
      <c r="P64" s="3">
        <f t="shared" si="33"/>
        <v>-5.7551530024061037</v>
      </c>
      <c r="Q64" s="3">
        <f t="shared" si="34"/>
        <v>-1.8086790675929389</v>
      </c>
      <c r="R64" s="3">
        <f t="shared" si="35"/>
        <v>1.9298643421391044</v>
      </c>
      <c r="S64" s="3">
        <f t="shared" si="36"/>
        <v>10.409224766246576</v>
      </c>
      <c r="T64" s="3">
        <f t="shared" si="37"/>
        <v>33.121786081103991</v>
      </c>
      <c r="U64" s="3">
        <f t="shared" si="38"/>
        <v>-11.106664562898347</v>
      </c>
      <c r="V64" s="3">
        <f t="shared" si="39"/>
        <v>0.3174147567958005</v>
      </c>
      <c r="W64" s="3">
        <f t="shared" si="40"/>
        <v>0.74146310732409504</v>
      </c>
    </row>
    <row r="65" spans="1:23" ht="15.75" thickBot="1" x14ac:dyDescent="0.3">
      <c r="A65" s="3">
        <v>5</v>
      </c>
      <c r="B65" s="3">
        <f t="shared" si="27"/>
        <v>0.15625277739598767</v>
      </c>
      <c r="C65" s="3">
        <f t="shared" si="28"/>
        <v>4.4755865680201623E-16</v>
      </c>
      <c r="D65" s="3">
        <f t="shared" si="29"/>
        <v>-2.8042604888018148</v>
      </c>
      <c r="E65" s="3">
        <f t="shared" si="30"/>
        <v>-1.5959953028231198E-16</v>
      </c>
      <c r="F65" s="3">
        <f t="shared" si="31"/>
        <v>0.15625277739598784</v>
      </c>
      <c r="G65" s="6"/>
      <c r="H65" s="6"/>
      <c r="I65" s="6"/>
      <c r="J65" s="6"/>
      <c r="K65" s="6"/>
      <c r="L65" s="6"/>
      <c r="N65" s="3">
        <v>5</v>
      </c>
      <c r="O65" s="3">
        <f t="shared" si="32"/>
        <v>0.3174147567958005</v>
      </c>
      <c r="P65" s="3">
        <f t="shared" si="33"/>
        <v>-3.258367875375245</v>
      </c>
      <c r="Q65" s="3">
        <f t="shared" si="34"/>
        <v>-2.4385273172116135</v>
      </c>
      <c r="R65" s="3">
        <f t="shared" si="35"/>
        <v>1.4770781947951204</v>
      </c>
      <c r="S65" s="3">
        <f t="shared" si="36"/>
        <v>7.9456190736273014</v>
      </c>
      <c r="T65" s="3">
        <f t="shared" si="37"/>
        <v>10.616961211277388</v>
      </c>
      <c r="U65" s="3">
        <f t="shared" si="38"/>
        <v>-4.8128641393376785</v>
      </c>
      <c r="V65" s="3">
        <f t="shared" si="39"/>
        <v>-0.19753722049994843</v>
      </c>
      <c r="W65" s="3">
        <f t="shared" si="40"/>
        <v>2.6068604994666478</v>
      </c>
    </row>
    <row r="66" spans="1:23" ht="15.75" thickBot="1" x14ac:dyDescent="0.3">
      <c r="A66" s="3">
        <v>6</v>
      </c>
      <c r="B66" s="3">
        <f t="shared" si="27"/>
        <v>0.15625277739598784</v>
      </c>
      <c r="C66" s="3">
        <f t="shared" si="28"/>
        <v>4.4755865680201623E-16</v>
      </c>
      <c r="D66" s="3">
        <f t="shared" si="29"/>
        <v>-2.8042604888018148</v>
      </c>
      <c r="E66" s="3">
        <f t="shared" si="30"/>
        <v>-1.5959953028231198E-16</v>
      </c>
      <c r="F66" s="3">
        <f t="shared" si="31"/>
        <v>0.156252777395988</v>
      </c>
      <c r="G66" s="6"/>
      <c r="H66" s="6"/>
      <c r="I66" s="6"/>
      <c r="J66" s="6"/>
      <c r="K66" s="6"/>
      <c r="L66" s="6"/>
      <c r="N66" s="3">
        <v>6</v>
      </c>
      <c r="O66" s="3">
        <f t="shared" si="32"/>
        <v>-0.19753722049994843</v>
      </c>
      <c r="P66" s="3">
        <f t="shared" si="33"/>
        <v>11.03244259173794</v>
      </c>
      <c r="Q66" s="3">
        <f t="shared" si="34"/>
        <v>-3.327088295928033</v>
      </c>
      <c r="R66" s="3">
        <f t="shared" si="35"/>
        <v>-0.11505459325509493</v>
      </c>
      <c r="S66" s="3">
        <f t="shared" si="36"/>
        <v>-36.705910622469233</v>
      </c>
      <c r="T66" s="3">
        <f t="shared" si="37"/>
        <v>121.71478953999336</v>
      </c>
      <c r="U66" s="3">
        <f t="shared" si="38"/>
        <v>-1.2693331950025939</v>
      </c>
      <c r="V66" s="3">
        <f t="shared" si="39"/>
        <v>0.10092334340196668</v>
      </c>
      <c r="W66" s="3">
        <f t="shared" si="40"/>
        <v>2.9572996082103544</v>
      </c>
    </row>
    <row r="67" spans="1:23" ht="15.75" thickBot="1" x14ac:dyDescent="0.3">
      <c r="A67" s="3">
        <v>7</v>
      </c>
      <c r="B67" s="3">
        <f t="shared" si="27"/>
        <v>0.156252777395988</v>
      </c>
      <c r="C67" s="3">
        <f t="shared" si="28"/>
        <v>4.4755865680201623E-16</v>
      </c>
      <c r="D67" s="3">
        <f t="shared" si="29"/>
        <v>-2.8042604888018148</v>
      </c>
      <c r="E67" s="3">
        <f t="shared" si="30"/>
        <v>-1.5959953028231198E-16</v>
      </c>
      <c r="F67" s="3">
        <f t="shared" si="31"/>
        <v>0.15625277739598817</v>
      </c>
      <c r="G67" s="6"/>
      <c r="H67" s="6"/>
      <c r="I67" s="6"/>
      <c r="J67" s="6"/>
      <c r="K67" s="6"/>
      <c r="L67" s="6"/>
      <c r="N67" s="3">
        <v>7</v>
      </c>
      <c r="O67" s="3">
        <f t="shared" si="32"/>
        <v>0.10092334340196668</v>
      </c>
      <c r="P67" s="3">
        <f t="shared" si="33"/>
        <v>1.1259369684945082</v>
      </c>
      <c r="Q67" s="3">
        <f t="shared" si="34"/>
        <v>-2.9136721472291325</v>
      </c>
      <c r="R67" s="3">
        <f t="shared" si="35"/>
        <v>0.89583079350152117</v>
      </c>
      <c r="S67" s="3">
        <f t="shared" si="36"/>
        <v>-3.2806111846380537</v>
      </c>
      <c r="T67" s="3">
        <f t="shared" si="37"/>
        <v>1.2677340570226032</v>
      </c>
      <c r="U67" s="3">
        <f t="shared" si="38"/>
        <v>1.0086490079191326</v>
      </c>
      <c r="V67" s="3">
        <f t="shared" si="39"/>
        <v>12.763217813847762</v>
      </c>
      <c r="W67" s="3">
        <f t="shared" si="40"/>
        <v>0.99209264114473805</v>
      </c>
    </row>
    <row r="70" spans="1:23" ht="15.75" thickBot="1" x14ac:dyDescent="0.3">
      <c r="A70" s="6"/>
      <c r="K70" s="6"/>
    </row>
    <row r="71" spans="1:23" ht="15.75" thickBot="1" x14ac:dyDescent="0.3">
      <c r="A71" s="3" t="s">
        <v>34</v>
      </c>
      <c r="B71" s="3" t="s">
        <v>35</v>
      </c>
      <c r="D71" s="3"/>
      <c r="E71" s="20" t="s">
        <v>17</v>
      </c>
      <c r="F71" s="21"/>
      <c r="G71" s="21"/>
      <c r="H71" s="21"/>
      <c r="I71" s="21"/>
      <c r="J71" s="21"/>
      <c r="K71" s="22"/>
      <c r="M71" s="6"/>
      <c r="N71" s="10"/>
      <c r="O71" s="17" t="s">
        <v>32</v>
      </c>
      <c r="P71" s="18"/>
      <c r="Q71" s="18"/>
      <c r="R71" s="19"/>
    </row>
    <row r="72" spans="1:23" ht="15.75" thickBot="1" x14ac:dyDescent="0.3">
      <c r="A72" s="3">
        <v>1</v>
      </c>
      <c r="B72" s="3">
        <f>((A72-3)*COS(A72-8))+((1/2)*EXP(A72-3))</f>
        <v>-1.4401368670683028</v>
      </c>
      <c r="D72" s="3" t="s">
        <v>33</v>
      </c>
      <c r="E72" s="3" t="s">
        <v>10</v>
      </c>
      <c r="F72" s="3" t="s">
        <v>11</v>
      </c>
      <c r="G72" s="3" t="s">
        <v>16</v>
      </c>
      <c r="H72" s="3" t="s">
        <v>12</v>
      </c>
      <c r="I72" s="3" t="s">
        <v>13</v>
      </c>
      <c r="J72" s="3" t="s">
        <v>14</v>
      </c>
      <c r="K72" s="3" t="s">
        <v>15</v>
      </c>
      <c r="N72" s="3" t="s">
        <v>33</v>
      </c>
      <c r="O72" s="4"/>
      <c r="P72" s="4"/>
      <c r="Q72" s="4"/>
      <c r="R72" s="4"/>
    </row>
    <row r="73" spans="1:23" ht="15.75" thickBot="1" x14ac:dyDescent="0.3">
      <c r="A73" s="3">
        <v>2</v>
      </c>
      <c r="B73" s="3">
        <f t="shared" ref="B73:B80" si="41">((A73-3)*COS(A73-8))+((1/2)*EXP(A73-3))</f>
        <v>-0.7762305660646448</v>
      </c>
      <c r="D73" s="3">
        <v>0</v>
      </c>
      <c r="E73" s="3">
        <v>2</v>
      </c>
      <c r="F73" s="3">
        <v>3</v>
      </c>
      <c r="G73" s="3">
        <f t="shared" ref="G73:H75" si="42">((E73-3)*COS(E73-8))+((1/2)*EXP(E73-3))</f>
        <v>-0.7762305660646448</v>
      </c>
      <c r="H73" s="3">
        <f t="shared" si="42"/>
        <v>0.5</v>
      </c>
      <c r="I73" s="3">
        <f>(E73+F73) /2</f>
        <v>2.5</v>
      </c>
      <c r="J73" s="3">
        <f>((I73-3)*COS(I73-8))+((1/2)*EXP(I73-3))</f>
        <v>-5.1069557289313283E-2</v>
      </c>
      <c r="K73" s="3"/>
      <c r="N73" s="3">
        <v>0</v>
      </c>
      <c r="O73" s="4"/>
      <c r="P73" s="4"/>
      <c r="Q73" s="4"/>
      <c r="R73" s="4"/>
    </row>
    <row r="74" spans="1:23" ht="15.75" thickBot="1" x14ac:dyDescent="0.3">
      <c r="A74" s="3">
        <v>3</v>
      </c>
      <c r="B74" s="3">
        <f t="shared" si="41"/>
        <v>0.5</v>
      </c>
      <c r="D74" s="3">
        <v>1</v>
      </c>
      <c r="E74" s="3">
        <f>2</f>
        <v>2</v>
      </c>
      <c r="F74" s="3">
        <f>I73</f>
        <v>2.5</v>
      </c>
      <c r="G74" s="3">
        <f t="shared" si="42"/>
        <v>-0.7762305660646448</v>
      </c>
      <c r="H74" s="3">
        <f t="shared" si="42"/>
        <v>-5.1069557289313283E-2</v>
      </c>
      <c r="I74" s="3">
        <f>(E74+F74) /2</f>
        <v>2.25</v>
      </c>
      <c r="J74" s="3">
        <f>((I74-3)*COS(I74-8))+((1/2)*EXP(I74-3))</f>
        <v>-0.40971103650063329</v>
      </c>
      <c r="K74" s="3">
        <f>ABS((I74-I73)/I74)</f>
        <v>0.1111111111111111</v>
      </c>
      <c r="N74" s="3">
        <v>1</v>
      </c>
      <c r="O74" s="4"/>
      <c r="P74" s="4"/>
      <c r="Q74" s="4"/>
      <c r="R74" s="4"/>
    </row>
    <row r="75" spans="1:23" ht="15.75" thickBot="1" x14ac:dyDescent="0.3">
      <c r="A75" s="3">
        <v>4</v>
      </c>
      <c r="B75" s="3">
        <f t="shared" si="41"/>
        <v>0.7054972933659106</v>
      </c>
      <c r="D75" s="3">
        <v>2</v>
      </c>
      <c r="E75" s="3">
        <f>I74</f>
        <v>2.25</v>
      </c>
      <c r="F75" s="3">
        <f>F74</f>
        <v>2.5</v>
      </c>
      <c r="G75" s="3">
        <f t="shared" si="42"/>
        <v>-0.40971103650063329</v>
      </c>
      <c r="H75" s="3">
        <f t="shared" si="42"/>
        <v>-5.1069557289313283E-2</v>
      </c>
      <c r="I75" s="3">
        <f>(E75+F75) /2</f>
        <v>2.375</v>
      </c>
      <c r="J75" s="3">
        <f>((I75-3)*COS(I75-8))+((1/2)*EXP(I75-3))</f>
        <v>-0.22680900378471652</v>
      </c>
      <c r="K75" s="3">
        <f t="shared" ref="K75:K80" si="43">ABS((I75-I74)/I75)</f>
        <v>5.2631578947368418E-2</v>
      </c>
      <c r="N75" s="3">
        <v>2</v>
      </c>
      <c r="O75" s="4"/>
      <c r="P75" s="4"/>
      <c r="Q75" s="4"/>
      <c r="R75" s="4"/>
    </row>
    <row r="76" spans="1:23" ht="15.75" thickBot="1" x14ac:dyDescent="0.3">
      <c r="A76" s="3">
        <v>5</v>
      </c>
      <c r="B76" s="3">
        <f t="shared" si="41"/>
        <v>1.7145430562644344</v>
      </c>
      <c r="D76" s="3">
        <v>3</v>
      </c>
      <c r="E76" s="3">
        <f>E75</f>
        <v>2.25</v>
      </c>
      <c r="F76" s="3">
        <f>I75</f>
        <v>2.375</v>
      </c>
      <c r="G76" s="3">
        <f t="shared" ref="G76:G80" si="44">((E76-3)*COS(E76-8))+((1/2)*EXP(E76-3))</f>
        <v>-0.40971103650063329</v>
      </c>
      <c r="H76" s="3">
        <f t="shared" ref="H76:H80" si="45">((F76-3)*COS(F76-8))+((1/2)*EXP(F76-3))</f>
        <v>-0.22680900378471652</v>
      </c>
      <c r="I76" s="3">
        <f t="shared" ref="I76:I80" si="46">(E76+F76) /2</f>
        <v>2.3125</v>
      </c>
      <c r="J76" s="3">
        <f t="shared" ref="J76:J92" si="47">((I76-3)*COS(I76-8))+((1/2)*EXP(I76-3))</f>
        <v>-0.31767208732732277</v>
      </c>
      <c r="K76" s="3">
        <f t="shared" si="43"/>
        <v>2.7027027027027029E-2</v>
      </c>
      <c r="N76" s="3">
        <v>3</v>
      </c>
      <c r="O76" s="4"/>
      <c r="P76" s="4"/>
      <c r="Q76" s="4"/>
      <c r="R76" s="4"/>
    </row>
    <row r="77" spans="1:23" ht="15.75" thickBot="1" x14ac:dyDescent="0.3">
      <c r="A77" s="3">
        <v>6</v>
      </c>
      <c r="B77" s="3">
        <f t="shared" si="41"/>
        <v>8.7943279519524076</v>
      </c>
      <c r="D77" s="3">
        <v>4</v>
      </c>
      <c r="E77" s="3">
        <f>I76</f>
        <v>2.3125</v>
      </c>
      <c r="F77" s="3">
        <f t="shared" ref="F77:F79" si="48">F76</f>
        <v>2.375</v>
      </c>
      <c r="G77" s="3">
        <f t="shared" si="44"/>
        <v>-0.31767208732732277</v>
      </c>
      <c r="H77" s="3">
        <f t="shared" si="45"/>
        <v>-0.22680900378471652</v>
      </c>
      <c r="I77" s="3">
        <f t="shared" si="46"/>
        <v>2.34375</v>
      </c>
      <c r="J77" s="3">
        <f t="shared" si="47"/>
        <v>-0.27205386810515586</v>
      </c>
      <c r="K77" s="3">
        <f t="shared" si="43"/>
        <v>1.3333333333333334E-2</v>
      </c>
      <c r="N77" s="3">
        <v>4</v>
      </c>
      <c r="O77" s="4"/>
      <c r="P77" s="4"/>
      <c r="Q77" s="4"/>
      <c r="R77" s="4"/>
    </row>
    <row r="78" spans="1:23" ht="15.75" thickBot="1" x14ac:dyDescent="0.3">
      <c r="A78" s="3">
        <v>7</v>
      </c>
      <c r="B78" s="3">
        <f t="shared" si="41"/>
        <v>29.460284240044679</v>
      </c>
      <c r="D78" s="3">
        <v>5</v>
      </c>
      <c r="E78" s="3">
        <f>E77</f>
        <v>2.3125</v>
      </c>
      <c r="F78" s="3">
        <f>I77</f>
        <v>2.34375</v>
      </c>
      <c r="G78" s="3">
        <f t="shared" si="44"/>
        <v>-0.31767208732732277</v>
      </c>
      <c r="H78" s="3">
        <f t="shared" si="45"/>
        <v>-0.27205386810515586</v>
      </c>
      <c r="I78" s="3">
        <f t="shared" si="46"/>
        <v>2.328125</v>
      </c>
      <c r="J78" s="3">
        <f t="shared" si="47"/>
        <v>-0.29482119671175855</v>
      </c>
      <c r="K78" s="3">
        <f t="shared" si="43"/>
        <v>6.7114093959731542E-3</v>
      </c>
      <c r="N78" s="3">
        <v>5</v>
      </c>
      <c r="O78" s="4"/>
      <c r="P78" s="4"/>
      <c r="Q78" s="4"/>
      <c r="R78" s="4"/>
    </row>
    <row r="79" spans="1:23" ht="15.75" thickBot="1" x14ac:dyDescent="0.3">
      <c r="A79" s="3">
        <v>8</v>
      </c>
      <c r="B79" s="3">
        <f t="shared" si="41"/>
        <v>79.2065795512883</v>
      </c>
      <c r="D79" s="3">
        <v>6</v>
      </c>
      <c r="E79" s="3">
        <f t="shared" ref="E79" si="49">I78</f>
        <v>2.328125</v>
      </c>
      <c r="F79" s="3">
        <f t="shared" si="48"/>
        <v>2.34375</v>
      </c>
      <c r="G79" s="3">
        <f t="shared" si="44"/>
        <v>-0.29482119671175855</v>
      </c>
      <c r="H79" s="3">
        <f t="shared" si="45"/>
        <v>-0.27205386810515586</v>
      </c>
      <c r="I79" s="3">
        <f t="shared" si="46"/>
        <v>2.3359375</v>
      </c>
      <c r="J79" s="3">
        <f t="shared" si="47"/>
        <v>-0.28342647133375326</v>
      </c>
      <c r="K79" s="3">
        <f t="shared" si="43"/>
        <v>3.3444816053511705E-3</v>
      </c>
      <c r="N79" s="3">
        <v>6</v>
      </c>
      <c r="O79" s="4"/>
      <c r="P79" s="4"/>
      <c r="Q79" s="4"/>
      <c r="R79" s="4"/>
    </row>
    <row r="80" spans="1:23" ht="15.75" thickBot="1" x14ac:dyDescent="0.3">
      <c r="A80" s="3">
        <v>9</v>
      </c>
      <c r="B80" s="3">
        <f t="shared" si="41"/>
        <v>204.95621058157639</v>
      </c>
      <c r="D80" s="3">
        <v>7</v>
      </c>
      <c r="E80" s="3">
        <f>E79</f>
        <v>2.328125</v>
      </c>
      <c r="F80" s="3">
        <f>I79</f>
        <v>2.3359375</v>
      </c>
      <c r="G80" s="3">
        <f t="shared" si="44"/>
        <v>-0.29482119671175855</v>
      </c>
      <c r="H80" s="3">
        <f t="shared" si="45"/>
        <v>-0.28342647133375326</v>
      </c>
      <c r="I80" s="3">
        <f t="shared" si="46"/>
        <v>2.33203125</v>
      </c>
      <c r="J80" s="3">
        <f t="shared" si="47"/>
        <v>-0.28912114543924183</v>
      </c>
      <c r="K80" s="3">
        <f t="shared" si="43"/>
        <v>1.6750418760469012E-3</v>
      </c>
      <c r="N80" s="3">
        <v>7</v>
      </c>
      <c r="O80" s="4"/>
      <c r="P80" s="4"/>
      <c r="Q80" s="4"/>
      <c r="R80" s="4"/>
    </row>
    <row r="81" spans="4:11" ht="15.75" thickBot="1" x14ac:dyDescent="0.3">
      <c r="D81" s="12">
        <v>8</v>
      </c>
      <c r="E81" s="3">
        <f>I80</f>
        <v>2.33203125</v>
      </c>
      <c r="F81" s="3">
        <f>I79</f>
        <v>2.3359375</v>
      </c>
      <c r="G81" s="3">
        <f t="shared" ref="G81" si="50">((E81-3)*COS(E81-8))+((1/2)*EXP(E81-3))</f>
        <v>-0.28912114543924183</v>
      </c>
      <c r="H81" s="3">
        <f t="shared" ref="H81" si="51">((F81-3)*COS(F81-8))+((1/2)*EXP(F81-3))</f>
        <v>-0.28342647133375326</v>
      </c>
      <c r="I81" s="3">
        <f t="shared" ref="I81" si="52">(E81+F81) /2</f>
        <v>2.333984375</v>
      </c>
      <c r="J81" s="3">
        <f t="shared" si="47"/>
        <v>-0.28627312663648996</v>
      </c>
      <c r="K81" s="3">
        <f t="shared" ref="K81" si="53">ABS((I81-I80)/I81)</f>
        <v>8.3682008368200832E-4</v>
      </c>
    </row>
    <row r="82" spans="4:11" ht="15.75" thickBot="1" x14ac:dyDescent="0.3">
      <c r="D82" s="12">
        <v>9</v>
      </c>
      <c r="E82" s="3">
        <f>E81</f>
        <v>2.33203125</v>
      </c>
      <c r="F82" s="3">
        <f>I81</f>
        <v>2.333984375</v>
      </c>
      <c r="G82" s="3">
        <f t="shared" ref="G82:G83" si="54">((E82-3)*COS(E82-8))+((1/2)*EXP(E82-3))</f>
        <v>-0.28912114543924183</v>
      </c>
      <c r="H82" s="3">
        <f t="shared" ref="H82:H83" si="55">((F82-3)*COS(F82-8))+((1/2)*EXP(F82-3))</f>
        <v>-0.28627312663648996</v>
      </c>
      <c r="I82" s="3">
        <f t="shared" ref="I82:I83" si="56">(E82+F82) /2</f>
        <v>2.3330078125</v>
      </c>
      <c r="J82" s="3">
        <f t="shared" si="47"/>
        <v>-0.2876969667997305</v>
      </c>
      <c r="K82" s="3">
        <f t="shared" ref="K82:K83" si="57">ABS((I82-I81)/I82)</f>
        <v>4.1858518208455421E-4</v>
      </c>
    </row>
    <row r="83" spans="4:11" ht="15.75" thickBot="1" x14ac:dyDescent="0.3">
      <c r="D83" s="12">
        <v>10</v>
      </c>
      <c r="E83" s="3">
        <f>I82</f>
        <v>2.3330078125</v>
      </c>
      <c r="F83" s="3">
        <f t="shared" ref="F83" si="58">I81</f>
        <v>2.333984375</v>
      </c>
      <c r="G83" s="3">
        <f t="shared" si="54"/>
        <v>-0.2876969667997305</v>
      </c>
      <c r="H83" s="3">
        <f t="shared" si="55"/>
        <v>-0.28627312663648996</v>
      </c>
      <c r="I83" s="3">
        <f t="shared" si="56"/>
        <v>2.33349609375</v>
      </c>
      <c r="J83" s="3">
        <f t="shared" si="47"/>
        <v>-0.28698500425858359</v>
      </c>
      <c r="K83" s="3">
        <f t="shared" si="57"/>
        <v>2.0924879681941829E-4</v>
      </c>
    </row>
    <row r="84" spans="4:11" ht="15.75" thickBot="1" x14ac:dyDescent="0.3">
      <c r="D84" s="12">
        <v>11</v>
      </c>
      <c r="E84" s="3">
        <f>E83</f>
        <v>2.3330078125</v>
      </c>
      <c r="F84" s="3">
        <f>I83</f>
        <v>2.33349609375</v>
      </c>
      <c r="G84" s="3">
        <f t="shared" ref="G84" si="59">((E84-3)*COS(E84-8))+((1/2)*EXP(E84-3))</f>
        <v>-0.2876969667997305</v>
      </c>
      <c r="H84" s="3">
        <f t="shared" ref="H84" si="60">((F84-3)*COS(F84-8))+((1/2)*EXP(F84-3))</f>
        <v>-0.28698500425858359</v>
      </c>
      <c r="I84" s="3">
        <f t="shared" ref="I84" si="61">(E84+F84) /2</f>
        <v>2.333251953125</v>
      </c>
      <c r="J84" s="3">
        <f t="shared" si="47"/>
        <v>-0.28734097493301997</v>
      </c>
      <c r="K84" s="3">
        <f>ABS((I84-I83)/I84)</f>
        <v>1.0463534581981794E-4</v>
      </c>
    </row>
    <row r="85" spans="4:11" ht="15.75" thickBot="1" x14ac:dyDescent="0.3">
      <c r="D85" s="12">
        <v>12</v>
      </c>
      <c r="E85" s="3">
        <f>I84</f>
        <v>2.333251953125</v>
      </c>
      <c r="F85" s="3">
        <f>F84</f>
        <v>2.33349609375</v>
      </c>
      <c r="G85" s="3">
        <f t="shared" ref="G85:G87" si="62">((E85-3)*COS(E85-8))+((1/2)*EXP(E85-3))</f>
        <v>-0.28734097493301997</v>
      </c>
      <c r="H85" s="3">
        <f t="shared" ref="H85:H87" si="63">((F85-3)*COS(F85-8))+((1/2)*EXP(F85-3))</f>
        <v>-0.28698500425858359</v>
      </c>
      <c r="I85" s="3">
        <f t="shared" ref="I85:I87" si="64">(E85+F85) /2</f>
        <v>2.3333740234375</v>
      </c>
      <c r="J85" s="3">
        <f t="shared" si="47"/>
        <v>-0.28716298694442427</v>
      </c>
      <c r="K85" s="3">
        <f>ABS((I86-I85)/I86)</f>
        <v>2.6158152188129431E-5</v>
      </c>
    </row>
    <row r="86" spans="4:11" ht="15.75" thickBot="1" x14ac:dyDescent="0.3">
      <c r="D86" s="12">
        <v>13</v>
      </c>
      <c r="E86" s="3">
        <f>E85</f>
        <v>2.333251953125</v>
      </c>
      <c r="F86" s="3">
        <f>I85</f>
        <v>2.3333740234375</v>
      </c>
      <c r="G86" s="3">
        <f t="shared" si="62"/>
        <v>-0.28734097493301997</v>
      </c>
      <c r="H86" s="3">
        <f t="shared" si="63"/>
        <v>-0.28716298694442427</v>
      </c>
      <c r="I86" s="3">
        <f t="shared" si="64"/>
        <v>2.33331298828125</v>
      </c>
      <c r="J86" s="3">
        <f t="shared" si="47"/>
        <v>-0.28725198027617066</v>
      </c>
      <c r="K86" s="3">
        <f>ABS((I87-I86)/I87)</f>
        <v>1.3078905034070548E-5</v>
      </c>
    </row>
    <row r="87" spans="4:11" ht="15.75" thickBot="1" x14ac:dyDescent="0.3">
      <c r="D87" s="12">
        <v>14</v>
      </c>
      <c r="E87" s="3">
        <f>I86</f>
        <v>2.33331298828125</v>
      </c>
      <c r="F87" s="3">
        <f>F86</f>
        <v>2.3333740234375</v>
      </c>
      <c r="G87" s="3">
        <f t="shared" si="62"/>
        <v>-0.28725198027617066</v>
      </c>
      <c r="H87" s="3">
        <f t="shared" si="63"/>
        <v>-0.28716298694442427</v>
      </c>
      <c r="I87" s="3">
        <f t="shared" si="64"/>
        <v>2.333343505859375</v>
      </c>
      <c r="J87" s="3">
        <f t="shared" si="47"/>
        <v>-0.28720748344462288</v>
      </c>
      <c r="K87" s="3">
        <f t="shared" ref="K87" si="65">ABS((I87-I86)/I87)</f>
        <v>1.3078905034070548E-5</v>
      </c>
    </row>
    <row r="88" spans="4:11" ht="15.75" thickBot="1" x14ac:dyDescent="0.3">
      <c r="D88" s="12">
        <v>15</v>
      </c>
      <c r="E88" s="3">
        <f>E87</f>
        <v>2.33331298828125</v>
      </c>
      <c r="F88" s="3">
        <f>I87</f>
        <v>2.333343505859375</v>
      </c>
      <c r="G88" s="3">
        <f t="shared" ref="G88" si="66">((E88-3)*COS(E88-8))+((1/2)*EXP(E88-3))</f>
        <v>-0.28725198027617066</v>
      </c>
      <c r="H88" s="3">
        <f t="shared" ref="H88" si="67">((F88-3)*COS(F88-8))+((1/2)*EXP(F88-3))</f>
        <v>-0.28720748344462288</v>
      </c>
      <c r="I88" s="3">
        <f t="shared" ref="I88" si="68">(E88+F88) /2</f>
        <v>2.3333282470703125</v>
      </c>
      <c r="J88" s="3">
        <f t="shared" si="47"/>
        <v>-0.2872297318189827</v>
      </c>
      <c r="K88" s="3">
        <f t="shared" ref="K88" si="69">ABS((I88-I87)/I88)</f>
        <v>6.539495281754154E-6</v>
      </c>
    </row>
    <row r="89" spans="4:11" ht="15.75" thickBot="1" x14ac:dyDescent="0.3">
      <c r="D89" s="12">
        <v>16</v>
      </c>
      <c r="E89" s="3">
        <f>I88</f>
        <v>2.3333282470703125</v>
      </c>
      <c r="F89" s="3">
        <f>F88</f>
        <v>2.333343505859375</v>
      </c>
      <c r="G89" s="3">
        <f t="shared" ref="G89" si="70">((E89-3)*COS(E89-8))+((1/2)*EXP(E89-3))</f>
        <v>-0.2872297318189827</v>
      </c>
      <c r="H89" s="3">
        <f t="shared" ref="H89" si="71">((F89-3)*COS(F89-8))+((1/2)*EXP(F89-3))</f>
        <v>-0.28720748344462288</v>
      </c>
      <c r="I89" s="3">
        <f t="shared" ref="I89" si="72">(E89+F89) /2</f>
        <v>2.3333358764648438</v>
      </c>
      <c r="J89" s="3">
        <f t="shared" si="47"/>
        <v>-0.28721860762144868</v>
      </c>
      <c r="K89" s="3">
        <f t="shared" ref="K89" si="73">ABS((I89-I88)/I89)</f>
        <v>3.2697369496623996E-6</v>
      </c>
    </row>
    <row r="90" spans="4:11" ht="15.75" thickBot="1" x14ac:dyDescent="0.3">
      <c r="D90" s="12">
        <v>17</v>
      </c>
      <c r="E90" s="3">
        <f>E89</f>
        <v>2.3333282470703125</v>
      </c>
      <c r="F90" s="3">
        <f>I89</f>
        <v>2.3333358764648438</v>
      </c>
      <c r="G90" s="3">
        <f t="shared" ref="G90:G92" si="74">((E90-3)*COS(E90-8))+((1/2)*EXP(E90-3))</f>
        <v>-0.2872297318189827</v>
      </c>
      <c r="H90" s="3">
        <f t="shared" ref="H90:H92" si="75">((F90-3)*COS(F90-8))+((1/2)*EXP(F90-3))</f>
        <v>-0.28721860762144868</v>
      </c>
      <c r="I90" s="3">
        <f t="shared" ref="I90:I92" si="76">(E90+F90) /2</f>
        <v>2.3333320617675781</v>
      </c>
      <c r="J90" s="3">
        <f t="shared" si="47"/>
        <v>-0.28722416971762726</v>
      </c>
      <c r="K90" s="3">
        <f t="shared" ref="K90:K92" si="77">ABS((I90-I89)/I90)</f>
        <v>1.6348711476304994E-6</v>
      </c>
    </row>
    <row r="91" spans="4:11" ht="15.75" thickBot="1" x14ac:dyDescent="0.3">
      <c r="D91" s="12">
        <v>18</v>
      </c>
      <c r="E91" s="3">
        <f>I90</f>
        <v>2.3333320617675781</v>
      </c>
      <c r="F91" s="3">
        <f>F90</f>
        <v>2.3333358764648438</v>
      </c>
      <c r="G91" s="3">
        <f t="shared" si="74"/>
        <v>-0.28722416971762726</v>
      </c>
      <c r="H91" s="3">
        <f t="shared" si="75"/>
        <v>-0.28721860762144868</v>
      </c>
      <c r="I91" s="3">
        <f t="shared" si="76"/>
        <v>2.3333339691162109</v>
      </c>
      <c r="J91" s="3">
        <f t="shared" si="47"/>
        <v>-0.28722138866889085</v>
      </c>
      <c r="K91" s="3">
        <f t="shared" si="77"/>
        <v>8.1743490561487867E-7</v>
      </c>
    </row>
    <row r="92" spans="4:11" ht="15.75" thickBot="1" x14ac:dyDescent="0.3">
      <c r="D92" s="12">
        <v>19</v>
      </c>
      <c r="E92" s="3">
        <f>E91</f>
        <v>2.3333320617675781</v>
      </c>
      <c r="F92" s="3">
        <f>I91</f>
        <v>2.3333339691162109</v>
      </c>
      <c r="G92" s="3">
        <f t="shared" si="74"/>
        <v>-0.28722416971762726</v>
      </c>
      <c r="H92" s="3">
        <f t="shared" si="75"/>
        <v>-0.28722138866889085</v>
      </c>
      <c r="I92" s="3">
        <f t="shared" si="76"/>
        <v>2.3333330154418945</v>
      </c>
      <c r="J92" s="3">
        <f t="shared" si="47"/>
        <v>-0.2872227791930973</v>
      </c>
      <c r="K92" s="3">
        <f t="shared" si="77"/>
        <v>4.087176198574638E-7</v>
      </c>
    </row>
  </sheetData>
  <mergeCells count="26">
    <mergeCell ref="A3:C3"/>
    <mergeCell ref="A19:E19"/>
    <mergeCell ref="F19:I19"/>
    <mergeCell ref="A18:C18"/>
    <mergeCell ref="E22:K22"/>
    <mergeCell ref="N22:T22"/>
    <mergeCell ref="K4:N4"/>
    <mergeCell ref="F4:J4"/>
    <mergeCell ref="A4:E4"/>
    <mergeCell ref="A32:C32"/>
    <mergeCell ref="A33:E33"/>
    <mergeCell ref="F33:J33"/>
    <mergeCell ref="K33:N33"/>
    <mergeCell ref="O33:P33"/>
    <mergeCell ref="D36:F36"/>
    <mergeCell ref="D34:H34"/>
    <mergeCell ref="A53:C53"/>
    <mergeCell ref="A54:E54"/>
    <mergeCell ref="F54:I54"/>
    <mergeCell ref="T54:X54"/>
    <mergeCell ref="O58:V58"/>
    <mergeCell ref="O71:R71"/>
    <mergeCell ref="E71:K71"/>
    <mergeCell ref="J54:N54"/>
    <mergeCell ref="O54:S54"/>
    <mergeCell ref="B58:F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 REY</cp:lastModifiedBy>
  <dcterms:created xsi:type="dcterms:W3CDTF">2020-04-02T19:11:32Z</dcterms:created>
  <dcterms:modified xsi:type="dcterms:W3CDTF">2020-05-08T08:09:51Z</dcterms:modified>
</cp:coreProperties>
</file>