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4CA4BAF5-DC50-40CD-86F2-92397DE0DAB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oja3" sheetId="3" r:id="rId1"/>
    <sheet name="Hoja4" sheetId="4" r:id="rId2"/>
    <sheet name="Hoja5" sheetId="5" r:id="rId3"/>
    <sheet name="Hoja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4" l="1"/>
  <c r="S4" i="4" s="1"/>
  <c r="Q4" i="4"/>
  <c r="P4" i="4"/>
  <c r="T4" i="4" s="1"/>
  <c r="F4" i="4"/>
  <c r="E4" i="4"/>
  <c r="N5" i="4" l="1"/>
  <c r="O5" i="4"/>
  <c r="Q5" i="4" s="1"/>
  <c r="G4" i="4"/>
  <c r="H4" i="4" s="1"/>
  <c r="I4" i="4" s="1"/>
  <c r="C5" i="4" l="1"/>
  <c r="D5" i="4"/>
  <c r="F5" i="4" s="1"/>
  <c r="R5" i="4"/>
  <c r="P5" i="4"/>
  <c r="U5" i="4" l="1"/>
  <c r="S5" i="4"/>
  <c r="T5" i="4" s="1"/>
  <c r="E5" i="4"/>
  <c r="G5" i="4" s="1"/>
  <c r="O6" i="4" l="1"/>
  <c r="Q6" i="4" s="1"/>
  <c r="N6" i="4"/>
  <c r="J5" i="4"/>
  <c r="H5" i="4"/>
  <c r="I5" i="4" s="1"/>
  <c r="D6" i="4" l="1"/>
  <c r="F6" i="4" s="1"/>
  <c r="C6" i="4"/>
  <c r="P6" i="4"/>
  <c r="R6" i="4"/>
  <c r="U6" i="4" l="1"/>
  <c r="S6" i="4"/>
  <c r="T6" i="4" s="1"/>
  <c r="E6" i="4"/>
  <c r="G6" i="4"/>
  <c r="O7" i="4" l="1"/>
  <c r="Q7" i="4" s="1"/>
  <c r="N7" i="4"/>
  <c r="J6" i="4"/>
  <c r="H6" i="4"/>
  <c r="I6" i="4" s="1"/>
  <c r="D7" i="4" l="1"/>
  <c r="F7" i="4" s="1"/>
  <c r="C7" i="4"/>
  <c r="P7" i="4"/>
  <c r="R7" i="4"/>
  <c r="U7" i="4" l="1"/>
  <c r="S7" i="4"/>
  <c r="T7" i="4" s="1"/>
  <c r="E7" i="4"/>
  <c r="G7" i="4" s="1"/>
  <c r="J7" i="4" l="1"/>
  <c r="H7" i="4"/>
  <c r="I7" i="4" s="1"/>
  <c r="O8" i="4"/>
  <c r="Q8" i="4" s="1"/>
  <c r="N8" i="4"/>
  <c r="D8" i="4" l="1"/>
  <c r="F8" i="4" s="1"/>
  <c r="C8" i="4"/>
  <c r="P8" i="4"/>
  <c r="R8" i="4"/>
  <c r="U8" i="4" l="1"/>
  <c r="S8" i="4"/>
  <c r="T8" i="4" s="1"/>
  <c r="E8" i="4"/>
  <c r="G8" i="4" s="1"/>
  <c r="O9" i="4" l="1"/>
  <c r="Q9" i="4" s="1"/>
  <c r="N9" i="4"/>
  <c r="J8" i="4"/>
  <c r="H8" i="4"/>
  <c r="I8" i="4"/>
  <c r="P9" i="4" l="1"/>
  <c r="R9" i="4"/>
  <c r="U9" i="4" l="1"/>
  <c r="S9" i="4"/>
  <c r="T9" i="4" s="1"/>
  <c r="O10" i="4" l="1"/>
  <c r="Q10" i="4" s="1"/>
  <c r="N10" i="4"/>
  <c r="P10" i="4" l="1"/>
  <c r="R10" i="4"/>
  <c r="U10" i="4" l="1"/>
  <c r="S10" i="4"/>
  <c r="T10" i="4" s="1"/>
  <c r="O11" i="4" l="1"/>
  <c r="Q11" i="4" s="1"/>
  <c r="N11" i="4"/>
  <c r="P11" i="4" l="1"/>
  <c r="R11" i="4"/>
  <c r="C12" i="2"/>
  <c r="D21" i="3"/>
  <c r="C21" i="3"/>
  <c r="E21" i="3" s="1"/>
  <c r="E28" i="2"/>
  <c r="B29" i="2" s="1"/>
  <c r="D29" i="2" s="1"/>
  <c r="C28" i="2"/>
  <c r="D28" i="2"/>
  <c r="F19" i="2"/>
  <c r="E19" i="2"/>
  <c r="B20" i="2" s="1"/>
  <c r="C19" i="2"/>
  <c r="D19" i="2"/>
  <c r="D12" i="2"/>
  <c r="D20" i="2" l="1"/>
  <c r="G19" i="2"/>
  <c r="H19" i="2" s="1"/>
  <c r="C20" i="2"/>
  <c r="F20" i="2" s="1"/>
  <c r="F21" i="3"/>
  <c r="G21" i="3" s="1"/>
  <c r="B22" i="3"/>
  <c r="A29" i="2"/>
  <c r="C29" i="2" s="1"/>
  <c r="F28" i="2"/>
  <c r="G28" i="2" s="1"/>
  <c r="U11" i="4"/>
  <c r="S11" i="4"/>
  <c r="T11" i="4" s="1"/>
  <c r="H28" i="2"/>
  <c r="E12" i="2"/>
  <c r="B13" i="2" s="1"/>
  <c r="E20" i="2" s="1"/>
  <c r="B21" i="2" s="1"/>
  <c r="G20" i="2" s="1"/>
  <c r="H20" i="2" s="1"/>
  <c r="D21" i="2" l="1"/>
  <c r="C21" i="2"/>
  <c r="D22" i="3"/>
  <c r="E22" i="3" s="1"/>
  <c r="C22" i="3"/>
  <c r="O12" i="4"/>
  <c r="Q12" i="4" s="1"/>
  <c r="N12" i="4"/>
  <c r="E29" i="2"/>
  <c r="F12" i="2"/>
  <c r="G12" i="2" s="1"/>
  <c r="C13" i="2"/>
  <c r="D13" i="2"/>
  <c r="F22" i="3" l="1"/>
  <c r="G22" i="3" s="1"/>
  <c r="B23" i="3"/>
  <c r="F21" i="2"/>
  <c r="B30" i="2"/>
  <c r="D30" i="2" s="1"/>
  <c r="A30" i="2"/>
  <c r="F29" i="2"/>
  <c r="G29" i="2" s="1"/>
  <c r="P12" i="4"/>
  <c r="R12" i="4"/>
  <c r="H29" i="2"/>
  <c r="E13" i="2"/>
  <c r="C30" i="2" l="1"/>
  <c r="E30" i="2"/>
  <c r="C23" i="3"/>
  <c r="E23" i="3" s="1"/>
  <c r="D23" i="3"/>
  <c r="F13" i="2"/>
  <c r="G13" i="2" s="1"/>
  <c r="B14" i="2"/>
  <c r="B31" i="2"/>
  <c r="U12" i="4"/>
  <c r="S12" i="4"/>
  <c r="T12" i="4" s="1"/>
  <c r="B24" i="3" l="1"/>
  <c r="F23" i="3"/>
  <c r="G23" i="3" s="1"/>
  <c r="D14" i="2"/>
  <c r="C14" i="2"/>
  <c r="E14" i="2" s="1"/>
  <c r="E21" i="2"/>
  <c r="B22" i="2" s="1"/>
  <c r="F30" i="2"/>
  <c r="G30" i="2" s="1"/>
  <c r="A31" i="2"/>
  <c r="C31" i="2" s="1"/>
  <c r="H30" i="2"/>
  <c r="D31" i="2"/>
  <c r="O13" i="4"/>
  <c r="Q13" i="4" s="1"/>
  <c r="N13" i="4"/>
  <c r="F14" i="2" l="1"/>
  <c r="G14" i="2" s="1"/>
  <c r="B15" i="2"/>
  <c r="E31" i="2"/>
  <c r="G21" i="2"/>
  <c r="H21" i="2" s="1"/>
  <c r="D22" i="2"/>
  <c r="C22" i="2"/>
  <c r="F22" i="2" s="1"/>
  <c r="C24" i="3"/>
  <c r="D24" i="3"/>
  <c r="E24" i="3"/>
  <c r="P13" i="4"/>
  <c r="R13" i="4"/>
  <c r="A32" i="2" l="1"/>
  <c r="H31" i="2"/>
  <c r="F31" i="2"/>
  <c r="G31" i="2" s="1"/>
  <c r="F24" i="3"/>
  <c r="G24" i="3" s="1"/>
  <c r="B25" i="3"/>
  <c r="B32" i="2"/>
  <c r="D32" i="2" s="1"/>
  <c r="D15" i="2"/>
  <c r="C15" i="2"/>
  <c r="E15" i="2" s="1"/>
  <c r="F15" i="2" s="1"/>
  <c r="G15" i="2" s="1"/>
  <c r="E22" i="2"/>
  <c r="B23" i="2" s="1"/>
  <c r="U13" i="4"/>
  <c r="S13" i="4"/>
  <c r="T13" i="4" s="1"/>
  <c r="G22" i="2" l="1"/>
  <c r="H22" i="2" s="1"/>
  <c r="C23" i="2"/>
  <c r="F23" i="2" s="1"/>
  <c r="E23" i="2"/>
  <c r="D23" i="2"/>
  <c r="C25" i="3"/>
  <c r="D25" i="3"/>
  <c r="C32" i="2"/>
  <c r="E32" i="2"/>
  <c r="O14" i="4"/>
  <c r="Q14" i="4" s="1"/>
  <c r="N14" i="4"/>
  <c r="E25" i="3" l="1"/>
  <c r="A33" i="2"/>
  <c r="H32" i="2"/>
  <c r="F32" i="2"/>
  <c r="G32" i="2" s="1"/>
  <c r="B24" i="2"/>
  <c r="B33" i="2"/>
  <c r="D33" i="2" s="1"/>
  <c r="P14" i="4"/>
  <c r="R14" i="4"/>
  <c r="C33" i="2" l="1"/>
  <c r="E33" i="2"/>
  <c r="G23" i="2"/>
  <c r="H23" i="2" s="1"/>
  <c r="G24" i="2"/>
  <c r="H24" i="2" s="1"/>
  <c r="E24" i="2"/>
  <c r="D24" i="2"/>
  <c r="C24" i="2"/>
  <c r="F24" i="2" s="1"/>
  <c r="F25" i="3"/>
  <c r="G25" i="3" s="1"/>
  <c r="B26" i="3"/>
  <c r="U14" i="4"/>
  <c r="S14" i="4"/>
  <c r="T14" i="4" s="1"/>
  <c r="A34" i="2" l="1"/>
  <c r="H33" i="2"/>
  <c r="F33" i="2"/>
  <c r="G33" i="2" s="1"/>
  <c r="D26" i="3"/>
  <c r="E26" i="3" s="1"/>
  <c r="C26" i="3"/>
  <c r="B34" i="2"/>
  <c r="D34" i="2" s="1"/>
  <c r="O15" i="4"/>
  <c r="Q15" i="4" s="1"/>
  <c r="N15" i="4"/>
  <c r="F26" i="3" l="1"/>
  <c r="G26" i="3" s="1"/>
  <c r="B27" i="3"/>
  <c r="B35" i="2"/>
  <c r="D35" i="2" s="1"/>
  <c r="C34" i="2"/>
  <c r="E34" i="2"/>
  <c r="P15" i="4"/>
  <c r="R15" i="4"/>
  <c r="C27" i="3" l="1"/>
  <c r="D27" i="3"/>
  <c r="E27" i="3"/>
  <c r="F27" i="3" s="1"/>
  <c r="G27" i="3" s="1"/>
  <c r="A35" i="2"/>
  <c r="H34" i="2"/>
  <c r="F34" i="2"/>
  <c r="G34" i="2" s="1"/>
  <c r="U15" i="4"/>
  <c r="S15" i="4"/>
  <c r="T15" i="4" s="1"/>
  <c r="C35" i="2" l="1"/>
  <c r="E35" i="2"/>
  <c r="O16" i="4"/>
  <c r="Q16" i="4" s="1"/>
  <c r="N16" i="4"/>
  <c r="A36" i="2" l="1"/>
  <c r="F35" i="2"/>
  <c r="G35" i="2" s="1"/>
  <c r="H35" i="2"/>
  <c r="B36" i="2"/>
  <c r="D36" i="2" s="1"/>
  <c r="P16" i="4"/>
  <c r="R16" i="4"/>
  <c r="C36" i="2" l="1"/>
  <c r="E36" i="2"/>
  <c r="U16" i="4"/>
  <c r="S16" i="4"/>
  <c r="T16" i="4" s="1"/>
  <c r="A37" i="2" l="1"/>
  <c r="H36" i="2"/>
  <c r="F36" i="2"/>
  <c r="G36" i="2" s="1"/>
  <c r="B37" i="2"/>
  <c r="D37" i="2" s="1"/>
  <c r="O17" i="4"/>
  <c r="Q17" i="4" s="1"/>
  <c r="N17" i="4"/>
  <c r="C37" i="2" l="1"/>
  <c r="E37" i="2"/>
  <c r="P17" i="4"/>
  <c r="R17" i="4"/>
  <c r="H37" i="2" l="1"/>
  <c r="F37" i="2"/>
  <c r="G37" i="2" s="1"/>
  <c r="A38" i="2"/>
  <c r="B38" i="2"/>
  <c r="D38" i="2" s="1"/>
  <c r="U17" i="4"/>
  <c r="S17" i="4"/>
  <c r="T17" i="4" s="1"/>
  <c r="C38" i="2" l="1"/>
  <c r="E38" i="2"/>
  <c r="O18" i="4"/>
  <c r="Q18" i="4" s="1"/>
  <c r="N18" i="4"/>
  <c r="H38" i="2" l="1"/>
  <c r="F38" i="2"/>
  <c r="G38" i="2" s="1"/>
  <c r="A39" i="2"/>
  <c r="B39" i="2"/>
  <c r="D39" i="2" s="1"/>
  <c r="P18" i="4"/>
  <c r="R18" i="4"/>
  <c r="C39" i="2" l="1"/>
  <c r="E39" i="2"/>
  <c r="U18" i="4"/>
  <c r="S18" i="4"/>
  <c r="T18" i="4" s="1"/>
  <c r="F39" i="2" l="1"/>
  <c r="G39" i="2" s="1"/>
  <c r="H39" i="2"/>
  <c r="A40" i="2"/>
  <c r="B40" i="2"/>
  <c r="D40" i="2" s="1"/>
  <c r="O19" i="4"/>
  <c r="Q19" i="4" s="1"/>
  <c r="N19" i="4"/>
  <c r="E40" i="2" l="1"/>
  <c r="C40" i="2"/>
  <c r="P19" i="4"/>
  <c r="R19" i="4"/>
  <c r="A41" i="2" l="1"/>
  <c r="F40" i="2"/>
  <c r="G40" i="2" s="1"/>
  <c r="H40" i="2"/>
  <c r="B41" i="2"/>
  <c r="D41" i="2" s="1"/>
  <c r="U19" i="4"/>
  <c r="S19" i="4"/>
  <c r="T19" i="4" s="1"/>
  <c r="C41" i="2" l="1"/>
  <c r="E41" i="2"/>
  <c r="O20" i="4"/>
  <c r="Q20" i="4" s="1"/>
  <c r="N20" i="4"/>
  <c r="F41" i="2" l="1"/>
  <c r="G41" i="2" s="1"/>
  <c r="A42" i="2"/>
  <c r="H41" i="2"/>
  <c r="B42" i="2"/>
  <c r="D42" i="2" s="1"/>
  <c r="P20" i="4"/>
  <c r="R20" i="4"/>
  <c r="C42" i="2" l="1"/>
  <c r="E42" i="2"/>
  <c r="B43" i="2"/>
  <c r="D43" i="2" s="1"/>
  <c r="U20" i="4"/>
  <c r="S20" i="4"/>
  <c r="T20" i="4" s="1"/>
  <c r="F42" i="2" l="1"/>
  <c r="G42" i="2" s="1"/>
  <c r="A43" i="2"/>
  <c r="H42" i="2"/>
  <c r="O21" i="4"/>
  <c r="Q21" i="4" s="1"/>
  <c r="N21" i="4"/>
  <c r="C43" i="2" l="1"/>
  <c r="E43" i="2"/>
  <c r="P21" i="4"/>
  <c r="R21" i="4"/>
  <c r="F43" i="2" l="1"/>
  <c r="G43" i="2" s="1"/>
  <c r="A44" i="2"/>
  <c r="H43" i="2"/>
  <c r="B44" i="2"/>
  <c r="D44" i="2" s="1"/>
  <c r="U21" i="4"/>
  <c r="S21" i="4"/>
  <c r="T21" i="4" s="1"/>
  <c r="C44" i="2" l="1"/>
  <c r="E44" i="2"/>
  <c r="O22" i="4"/>
  <c r="Q22" i="4" s="1"/>
  <c r="N22" i="4"/>
  <c r="F44" i="2" l="1"/>
  <c r="G44" i="2" s="1"/>
  <c r="A45" i="2"/>
  <c r="H44" i="2"/>
  <c r="B45" i="2"/>
  <c r="D45" i="2" s="1"/>
  <c r="P22" i="4"/>
  <c r="R22" i="4"/>
  <c r="E45" i="2" l="1"/>
  <c r="C45" i="2"/>
  <c r="U22" i="4"/>
  <c r="S22" i="4"/>
  <c r="T22" i="4" s="1"/>
  <c r="F45" i="2" l="1"/>
  <c r="G45" i="2" s="1"/>
  <c r="A46" i="2"/>
  <c r="H45" i="2"/>
  <c r="B46" i="2"/>
  <c r="D46" i="2" s="1"/>
  <c r="O23" i="4"/>
  <c r="Q23" i="4" s="1"/>
  <c r="N23" i="4"/>
  <c r="E46" i="2" l="1"/>
  <c r="C46" i="2"/>
  <c r="P23" i="4"/>
  <c r="R23" i="4"/>
  <c r="F46" i="2" l="1"/>
  <c r="G46" i="2" s="1"/>
  <c r="A47" i="2"/>
  <c r="H46" i="2"/>
  <c r="B47" i="2"/>
  <c r="D47" i="2" s="1"/>
  <c r="U23" i="4"/>
  <c r="S23" i="4"/>
  <c r="T23" i="4" s="1"/>
  <c r="E47" i="2" l="1"/>
  <c r="C47" i="2"/>
  <c r="F47" i="2" l="1"/>
  <c r="G47" i="2" s="1"/>
  <c r="A48" i="2"/>
  <c r="H47" i="2"/>
  <c r="B48" i="2"/>
  <c r="D48" i="2" s="1"/>
  <c r="C48" i="2" l="1"/>
  <c r="E48" i="2"/>
  <c r="F48" i="2" l="1"/>
  <c r="G48" i="2" s="1"/>
  <c r="H48" i="2"/>
  <c r="A49" i="2"/>
  <c r="B49" i="2"/>
  <c r="D49" i="2" s="1"/>
  <c r="E49" i="2" l="1"/>
  <c r="C49" i="2"/>
  <c r="F49" i="2" l="1"/>
  <c r="G49" i="2" s="1"/>
  <c r="H49" i="2"/>
  <c r="A50" i="2"/>
  <c r="B50" i="2"/>
  <c r="D50" i="2" s="1"/>
  <c r="E50" i="2" l="1"/>
  <c r="C50" i="2"/>
  <c r="A51" i="2" l="1"/>
  <c r="H50" i="2"/>
  <c r="F50" i="2"/>
  <c r="G50" i="2" s="1"/>
  <c r="B51" i="2"/>
  <c r="D51" i="2" s="1"/>
  <c r="C51" i="2" l="1"/>
  <c r="E51" i="2"/>
  <c r="H51" i="2" l="1"/>
  <c r="F51" i="2"/>
  <c r="G51" i="2" s="1"/>
</calcChain>
</file>

<file path=xl/sharedStrings.xml><?xml version="1.0" encoding="utf-8"?>
<sst xmlns="http://schemas.openxmlformats.org/spreadsheetml/2006/main" count="81" uniqueCount="41">
  <si>
    <t>Error buscado:</t>
  </si>
  <si>
    <t>Newton:</t>
  </si>
  <si>
    <t>Iteración</t>
  </si>
  <si>
    <t>X(n)</t>
  </si>
  <si>
    <t>f(Xn)</t>
  </si>
  <si>
    <t>f´(Xn)</t>
  </si>
  <si>
    <t>Xn+1</t>
  </si>
  <si>
    <t>Error</t>
  </si>
  <si>
    <t>Aviso</t>
  </si>
  <si>
    <t>f`(x)=</t>
  </si>
  <si>
    <t>Newton mejorado</t>
  </si>
  <si>
    <t xml:space="preserve">f``(x)= </t>
  </si>
  <si>
    <t>X(i)</t>
  </si>
  <si>
    <t>f(Xi)</t>
  </si>
  <si>
    <t>f´(Xi)</t>
  </si>
  <si>
    <t>f``(Xi)</t>
  </si>
  <si>
    <t>uXi</t>
  </si>
  <si>
    <t>Biseccion</t>
  </si>
  <si>
    <t>A</t>
  </si>
  <si>
    <t>B</t>
  </si>
  <si>
    <t>F(a)</t>
  </si>
  <si>
    <t>F(b)</t>
  </si>
  <si>
    <t>Xn</t>
  </si>
  <si>
    <t>Fx(n)</t>
  </si>
  <si>
    <t>De esta forma se comprueba el numeral a y b, dado que a partir del metodo de newton es posible aproximar el valor de x; teniendo en cuenta la ecuacion planteada.</t>
  </si>
  <si>
    <t>Newton (x)</t>
  </si>
  <si>
    <t>A traves de trigonometria basica se halla la distancia entre los muros: =Raiz(30^2-14,91^2) que es igual a 26 ft</t>
  </si>
  <si>
    <t>Punto fijo</t>
  </si>
  <si>
    <t>ESCANER ANEXO</t>
  </si>
  <si>
    <t xml:space="preserve">Iteracion </t>
  </si>
  <si>
    <t>an</t>
  </si>
  <si>
    <t>bn</t>
  </si>
  <si>
    <t>f(an)</t>
  </si>
  <si>
    <t>f(bn)</t>
  </si>
  <si>
    <t>xn</t>
  </si>
  <si>
    <t>f(xn)</t>
  </si>
  <si>
    <t>f(an)*f(xn)</t>
  </si>
  <si>
    <t>ERROR</t>
  </si>
  <si>
    <t>Iteracion</t>
  </si>
  <si>
    <t>xn-1</t>
  </si>
  <si>
    <t>f(Xn-1)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</si>
</sst>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2037428</xdr:colOff>
      <xdr:row>17</xdr:row>
      <xdr:rowOff>28167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71428" cy="3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619125</xdr:colOff>
      <xdr:row>2</xdr:row>
      <xdr:rowOff>19051</xdr:rowOff>
    </xdr:from>
    <xdr:to>
      <xdr:col>11</xdr:col>
      <xdr:colOff>4533184</xdr:colOff>
      <xdr:row>23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400051"/>
          <a:ext cx="5723809" cy="421005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4581525</xdr:colOff>
      <xdr:row>2</xdr:row>
      <xdr:rowOff>0</xdr:rowOff>
    </xdr:from>
    <xdr:to>
      <xdr:col>11</xdr:col>
      <xdr:colOff>5762477</xdr:colOff>
      <xdr:row>5</xdr:row>
      <xdr:rowOff>57071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49275" y="381000"/>
          <a:ext cx="1180952" cy="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8</xdr:row>
      <xdr:rowOff>180975</xdr:rowOff>
    </xdr:from>
    <xdr:to>
      <xdr:col>10</xdr:col>
      <xdr:colOff>484857</xdr:colOff>
      <xdr:row>16</xdr:row>
      <xdr:rowOff>85546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5075" y="2581275"/>
          <a:ext cx="7342857" cy="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12</xdr:row>
      <xdr:rowOff>180975</xdr:rowOff>
    </xdr:from>
    <xdr:to>
      <xdr:col>10</xdr:col>
      <xdr:colOff>494389</xdr:colOff>
      <xdr:row>19</xdr:row>
      <xdr:rowOff>142713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2466975"/>
          <a:ext cx="7285714" cy="1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408643</xdr:colOff>
      <xdr:row>8</xdr:row>
      <xdr:rowOff>133143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7457143" cy="1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3</xdr:row>
      <xdr:rowOff>0</xdr:rowOff>
    </xdr:from>
    <xdr:to>
      <xdr:col>11</xdr:col>
      <xdr:colOff>628136</xdr:colOff>
      <xdr:row>6</xdr:row>
      <xdr:rowOff>57071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571500"/>
          <a:ext cx="4114286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18</xdr:row>
      <xdr:rowOff>9525</xdr:rowOff>
    </xdr:from>
    <xdr:to>
      <xdr:col>14</xdr:col>
      <xdr:colOff>742298</xdr:colOff>
      <xdr:row>21</xdr:row>
      <xdr:rowOff>104692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67825" y="3571875"/>
          <a:ext cx="5219048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3"/>
  <sheetViews>
    <sheetView workbookViewId="0">
      <selection activeCell="A34" sqref="A34"/>
    </sheetView>
  </sheetViews>
  <sheetFormatPr baseColWidth="10" defaultRowHeight="15" x14ac:dyDescent="0.25"/>
  <cols>
    <col min="8" max="8" width="37.42578125" customWidth="1"/>
    <col min="11" max="11" width="15.7109375" customWidth="1"/>
    <col min="12" max="12" width="112.85546875" customWidth="1"/>
  </cols>
  <sheetData>
    <row r="2" spans="11:12" x14ac:dyDescent="0.25">
      <c r="K2" t="s">
        <v>0</v>
      </c>
      <c r="L2">
        <v>9.9999999999999995E-8</v>
      </c>
    </row>
    <row r="19" spans="1:12" x14ac:dyDescent="0.25">
      <c r="A19" t="s">
        <v>25</v>
      </c>
    </row>
    <row r="20" spans="1:12" ht="20.25" x14ac:dyDescent="0.3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</row>
    <row r="21" spans="1:12" x14ac:dyDescent="0.25">
      <c r="A21" s="3">
        <v>0</v>
      </c>
      <c r="B21" s="3">
        <v>10</v>
      </c>
      <c r="C21" s="3">
        <f>B21^4-2*10*B21^3+(40^2-30^2)*B21^2-2*10*(40^2-30^2)*B21+10^2*(40^2-30^2)</f>
        <v>-10000</v>
      </c>
      <c r="D21" s="3">
        <f>4*B21^3-60*B2^2+1400*B21-14000</f>
        <v>4000</v>
      </c>
      <c r="E21" s="3">
        <f>B21-(C21)/(D21)</f>
        <v>12.5</v>
      </c>
      <c r="F21" s="3">
        <f>ABS((E21-B21)/E21)</f>
        <v>0.2</v>
      </c>
      <c r="G21" s="3" t="str">
        <f>IF(F21&lt;$L$2,"Aquí","Todavia no")</f>
        <v>Todavia no</v>
      </c>
    </row>
    <row r="22" spans="1:12" x14ac:dyDescent="0.25">
      <c r="A22" s="3">
        <v>1</v>
      </c>
      <c r="B22" s="3">
        <f>E21</f>
        <v>12.5</v>
      </c>
      <c r="C22" s="3">
        <f>B22^4-2*10*B22^3+(40^2-30^2)*B22^2-2*10*(40^2-30^2)*B22+10^2*(40^2-30^2)</f>
        <v>-10273.4375</v>
      </c>
      <c r="D22" s="3">
        <f>4*B22^3-60*B22^2+1400*B22-14000</f>
        <v>1937.5</v>
      </c>
      <c r="E22" s="3">
        <f>B22-(C22)/(D22)</f>
        <v>17.802419354838712</v>
      </c>
      <c r="F22" s="3">
        <f t="shared" ref="F22:F27" si="0">ABS((E22-B22)/E22)</f>
        <v>0.29784824462061166</v>
      </c>
      <c r="G22" s="3" t="str">
        <f>IF(F22&lt;$L$2,"Aquí","Todavia no")</f>
        <v>Todavia no</v>
      </c>
    </row>
    <row r="23" spans="1:12" x14ac:dyDescent="0.25">
      <c r="A23" s="3">
        <v>2</v>
      </c>
      <c r="B23" s="3">
        <f t="shared" ref="B23:B27" si="1">E22</f>
        <v>17.802419354838712</v>
      </c>
      <c r="C23" s="3">
        <f t="shared" ref="C23:C27" si="2">B23^4-2*10*B23^3+(40^2-30^2)*B23^2-2*10*(40^2-30^2)*B23+10^2*(40^2-30^2)</f>
        <v>30215.559270808357</v>
      </c>
      <c r="D23" s="3">
        <f t="shared" ref="D23:D27" si="3">4*B23^3-60*B23^2+1400*B23-14000</f>
        <v>14476.026834603999</v>
      </c>
      <c r="E23" s="3">
        <f t="shared" ref="E23:E27" si="4">B23-(C23)/(D23)</f>
        <v>15.715136731226822</v>
      </c>
      <c r="F23" s="3">
        <f t="shared" si="0"/>
        <v>0.13281988310444329</v>
      </c>
      <c r="G23" s="3" t="str">
        <f t="shared" ref="G23:G27" si="5">IF(F23&lt;$L$2,"Aquí","Todavia no")</f>
        <v>Todavia no</v>
      </c>
    </row>
    <row r="24" spans="1:12" x14ac:dyDescent="0.25">
      <c r="A24" s="3">
        <v>3</v>
      </c>
      <c r="B24" s="3">
        <f t="shared" si="1"/>
        <v>15.715136731226822</v>
      </c>
      <c r="C24" s="3">
        <f t="shared" si="2"/>
        <v>6233.9817202179693</v>
      </c>
      <c r="D24" s="3">
        <f t="shared" si="3"/>
        <v>8707.6478896091394</v>
      </c>
      <c r="E24" s="3">
        <f t="shared" si="4"/>
        <v>14.999216450658635</v>
      </c>
      <c r="F24" s="3">
        <f t="shared" si="0"/>
        <v>4.7730511985294467E-2</v>
      </c>
      <c r="G24" s="3" t="str">
        <f t="shared" si="5"/>
        <v>Todavia no</v>
      </c>
    </row>
    <row r="25" spans="1:12" x14ac:dyDescent="0.25">
      <c r="A25" s="3">
        <v>4</v>
      </c>
      <c r="B25" s="3">
        <f t="shared" si="1"/>
        <v>14.999216450658635</v>
      </c>
      <c r="C25" s="3">
        <f t="shared" si="2"/>
        <v>619.51586063319701</v>
      </c>
      <c r="D25" s="3">
        <f t="shared" si="3"/>
        <v>6998.1979101868819</v>
      </c>
      <c r="E25" s="3">
        <f t="shared" si="4"/>
        <v>14.910691394839422</v>
      </c>
      <c r="F25" s="3">
        <f t="shared" si="0"/>
        <v>5.9370188460778853E-3</v>
      </c>
      <c r="G25" s="3" t="str">
        <f t="shared" si="5"/>
        <v>Todavia no</v>
      </c>
    </row>
    <row r="26" spans="1:12" x14ac:dyDescent="0.25">
      <c r="A26" s="3">
        <v>5</v>
      </c>
      <c r="B26" s="3">
        <f t="shared" si="1"/>
        <v>14.910691394839422</v>
      </c>
      <c r="C26" s="3">
        <f t="shared" si="2"/>
        <v>8.9837653783615679</v>
      </c>
      <c r="D26" s="3">
        <f t="shared" si="3"/>
        <v>6795.5444820539888</v>
      </c>
      <c r="E26" s="3">
        <f t="shared" si="4"/>
        <v>14.909369386661551</v>
      </c>
      <c r="F26" s="3">
        <f t="shared" si="0"/>
        <v>8.8669624018678189E-5</v>
      </c>
      <c r="G26" s="3" t="str">
        <f t="shared" si="5"/>
        <v>Todavia no</v>
      </c>
      <c r="H26" s="12" t="s">
        <v>24</v>
      </c>
      <c r="I26" s="13"/>
      <c r="J26" s="13"/>
      <c r="K26" s="13"/>
      <c r="L26" s="13"/>
    </row>
    <row r="27" spans="1:12" x14ac:dyDescent="0.25">
      <c r="A27" s="4">
        <v>6</v>
      </c>
      <c r="B27" s="4">
        <f t="shared" si="1"/>
        <v>14.909369386661551</v>
      </c>
      <c r="C27" s="4">
        <f t="shared" si="2"/>
        <v>1.9911232811864465E-3</v>
      </c>
      <c r="D27" s="4">
        <f t="shared" si="3"/>
        <v>6792.5322805643518</v>
      </c>
      <c r="E27" s="4">
        <f t="shared" si="4"/>
        <v>14.909369093527385</v>
      </c>
      <c r="F27" s="4">
        <f t="shared" si="0"/>
        <v>1.966107110172184E-8</v>
      </c>
      <c r="G27" s="4" t="str">
        <f t="shared" si="5"/>
        <v>Aquí</v>
      </c>
      <c r="H27" s="12"/>
      <c r="I27" s="13"/>
      <c r="J27" s="13"/>
      <c r="K27" s="13"/>
      <c r="L27" s="13"/>
    </row>
    <row r="29" spans="1:12" x14ac:dyDescent="0.25">
      <c r="A29" s="14" t="s">
        <v>26</v>
      </c>
      <c r="B29" s="14"/>
      <c r="C29" s="14"/>
      <c r="D29" s="14"/>
      <c r="E29" s="14"/>
      <c r="F29" s="14"/>
      <c r="G29" s="14"/>
      <c r="H29" s="14"/>
    </row>
    <row r="30" spans="1:12" ht="20.25" customHeight="1" x14ac:dyDescent="0.25">
      <c r="A30" s="14"/>
      <c r="B30" s="14"/>
      <c r="C30" s="14"/>
      <c r="D30" s="14"/>
      <c r="E30" s="14"/>
      <c r="F30" s="14"/>
      <c r="G30" s="14"/>
      <c r="H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</sheetData>
  <mergeCells count="2">
    <mergeCell ref="H26:L27"/>
    <mergeCell ref="A29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23"/>
  <sheetViews>
    <sheetView workbookViewId="0">
      <selection sqref="A1:U32"/>
    </sheetView>
  </sheetViews>
  <sheetFormatPr baseColWidth="10" defaultRowHeight="15" x14ac:dyDescent="0.25"/>
  <sheetData>
    <row r="3" spans="2:21" x14ac:dyDescent="0.25"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35</v>
      </c>
      <c r="I3" s="9" t="s">
        <v>36</v>
      </c>
      <c r="J3" s="9" t="s">
        <v>37</v>
      </c>
      <c r="M3" s="9" t="s">
        <v>38</v>
      </c>
      <c r="N3" s="9" t="s">
        <v>30</v>
      </c>
      <c r="O3" s="9" t="s">
        <v>31</v>
      </c>
      <c r="P3" s="9" t="s">
        <v>32</v>
      </c>
      <c r="Q3" s="9" t="s">
        <v>33</v>
      </c>
      <c r="R3" s="9" t="s">
        <v>34</v>
      </c>
      <c r="S3" s="9" t="s">
        <v>35</v>
      </c>
      <c r="T3" s="9" t="s">
        <v>36</v>
      </c>
      <c r="U3" s="9" t="s">
        <v>37</v>
      </c>
    </row>
    <row r="4" spans="2:21" x14ac:dyDescent="0.25">
      <c r="B4" s="10">
        <v>1</v>
      </c>
      <c r="C4" s="10">
        <v>95</v>
      </c>
      <c r="D4" s="10">
        <v>99</v>
      </c>
      <c r="E4" s="10">
        <f>-50+0.6533*C4*(1-EXP(-150/C4))</f>
        <v>-0.73349894538132077</v>
      </c>
      <c r="F4" s="10">
        <f>-50+0.6533*D4*(1-EXP(-150/D4))</f>
        <v>0.46238581818982283</v>
      </c>
      <c r="G4" s="10">
        <f>C4-(E4*(D4-C4))/(F4-E4)</f>
        <v>97.453410120189005</v>
      </c>
      <c r="H4" s="10">
        <f>-50+0.6533*G4*(1-EXP(-150/G4))</f>
        <v>6.4946223363548938E-3</v>
      </c>
      <c r="I4" s="10">
        <f>E4*H4</f>
        <v>-4.763798634366284E-3</v>
      </c>
      <c r="J4" s="10"/>
      <c r="M4" s="10">
        <v>1</v>
      </c>
      <c r="N4" s="10">
        <v>95</v>
      </c>
      <c r="O4" s="10">
        <v>99</v>
      </c>
      <c r="P4" s="10">
        <f>-50+0.6533*N4*(1-EXP(-150/N4))</f>
        <v>-0.73349894538132077</v>
      </c>
      <c r="Q4" s="10">
        <f>-50+0.6533*O4*(1-EXP(-150/O4))</f>
        <v>0.46238581818982283</v>
      </c>
      <c r="R4" s="10">
        <f>(N4+O4)/2</f>
        <v>97</v>
      </c>
      <c r="S4" s="10">
        <f>-50+0.6533*R4*(1-EXP(-150/R4))</f>
        <v>-0.12869454899650634</v>
      </c>
      <c r="T4" s="10">
        <f>P4*S4</f>
        <v>9.4397315965262116E-2</v>
      </c>
      <c r="U4" s="10"/>
    </row>
    <row r="5" spans="2:21" x14ac:dyDescent="0.25">
      <c r="B5" s="10">
        <v>2</v>
      </c>
      <c r="C5" s="10">
        <f>IF(I4&lt;0,C4,G4)</f>
        <v>95</v>
      </c>
      <c r="D5" s="10">
        <f>IF(I4&gt;0,D4,G4)</f>
        <v>97.453410120189005</v>
      </c>
      <c r="E5" s="10">
        <f>-50+0.6533*C5*(1-EXP(-150/C5))</f>
        <v>-0.73349894538132077</v>
      </c>
      <c r="F5" s="10">
        <f>-50+0.6533*D5*(1-EXP(-150/D5))</f>
        <v>6.4946223363548938E-3</v>
      </c>
      <c r="G5" s="10">
        <f>C5-(E5*(D5-C5))/(F5-E5)</f>
        <v>97.431877538201888</v>
      </c>
      <c r="H5" s="10">
        <f>-50+0.6533*G5*(1-EXP(-150/G5))</f>
        <v>9.0329928717380881E-5</v>
      </c>
      <c r="I5" s="10">
        <f>E5*H5</f>
        <v>-6.6256907450568759E-5</v>
      </c>
      <c r="J5" s="10">
        <f>ABS((G5-G4)/G5)</f>
        <v>2.2100140663587395E-4</v>
      </c>
      <c r="M5" s="10">
        <v>2</v>
      </c>
      <c r="N5" s="10">
        <f>IF(T4&lt;0,N4,R4)</f>
        <v>97</v>
      </c>
      <c r="O5" s="10">
        <f>IF(T4&gt;0,O4,R4)</f>
        <v>99</v>
      </c>
      <c r="P5" s="10">
        <f>-50+0.6533*N5*(1-EXP(-150/N5))</f>
        <v>-0.12869454899650634</v>
      </c>
      <c r="Q5" s="10">
        <f>-50+0.6533*O5*(1-EXP(-150/O5))</f>
        <v>0.46238581818982283</v>
      </c>
      <c r="R5" s="10">
        <f>(N5+O5)/2</f>
        <v>98</v>
      </c>
      <c r="S5" s="10">
        <f>-50+0.6533*R5*(1-EXP(-150/R5))</f>
        <v>0.16853552448255016</v>
      </c>
      <c r="T5" s="10">
        <f>P5*S5</f>
        <v>-2.1689603313171445E-2</v>
      </c>
      <c r="U5" s="10">
        <f>ABS((R5-R4)/R5)</f>
        <v>1.020408163265306E-2</v>
      </c>
    </row>
    <row r="6" spans="2:21" x14ac:dyDescent="0.25">
      <c r="B6" s="10">
        <v>3</v>
      </c>
      <c r="C6" s="10">
        <f t="shared" ref="C6:C8" si="0">IF(I5&lt;0,C5,G5)</f>
        <v>95</v>
      </c>
      <c r="D6" s="10">
        <f t="shared" ref="D6:D8" si="1">IF(I5&gt;0,D5,G5)</f>
        <v>97.431877538201888</v>
      </c>
      <c r="E6" s="10">
        <f t="shared" ref="E6:F8" si="2">-50+0.6533*C6*(1-EXP(-150/C6))</f>
        <v>-0.73349894538132077</v>
      </c>
      <c r="F6" s="10">
        <f t="shared" si="2"/>
        <v>9.0329928717380881E-5</v>
      </c>
      <c r="G6" s="10">
        <f t="shared" ref="G6:G8" si="3">C6-(E6*(D6-C6))/(F6-E6)</f>
        <v>97.431578090906143</v>
      </c>
      <c r="H6" s="10">
        <f t="shared" ref="H6:H8" si="4">-50+0.6533*G6*(1-EXP(-150/G6))</f>
        <v>1.2561736610905427E-6</v>
      </c>
      <c r="I6" s="10">
        <f t="shared" ref="I6:I8" si="5">E6*H6</f>
        <v>-9.214020556257058E-7</v>
      </c>
      <c r="J6" s="10">
        <f t="shared" ref="J6:J8" si="6">ABS((G6-G5)/G6)</f>
        <v>3.073411122069571E-6</v>
      </c>
      <c r="M6" s="10">
        <v>3</v>
      </c>
      <c r="N6" s="10">
        <f t="shared" ref="N6:N8" si="7">IF(T5&lt;0,N5,R5)</f>
        <v>97</v>
      </c>
      <c r="O6" s="10">
        <f t="shared" ref="O6:O8" si="8">IF(T5&gt;0,O5,R5)</f>
        <v>98</v>
      </c>
      <c r="P6" s="10">
        <f t="shared" ref="P6:Q8" si="9">-50+0.6533*N6*(1-EXP(-150/N6))</f>
        <v>-0.12869454899650634</v>
      </c>
      <c r="Q6" s="10">
        <f t="shared" si="9"/>
        <v>0.16853552448255016</v>
      </c>
      <c r="R6" s="10">
        <f t="shared" ref="R6:R8" si="10">(N6+O6)/2</f>
        <v>97.5</v>
      </c>
      <c r="S6" s="10">
        <f t="shared" ref="S6:S22" si="11">-50+0.6533*R6*(1-EXP(-150/R6))</f>
        <v>2.034613314399536E-2</v>
      </c>
      <c r="T6" s="10">
        <f t="shared" ref="T6:T8" si="12">P6*S6</f>
        <v>-2.6184364287893526E-3</v>
      </c>
      <c r="U6" s="10">
        <f t="shared" ref="U6:U8" si="13">ABS((R6-R5)/R6)</f>
        <v>5.1282051282051282E-3</v>
      </c>
    </row>
    <row r="7" spans="2:21" x14ac:dyDescent="0.25">
      <c r="B7" s="10">
        <v>4</v>
      </c>
      <c r="C7" s="10">
        <f t="shared" si="0"/>
        <v>95</v>
      </c>
      <c r="D7" s="10">
        <f t="shared" si="1"/>
        <v>97.431578090906143</v>
      </c>
      <c r="E7" s="10">
        <f t="shared" si="2"/>
        <v>-0.73349894538132077</v>
      </c>
      <c r="F7" s="10">
        <f t="shared" si="2"/>
        <v>1.2561736610905427E-6</v>
      </c>
      <c r="G7" s="10">
        <f t="shared" si="3"/>
        <v>97.431573926647772</v>
      </c>
      <c r="H7" s="10">
        <f t="shared" si="4"/>
        <v>1.7468948954046937E-8</v>
      </c>
      <c r="I7" s="10">
        <f t="shared" si="5"/>
        <v>-1.2813455634713554E-8</v>
      </c>
      <c r="J7" s="10">
        <f t="shared" si="6"/>
        <v>4.274033768719643E-8</v>
      </c>
      <c r="M7" s="10">
        <v>4</v>
      </c>
      <c r="N7" s="10">
        <f t="shared" si="7"/>
        <v>97</v>
      </c>
      <c r="O7" s="10">
        <f t="shared" si="8"/>
        <v>97.5</v>
      </c>
      <c r="P7" s="10">
        <f t="shared" si="9"/>
        <v>-0.12869454899650634</v>
      </c>
      <c r="Q7" s="10">
        <f t="shared" si="9"/>
        <v>2.034613314399536E-2</v>
      </c>
      <c r="R7" s="10">
        <f t="shared" si="10"/>
        <v>97.25</v>
      </c>
      <c r="S7" s="10">
        <f t="shared" si="11"/>
        <v>-5.4067397437655984E-2</v>
      </c>
      <c r="T7" s="10">
        <f t="shared" si="12"/>
        <v>6.9581793286539991E-3</v>
      </c>
      <c r="U7" s="10">
        <f t="shared" si="13"/>
        <v>2.5706940874035988E-3</v>
      </c>
    </row>
    <row r="8" spans="2:21" x14ac:dyDescent="0.25">
      <c r="B8" s="10">
        <v>5</v>
      </c>
      <c r="C8" s="10">
        <f t="shared" si="0"/>
        <v>95</v>
      </c>
      <c r="D8" s="10">
        <f t="shared" si="1"/>
        <v>97.431573926647772</v>
      </c>
      <c r="E8" s="10">
        <f t="shared" si="2"/>
        <v>-0.73349894538132077</v>
      </c>
      <c r="F8" s="10">
        <f t="shared" si="2"/>
        <v>1.7468948954046937E-8</v>
      </c>
      <c r="G8" s="10">
        <f t="shared" si="3"/>
        <v>97.431573868737615</v>
      </c>
      <c r="H8" s="10">
        <f t="shared" si="4"/>
        <v>2.4293456135637825E-10</v>
      </c>
      <c r="I8" s="10">
        <f t="shared" si="5"/>
        <v>-1.781922445515772E-10</v>
      </c>
      <c r="J8" s="10">
        <f t="shared" si="6"/>
        <v>5.943674557492291E-10</v>
      </c>
      <c r="M8" s="10">
        <v>5</v>
      </c>
      <c r="N8" s="10">
        <f t="shared" si="7"/>
        <v>97.25</v>
      </c>
      <c r="O8" s="10">
        <f t="shared" si="8"/>
        <v>97.5</v>
      </c>
      <c r="P8" s="10">
        <f t="shared" si="9"/>
        <v>-5.4067397437655984E-2</v>
      </c>
      <c r="Q8" s="10">
        <f t="shared" si="9"/>
        <v>2.034613314399536E-2</v>
      </c>
      <c r="R8" s="10">
        <f t="shared" si="10"/>
        <v>97.375</v>
      </c>
      <c r="S8" s="10">
        <f t="shared" si="11"/>
        <v>-1.6833979529501164E-2</v>
      </c>
      <c r="T8" s="10">
        <f t="shared" si="12"/>
        <v>9.1016946167890448E-4</v>
      </c>
      <c r="U8" s="10">
        <f t="shared" si="13"/>
        <v>1.2836970474967907E-3</v>
      </c>
    </row>
    <row r="9" spans="2:21" x14ac:dyDescent="0.25">
      <c r="B9" s="1"/>
      <c r="C9" s="1"/>
      <c r="D9" s="1"/>
      <c r="E9" s="1"/>
      <c r="F9" s="1"/>
      <c r="G9" s="1"/>
      <c r="H9" s="1"/>
      <c r="I9" s="1"/>
      <c r="J9" s="1"/>
      <c r="M9" s="10">
        <v>6</v>
      </c>
      <c r="N9" s="10">
        <f>IF(T8&lt;0,N8,R8)</f>
        <v>97.375</v>
      </c>
      <c r="O9" s="10">
        <f>IF(T8&gt;0,O8,R8)</f>
        <v>97.5</v>
      </c>
      <c r="P9" s="10">
        <f>-50+0.6533*N9*(1-EXP(-150/N9))</f>
        <v>-1.6833979529501164E-2</v>
      </c>
      <c r="Q9" s="10">
        <f>-50+0.6533*O9*(1-EXP(-150/O9))</f>
        <v>2.034613314399536E-2</v>
      </c>
      <c r="R9" s="10">
        <f>(N9+O9)/2</f>
        <v>97.4375</v>
      </c>
      <c r="S9" s="10">
        <f>-50+0.6533*R9*(1-EXP(-150/R9))</f>
        <v>1.7627337208168115E-3</v>
      </c>
      <c r="T9" s="10">
        <f>P9*S9</f>
        <v>-2.9673823372191623E-5</v>
      </c>
      <c r="U9" s="10">
        <f>ABS((R9-R8)/R9)</f>
        <v>6.4143681847338033E-4</v>
      </c>
    </row>
    <row r="10" spans="2:21" x14ac:dyDescent="0.25">
      <c r="B10" s="1"/>
      <c r="C10" s="1"/>
      <c r="D10" s="1"/>
      <c r="E10" s="1"/>
      <c r="F10" s="1"/>
      <c r="G10" s="1"/>
      <c r="H10" s="1"/>
      <c r="I10" s="1"/>
      <c r="J10" s="1"/>
      <c r="M10" s="10">
        <v>7</v>
      </c>
      <c r="N10" s="10">
        <f t="shared" ref="N10" si="14">IF(T9&lt;0,N9,R9)</f>
        <v>97.375</v>
      </c>
      <c r="O10" s="10">
        <f t="shared" ref="O10" si="15">IF(T9&gt;0,O9,R9)</f>
        <v>97.4375</v>
      </c>
      <c r="P10" s="10">
        <f t="shared" ref="P10:Q10" si="16">-50+0.6533*N10*(1-EXP(-150/N10))</f>
        <v>-1.6833979529501164E-2</v>
      </c>
      <c r="Q10" s="10">
        <f t="shared" si="16"/>
        <v>1.7627337208168115E-3</v>
      </c>
      <c r="R10" s="10">
        <f t="shared" ref="R10" si="17">(N10+O10)/2</f>
        <v>97.40625</v>
      </c>
      <c r="S10" s="10">
        <f t="shared" si="11"/>
        <v>-7.5339578962925202E-3</v>
      </c>
      <c r="T10" s="10">
        <f t="shared" ref="T10" si="18">P10*S10</f>
        <v>1.2682649300231193E-4</v>
      </c>
      <c r="U10" s="10">
        <f t="shared" ref="U10" si="19">ABS((R10-R9)/R10)</f>
        <v>3.2082130253448829E-4</v>
      </c>
    </row>
    <row r="11" spans="2:21" x14ac:dyDescent="0.25">
      <c r="B11" s="1"/>
      <c r="C11" s="1"/>
      <c r="D11" s="1"/>
      <c r="E11" s="1"/>
      <c r="F11" s="1"/>
      <c r="G11" s="1"/>
      <c r="H11" s="1"/>
      <c r="I11" s="1"/>
      <c r="J11" s="1"/>
      <c r="M11" s="10">
        <v>8</v>
      </c>
      <c r="N11" s="10">
        <f>IF(T10&lt;0,N10,R10)</f>
        <v>97.40625</v>
      </c>
      <c r="O11" s="10">
        <f>IF(T10&gt;0,O10,R10)</f>
        <v>97.4375</v>
      </c>
      <c r="P11" s="10">
        <f>-50+0.6533*N11*(1-EXP(-150/N11))</f>
        <v>-7.5339578962925202E-3</v>
      </c>
      <c r="Q11" s="10">
        <f>-50+0.6533*O11*(1-EXP(-150/O11))</f>
        <v>1.7627337208168115E-3</v>
      </c>
      <c r="R11" s="10">
        <f>(N11+O11)/2</f>
        <v>97.421875</v>
      </c>
      <c r="S11" s="10">
        <f>-50+0.6533*R11*(1-EXP(-150/R11))</f>
        <v>-2.8851959332101274E-3</v>
      </c>
      <c r="T11" s="10">
        <f>P11*S11</f>
        <v>2.1736944683359506E-5</v>
      </c>
      <c r="U11" s="10">
        <f>ABS((R11-R10)/R11)</f>
        <v>1.6038492381716118E-4</v>
      </c>
    </row>
    <row r="12" spans="2:21" x14ac:dyDescent="0.25">
      <c r="B12" s="1"/>
      <c r="C12" s="1"/>
      <c r="D12" s="1"/>
      <c r="E12" s="1"/>
      <c r="F12" s="1"/>
      <c r="G12" s="1"/>
      <c r="H12" s="1"/>
      <c r="I12" s="1"/>
      <c r="J12" s="1"/>
      <c r="M12" s="10">
        <v>9</v>
      </c>
      <c r="N12" s="10">
        <f t="shared" ref="N12:N14" si="20">IF(T11&lt;0,N11,R11)</f>
        <v>97.421875</v>
      </c>
      <c r="O12" s="10">
        <f t="shared" ref="O12:O14" si="21">IF(T11&gt;0,O11,R11)</f>
        <v>97.4375</v>
      </c>
      <c r="P12" s="10">
        <f t="shared" ref="P12:Q14" si="22">-50+0.6533*N12*(1-EXP(-150/N12))</f>
        <v>-2.8851959332101274E-3</v>
      </c>
      <c r="Q12" s="10">
        <f t="shared" si="22"/>
        <v>1.7627337208168115E-3</v>
      </c>
      <c r="R12" s="10">
        <f t="shared" ref="R12:R14" si="23">(N12+O12)/2</f>
        <v>97.4296875</v>
      </c>
      <c r="S12" s="10">
        <f t="shared" si="11"/>
        <v>-5.6112707974875775E-4</v>
      </c>
      <c r="T12" s="10">
        <f t="shared" ref="T12:T14" si="24">P12*S12</f>
        <v>1.6189615685051906E-6</v>
      </c>
      <c r="U12" s="10">
        <f t="shared" ref="U12:U14" si="25">ABS((R12-R11)/R12)</f>
        <v>8.0186031593296441E-5</v>
      </c>
    </row>
    <row r="13" spans="2:21" x14ac:dyDescent="0.25">
      <c r="B13" s="1"/>
      <c r="C13" s="1"/>
      <c r="D13" s="1"/>
      <c r="E13" s="1"/>
      <c r="F13" s="1"/>
      <c r="G13" s="1"/>
      <c r="H13" s="1"/>
      <c r="I13" s="1"/>
      <c r="J13" s="1"/>
      <c r="M13" s="10">
        <v>10</v>
      </c>
      <c r="N13" s="10">
        <f t="shared" si="20"/>
        <v>97.4296875</v>
      </c>
      <c r="O13" s="10">
        <f t="shared" si="21"/>
        <v>97.4375</v>
      </c>
      <c r="P13" s="10">
        <f t="shared" si="22"/>
        <v>-5.6112707974875775E-4</v>
      </c>
      <c r="Q13" s="10">
        <f t="shared" si="22"/>
        <v>1.7627337208168115E-3</v>
      </c>
      <c r="R13" s="10">
        <f t="shared" si="23"/>
        <v>97.43359375</v>
      </c>
      <c r="S13" s="10">
        <f t="shared" si="11"/>
        <v>6.008293256272168E-4</v>
      </c>
      <c r="T13" s="10">
        <f t="shared" si="24"/>
        <v>-3.371416049166156E-7</v>
      </c>
      <c r="U13" s="10">
        <f t="shared" si="25"/>
        <v>4.0091408411177483E-5</v>
      </c>
    </row>
    <row r="14" spans="2:21" x14ac:dyDescent="0.25">
      <c r="B14" s="1"/>
      <c r="C14" s="1"/>
      <c r="D14" s="1"/>
      <c r="E14" s="1"/>
      <c r="F14" s="1"/>
      <c r="G14" s="1"/>
      <c r="H14" s="1"/>
      <c r="I14" s="1"/>
      <c r="J14" s="1"/>
      <c r="M14" s="10">
        <v>11</v>
      </c>
      <c r="N14" s="10">
        <f t="shared" si="20"/>
        <v>97.4296875</v>
      </c>
      <c r="O14" s="10">
        <f t="shared" si="21"/>
        <v>97.43359375</v>
      </c>
      <c r="P14" s="10">
        <f t="shared" si="22"/>
        <v>-5.6112707974875775E-4</v>
      </c>
      <c r="Q14" s="10">
        <f t="shared" si="22"/>
        <v>6.008293256272168E-4</v>
      </c>
      <c r="R14" s="10">
        <f t="shared" si="23"/>
        <v>97.431640625</v>
      </c>
      <c r="S14" s="10">
        <f t="shared" si="11"/>
        <v>1.985762439460359E-5</v>
      </c>
      <c r="T14" s="10">
        <f t="shared" si="24"/>
        <v>-1.1142650787291606E-8</v>
      </c>
      <c r="U14" s="10">
        <f t="shared" si="25"/>
        <v>2.0046106043900973E-5</v>
      </c>
    </row>
    <row r="15" spans="2:21" x14ac:dyDescent="0.25">
      <c r="B15" s="1"/>
      <c r="C15" s="1"/>
      <c r="D15" s="1"/>
      <c r="E15" s="1"/>
      <c r="F15" s="1"/>
      <c r="G15" s="1"/>
      <c r="H15" s="1"/>
      <c r="I15" s="1"/>
      <c r="J15" s="1"/>
      <c r="M15" s="10">
        <v>12</v>
      </c>
      <c r="N15" s="10">
        <f>IF(T14&lt;0,N14,R14)</f>
        <v>97.4296875</v>
      </c>
      <c r="O15" s="10">
        <f>IF(T14&gt;0,O14,R14)</f>
        <v>97.431640625</v>
      </c>
      <c r="P15" s="10">
        <f>-50+0.6533*N15*(1-EXP(-150/N15))</f>
        <v>-5.6112707974875775E-4</v>
      </c>
      <c r="Q15" s="10">
        <f>-50+0.6533*O15*(1-EXP(-150/O15))</f>
        <v>1.985762439460359E-5</v>
      </c>
      <c r="R15" s="10">
        <f>(N15+O15)/2</f>
        <v>97.4306640625</v>
      </c>
      <c r="S15" s="10">
        <f>-50+0.6533*R15*(1-EXP(-150/R15))</f>
        <v>-2.7063310228214732E-4</v>
      </c>
      <c r="T15" s="10">
        <f>P15*S15</f>
        <v>1.518595623669282E-7</v>
      </c>
      <c r="U15" s="10">
        <f>ABS((R15-R14)/R15)</f>
        <v>1.002315348454931E-5</v>
      </c>
    </row>
    <row r="16" spans="2:21" x14ac:dyDescent="0.25">
      <c r="B16" s="1"/>
      <c r="C16" s="1"/>
      <c r="D16" s="1"/>
      <c r="E16" s="1"/>
      <c r="F16" s="1"/>
      <c r="G16" s="1"/>
      <c r="H16" s="1"/>
      <c r="I16" s="1"/>
      <c r="J16" s="1"/>
      <c r="M16" s="10">
        <v>13</v>
      </c>
      <c r="N16" s="10">
        <f t="shared" ref="N16" si="26">IF(T15&lt;0,N15,R15)</f>
        <v>97.4306640625</v>
      </c>
      <c r="O16" s="10">
        <f t="shared" ref="O16" si="27">IF(T15&gt;0,O15,R15)</f>
        <v>97.431640625</v>
      </c>
      <c r="P16" s="10">
        <f t="shared" ref="P16:Q16" si="28">-50+0.6533*N16*(1-EXP(-150/N16))</f>
        <v>-2.7063310228214732E-4</v>
      </c>
      <c r="Q16" s="10">
        <f t="shared" si="28"/>
        <v>1.985762439460359E-5</v>
      </c>
      <c r="R16" s="10">
        <f t="shared" ref="R16" si="29">(N16+O16)/2</f>
        <v>97.43115234375</v>
      </c>
      <c r="S16" s="10">
        <f t="shared" si="11"/>
        <v>-1.2538733260214485E-4</v>
      </c>
      <c r="T16" s="10">
        <f t="shared" ref="T16" si="30">P16*S16</f>
        <v>3.3933962809001895E-8</v>
      </c>
      <c r="U16" s="10">
        <f t="shared" ref="U16" si="31">ABS((R16-R15)/R16)</f>
        <v>5.0115516264990804E-6</v>
      </c>
    </row>
    <row r="17" spans="2:21" x14ac:dyDescent="0.25">
      <c r="B17" s="1"/>
      <c r="C17" s="1"/>
      <c r="D17" s="1"/>
      <c r="E17" s="1"/>
      <c r="F17" s="1"/>
      <c r="G17" s="1"/>
      <c r="H17" s="1"/>
      <c r="I17" s="1"/>
      <c r="J17" s="1"/>
      <c r="M17" s="10">
        <v>14</v>
      </c>
      <c r="N17" s="10">
        <f>IF(T16&lt;0,N16,R16)</f>
        <v>97.43115234375</v>
      </c>
      <c r="O17" s="10">
        <f>IF(T16&gt;0,O16,R16)</f>
        <v>97.431640625</v>
      </c>
      <c r="P17" s="10">
        <f>-50+0.6533*N17*(1-EXP(-150/N17))</f>
        <v>-1.2538733260214485E-4</v>
      </c>
      <c r="Q17" s="10">
        <f>-50+0.6533*O17*(1-EXP(-150/O17))</f>
        <v>1.985762439460359E-5</v>
      </c>
      <c r="R17" s="10">
        <f>(N17+O17)/2</f>
        <v>97.431396484375</v>
      </c>
      <c r="S17" s="10">
        <f>-50+0.6533*R17*(1-EXP(-150/R17))</f>
        <v>-5.2764752510370272E-5</v>
      </c>
      <c r="T17" s="10">
        <f>P17*S17</f>
        <v>6.6160315726876547E-9</v>
      </c>
      <c r="U17" s="10">
        <f>ABS((R17-R16)/R17)</f>
        <v>2.5057695343528473E-6</v>
      </c>
    </row>
    <row r="18" spans="2:21" x14ac:dyDescent="0.25">
      <c r="B18" s="1"/>
      <c r="C18" s="1"/>
      <c r="D18" s="1"/>
      <c r="E18" s="1"/>
      <c r="F18" s="1"/>
      <c r="G18" s="1"/>
      <c r="H18" s="1"/>
      <c r="I18" s="1"/>
      <c r="J18" s="1"/>
      <c r="M18" s="10">
        <v>15</v>
      </c>
      <c r="N18" s="10">
        <f t="shared" ref="N18" si="32">IF(T17&lt;0,N17,R17)</f>
        <v>97.431396484375</v>
      </c>
      <c r="O18" s="10">
        <f t="shared" ref="O18" si="33">IF(T17&gt;0,O17,R17)</f>
        <v>97.431640625</v>
      </c>
      <c r="P18" s="10">
        <f t="shared" ref="P18:Q18" si="34">-50+0.6533*N18*(1-EXP(-150/N18))</f>
        <v>-5.2764752510370272E-5</v>
      </c>
      <c r="Q18" s="10">
        <f t="shared" si="34"/>
        <v>1.985762439460359E-5</v>
      </c>
      <c r="R18" s="10">
        <f t="shared" ref="R18" si="35">(N18+O18)/2</f>
        <v>97.4315185546875</v>
      </c>
      <c r="S18" s="10">
        <f t="shared" si="11"/>
        <v>-1.6453538655980537E-5</v>
      </c>
      <c r="T18" s="10">
        <f t="shared" ref="T18" si="36">P18*S18</f>
        <v>8.6816689510262337E-10</v>
      </c>
      <c r="U18" s="10">
        <f t="shared" ref="U18" si="37">ABS((R18-R17)/R18)</f>
        <v>1.2528831974581506E-6</v>
      </c>
    </row>
    <row r="19" spans="2:21" x14ac:dyDescent="0.25">
      <c r="M19" s="10">
        <v>16</v>
      </c>
      <c r="N19" s="10">
        <f>IF(T18&lt;0,N18,R18)</f>
        <v>97.4315185546875</v>
      </c>
      <c r="O19" s="10">
        <f>IF(T18&gt;0,O18,R18)</f>
        <v>97.431640625</v>
      </c>
      <c r="P19" s="10">
        <f>-50+0.6533*N19*(1-EXP(-150/N19))</f>
        <v>-1.6453538655980537E-5</v>
      </c>
      <c r="Q19" s="10">
        <f>-50+0.6533*O19*(1-EXP(-150/O19))</f>
        <v>1.985762439460359E-5</v>
      </c>
      <c r="R19" s="10">
        <f>(N19+O19)/2</f>
        <v>97.43157958984375</v>
      </c>
      <c r="S19" s="10">
        <f>-50+0.6533*R19*(1-EXP(-150/R19))</f>
        <v>1.7020492251162977E-6</v>
      </c>
      <c r="T19" s="10">
        <f>P19*S19</f>
        <v>-2.8004732719832723E-11</v>
      </c>
      <c r="U19" s="10">
        <f>ABS((R19-R18)/R19)</f>
        <v>6.2644120630024451E-7</v>
      </c>
    </row>
    <row r="20" spans="2:21" x14ac:dyDescent="0.25">
      <c r="M20" s="10">
        <v>17</v>
      </c>
      <c r="N20" s="10">
        <f t="shared" ref="N20" si="38">IF(T19&lt;0,N19,R19)</f>
        <v>97.4315185546875</v>
      </c>
      <c r="O20" s="10">
        <f t="shared" ref="O20" si="39">IF(T19&gt;0,O19,R19)</f>
        <v>97.43157958984375</v>
      </c>
      <c r="P20" s="10">
        <f t="shared" ref="P20:Q20" si="40">-50+0.6533*N20*(1-EXP(-150/N20))</f>
        <v>-1.6453538655980537E-5</v>
      </c>
      <c r="Q20" s="10">
        <f t="shared" si="40"/>
        <v>1.7020492251162977E-6</v>
      </c>
      <c r="R20" s="10">
        <f t="shared" ref="R20" si="41">(N20+O20)/2</f>
        <v>97.431549072265625</v>
      </c>
      <c r="S20" s="10">
        <f t="shared" si="11"/>
        <v>-7.3757431309218191E-6</v>
      </c>
      <c r="T20" s="10">
        <f t="shared" ref="T20" si="42">P20*S20</f>
        <v>1.2135707472120506E-10</v>
      </c>
      <c r="U20" s="10">
        <f t="shared" ref="U20" si="43">ABS((R20-R19)/R20)</f>
        <v>3.1322070125729922E-7</v>
      </c>
    </row>
    <row r="21" spans="2:21" x14ac:dyDescent="0.25">
      <c r="M21" s="10">
        <v>18</v>
      </c>
      <c r="N21" s="10">
        <f>IF(T20&lt;0,N20,R20)</f>
        <v>97.431549072265625</v>
      </c>
      <c r="O21" s="10">
        <f>IF(T20&gt;0,O20,R20)</f>
        <v>97.43157958984375</v>
      </c>
      <c r="P21" s="10">
        <f>-50+0.6533*N21*(1-EXP(-150/N21))</f>
        <v>-7.3757431309218191E-6</v>
      </c>
      <c r="Q21" s="10">
        <f>-50+0.6533*O21*(1-EXP(-150/O21))</f>
        <v>1.7020492251162977E-6</v>
      </c>
      <c r="R21" s="10">
        <f>(N21+O21)/2</f>
        <v>97.431564331054688</v>
      </c>
      <c r="S21" s="10">
        <f>-50+0.6533*R21*(1-EXP(-150/R21))</f>
        <v>-2.836846562104256E-6</v>
      </c>
      <c r="T21" s="10">
        <f>P21*S21</f>
        <v>2.0923851543919643E-11</v>
      </c>
      <c r="U21" s="10">
        <f>ABS((R21-R20)/R21)</f>
        <v>1.5661032610185152E-7</v>
      </c>
    </row>
    <row r="22" spans="2:21" x14ac:dyDescent="0.25">
      <c r="M22" s="10">
        <v>19</v>
      </c>
      <c r="N22" s="10">
        <f t="shared" ref="N22" si="44">IF(T21&lt;0,N21,R21)</f>
        <v>97.431564331054688</v>
      </c>
      <c r="O22" s="10">
        <f t="shared" ref="O22" si="45">IF(T21&gt;0,O21,R21)</f>
        <v>97.43157958984375</v>
      </c>
      <c r="P22" s="10">
        <f t="shared" ref="P22:Q22" si="46">-50+0.6533*N22*(1-EXP(-150/N22))</f>
        <v>-2.836846562104256E-6</v>
      </c>
      <c r="Q22" s="10">
        <f t="shared" si="46"/>
        <v>1.7020492251162977E-6</v>
      </c>
      <c r="R22" s="10">
        <f t="shared" ref="R22" si="47">(N22+O22)/2</f>
        <v>97.431571960449219</v>
      </c>
      <c r="S22" s="10">
        <f t="shared" si="11"/>
        <v>-5.673985725707098E-7</v>
      </c>
      <c r="T22" s="10">
        <f t="shared" ref="T22" si="48">P22*S22</f>
        <v>1.6096226899400803E-12</v>
      </c>
      <c r="U22" s="10">
        <f t="shared" ref="U22" si="49">ABS((R22-R21)/R22)</f>
        <v>7.8305156919227678E-8</v>
      </c>
    </row>
    <row r="23" spans="2:21" x14ac:dyDescent="0.25">
      <c r="M23" s="10">
        <v>20</v>
      </c>
      <c r="N23" s="10">
        <f>IF(T22&lt;0,N22,R22)</f>
        <v>97.431571960449219</v>
      </c>
      <c r="O23" s="10">
        <f>IF(T22&gt;0,O22,R22)</f>
        <v>97.43157958984375</v>
      </c>
      <c r="P23" s="10">
        <f>-50+0.6533*N23*(1-EXP(-150/N23))</f>
        <v>-5.673985725707098E-7</v>
      </c>
      <c r="Q23" s="10">
        <f>-50+0.6533*O23*(1-EXP(-150/O23))</f>
        <v>1.7020492251162977E-6</v>
      </c>
      <c r="R23" s="10">
        <f>(N23+O23)/2</f>
        <v>97.431575775146484</v>
      </c>
      <c r="S23" s="10">
        <f>-50+0.6533*R23*(1-EXP(-150/R23))</f>
        <v>5.6732535114178972E-7</v>
      </c>
      <c r="T23" s="10">
        <f>P23*S23</f>
        <v>-3.218995944210282E-13</v>
      </c>
      <c r="U23" s="10">
        <f>ABS((R23-R22)/R23)</f>
        <v>3.9152576926689504E-8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2"/>
  <sheetViews>
    <sheetView tabSelected="1" workbookViewId="0">
      <selection activeCell="F20" sqref="F20"/>
    </sheetView>
  </sheetViews>
  <sheetFormatPr baseColWidth="10" defaultRowHeight="15" x14ac:dyDescent="0.25"/>
  <sheetData>
    <row r="2" spans="2:25" x14ac:dyDescent="0.25">
      <c r="B2" t="s">
        <v>38</v>
      </c>
      <c r="C2" t="s">
        <v>39</v>
      </c>
      <c r="D2" t="s">
        <v>22</v>
      </c>
      <c r="E2" t="s">
        <v>40</v>
      </c>
      <c r="F2" t="s">
        <v>4</v>
      </c>
      <c r="G2" t="s">
        <v>6</v>
      </c>
      <c r="H2" t="s">
        <v>37</v>
      </c>
      <c r="J2" t="s">
        <v>38</v>
      </c>
      <c r="K2" t="s">
        <v>39</v>
      </c>
      <c r="L2" t="s">
        <v>22</v>
      </c>
      <c r="M2" t="s">
        <v>40</v>
      </c>
      <c r="N2" t="s">
        <v>4</v>
      </c>
      <c r="O2" t="s">
        <v>6</v>
      </c>
      <c r="P2" t="s">
        <v>37</v>
      </c>
      <c r="S2" t="s">
        <v>38</v>
      </c>
      <c r="T2" t="s">
        <v>39</v>
      </c>
      <c r="U2" t="s">
        <v>22</v>
      </c>
      <c r="V2" t="s">
        <v>40</v>
      </c>
      <c r="W2" t="s">
        <v>4</v>
      </c>
      <c r="X2" t="s">
        <v>6</v>
      </c>
      <c r="Y2" t="s">
        <v>37</v>
      </c>
    </row>
    <row r="3" spans="2:25" x14ac:dyDescent="0.25">
      <c r="B3">
        <v>1</v>
      </c>
      <c r="C3">
        <v>0.1</v>
      </c>
      <c r="D3">
        <v>0.3</v>
      </c>
      <c r="E3">
        <v>-0.67820134399999998</v>
      </c>
      <c r="F3">
        <v>0.268773547</v>
      </c>
      <c r="G3">
        <v>0.243235338</v>
      </c>
      <c r="H3">
        <v>0.233373416</v>
      </c>
      <c r="J3">
        <v>1</v>
      </c>
      <c r="K3">
        <v>1</v>
      </c>
      <c r="L3">
        <v>1.25</v>
      </c>
      <c r="M3">
        <v>0.158529015</v>
      </c>
      <c r="N3">
        <v>-2.4758973E-2</v>
      </c>
      <c r="O3">
        <v>1.216229411</v>
      </c>
      <c r="P3">
        <v>2.7766626999999999E-2</v>
      </c>
      <c r="S3">
        <v>1</v>
      </c>
      <c r="T3">
        <v>1.3</v>
      </c>
      <c r="U3">
        <v>1.4</v>
      </c>
      <c r="V3">
        <v>-2.7124180000000001E-2</v>
      </c>
      <c r="W3">
        <v>1.871374E-2</v>
      </c>
      <c r="X3">
        <v>1.3591741079999999</v>
      </c>
      <c r="Y3">
        <v>3.0037279E-2</v>
      </c>
    </row>
    <row r="4" spans="2:25" x14ac:dyDescent="0.25">
      <c r="B4">
        <v>2</v>
      </c>
      <c r="C4">
        <v>0.3</v>
      </c>
      <c r="D4">
        <v>0.243235338</v>
      </c>
      <c r="E4">
        <v>0.268773547</v>
      </c>
      <c r="F4">
        <v>9.7296516999999999E-2</v>
      </c>
      <c r="G4">
        <v>0.21102692000000001</v>
      </c>
      <c r="H4">
        <v>0.15262705900000001</v>
      </c>
      <c r="J4">
        <v>2</v>
      </c>
      <c r="K4">
        <v>1.25</v>
      </c>
      <c r="L4">
        <v>1.216229411</v>
      </c>
      <c r="M4">
        <v>-2.4758973E-2</v>
      </c>
      <c r="N4">
        <v>-1.4908253999999999E-2</v>
      </c>
      <c r="O4">
        <v>1.1651203999999999</v>
      </c>
      <c r="P4">
        <v>4.3865861999999999E-2</v>
      </c>
      <c r="S4">
        <v>2</v>
      </c>
      <c r="T4">
        <v>1.4</v>
      </c>
      <c r="U4">
        <v>1.3591741079999999</v>
      </c>
      <c r="V4">
        <v>1.871374E-2</v>
      </c>
      <c r="W4">
        <v>-8.7194300000000002E-3</v>
      </c>
      <c r="X4">
        <v>1.3721503150000001</v>
      </c>
      <c r="Y4">
        <v>9.4568410000000006E-3</v>
      </c>
    </row>
    <row r="5" spans="2:25" x14ac:dyDescent="0.25">
      <c r="B5">
        <v>3</v>
      </c>
      <c r="C5">
        <v>0.243235338</v>
      </c>
      <c r="D5">
        <v>0.21102692000000001</v>
      </c>
      <c r="E5">
        <v>9.7296516999999999E-2</v>
      </c>
      <c r="F5">
        <v>-2.9491452000000001E-2</v>
      </c>
      <c r="G5">
        <v>0.21851874299999999</v>
      </c>
      <c r="H5">
        <v>3.4284579000000003E-2</v>
      </c>
      <c r="J5">
        <v>3</v>
      </c>
      <c r="K5">
        <v>1.216229411</v>
      </c>
      <c r="L5">
        <v>1.1651203999999999</v>
      </c>
      <c r="M5">
        <v>-1.4908253999999999E-2</v>
      </c>
      <c r="N5">
        <v>1.1005433E-2</v>
      </c>
      <c r="O5">
        <v>1.18682618</v>
      </c>
      <c r="P5">
        <v>1.8288928999999999E-2</v>
      </c>
      <c r="S5">
        <v>3</v>
      </c>
      <c r="T5">
        <v>1.3721503150000001</v>
      </c>
      <c r="U5">
        <v>1.3591741079999999</v>
      </c>
      <c r="V5">
        <v>-1.353286E-3</v>
      </c>
      <c r="W5">
        <v>-8.7194300000000002E-3</v>
      </c>
      <c r="X5">
        <v>1.374534267</v>
      </c>
      <c r="Y5">
        <v>1.117481E-2</v>
      </c>
    </row>
    <row r="6" spans="2:25" x14ac:dyDescent="0.25">
      <c r="B6">
        <v>4</v>
      </c>
      <c r="C6">
        <v>0.21851874299999999</v>
      </c>
      <c r="D6">
        <v>0.21102692000000001</v>
      </c>
      <c r="E6">
        <v>2.1598210000000001E-3</v>
      </c>
      <c r="F6">
        <v>-2.9491452000000001E-2</v>
      </c>
      <c r="G6">
        <v>0.21800751600000001</v>
      </c>
      <c r="H6">
        <v>3.2019976999999998E-2</v>
      </c>
      <c r="J6">
        <v>4</v>
      </c>
      <c r="K6">
        <v>1.18682618</v>
      </c>
      <c r="L6">
        <v>1.1651203999999999</v>
      </c>
      <c r="M6">
        <v>-1.500992E-3</v>
      </c>
      <c r="N6">
        <v>1.1005433E-2</v>
      </c>
      <c r="O6">
        <v>1.1842211030000001</v>
      </c>
      <c r="P6">
        <v>1.6129338999999999E-2</v>
      </c>
      <c r="S6">
        <v>4</v>
      </c>
      <c r="T6">
        <v>1.374534267</v>
      </c>
      <c r="U6">
        <v>1.3591741079999999</v>
      </c>
      <c r="V6">
        <v>1.35573E-4</v>
      </c>
      <c r="W6">
        <v>-8.7194300000000002E-3</v>
      </c>
      <c r="X6">
        <v>1.3742990980000001</v>
      </c>
      <c r="Y6">
        <v>1.1005602999999999E-2</v>
      </c>
    </row>
    <row r="7" spans="2:25" x14ac:dyDescent="0.25">
      <c r="B7">
        <v>5</v>
      </c>
      <c r="C7">
        <v>0.21800751600000001</v>
      </c>
      <c r="D7">
        <v>0.21102692000000001</v>
      </c>
      <c r="E7" s="11">
        <v>4.3260699999999997E-5</v>
      </c>
      <c r="F7">
        <v>-2.9491452000000001E-2</v>
      </c>
      <c r="G7">
        <v>0.21799729100000001</v>
      </c>
      <c r="H7">
        <v>3.1974575999999998E-2</v>
      </c>
      <c r="J7">
        <v>5</v>
      </c>
      <c r="K7">
        <v>1.1842211030000001</v>
      </c>
      <c r="L7">
        <v>1.1651203999999999</v>
      </c>
      <c r="M7">
        <v>-1.12285E-4</v>
      </c>
      <c r="N7">
        <v>1.1005433E-2</v>
      </c>
      <c r="O7">
        <v>1.1840281930000001</v>
      </c>
      <c r="P7">
        <v>1.596904E-2</v>
      </c>
      <c r="S7">
        <v>5</v>
      </c>
      <c r="T7">
        <v>1.3742990980000001</v>
      </c>
      <c r="U7">
        <v>1.3591741079999999</v>
      </c>
      <c r="V7" s="11">
        <v>-1.3182399999999999E-5</v>
      </c>
      <c r="W7">
        <v>-8.7194300000000002E-3</v>
      </c>
      <c r="X7">
        <v>1.374321999</v>
      </c>
      <c r="Y7">
        <v>1.1022083E-2</v>
      </c>
    </row>
    <row r="8" spans="2:25" x14ac:dyDescent="0.25">
      <c r="B8">
        <v>6</v>
      </c>
      <c r="C8">
        <v>0.21799729100000001</v>
      </c>
      <c r="D8">
        <v>0.21102692000000001</v>
      </c>
      <c r="E8" s="11">
        <v>8.6465099999999998E-7</v>
      </c>
      <c r="F8">
        <v>-2.9491452000000001E-2</v>
      </c>
      <c r="G8">
        <v>0.21799708700000001</v>
      </c>
      <c r="H8">
        <v>3.1973669000000003E-2</v>
      </c>
      <c r="J8">
        <v>6</v>
      </c>
      <c r="K8">
        <v>1.1840281930000001</v>
      </c>
      <c r="L8">
        <v>1.1651203999999999</v>
      </c>
      <c r="M8" s="11">
        <v>-8.2003300000000005E-6</v>
      </c>
      <c r="N8">
        <v>1.1005433E-2</v>
      </c>
      <c r="O8">
        <v>1.1840141150000001</v>
      </c>
      <c r="P8">
        <v>1.5957339000000001E-2</v>
      </c>
      <c r="S8">
        <v>6</v>
      </c>
      <c r="T8">
        <v>1.374321999</v>
      </c>
      <c r="U8">
        <v>1.3591741079999999</v>
      </c>
      <c r="V8" s="11">
        <v>1.2855400000000001E-6</v>
      </c>
      <c r="W8">
        <v>-8.7194300000000002E-3</v>
      </c>
      <c r="X8">
        <v>1.3743197659999999</v>
      </c>
      <c r="Y8">
        <v>1.1020476E-2</v>
      </c>
    </row>
    <row r="9" spans="2:25" x14ac:dyDescent="0.25">
      <c r="B9">
        <v>7</v>
      </c>
      <c r="C9">
        <v>0.21799708700000001</v>
      </c>
      <c r="D9">
        <v>0.21102692000000001</v>
      </c>
      <c r="E9" s="11">
        <v>1.7281000000000001E-8</v>
      </c>
      <c r="F9">
        <v>-2.9491452000000001E-2</v>
      </c>
      <c r="G9">
        <v>0.21799708300000001</v>
      </c>
      <c r="H9">
        <v>3.1973650999999999E-2</v>
      </c>
      <c r="J9">
        <v>7</v>
      </c>
      <c r="K9">
        <v>1.1840141150000001</v>
      </c>
      <c r="L9">
        <v>1.1651203999999999</v>
      </c>
      <c r="M9" s="11">
        <v>-5.9782700000000002E-7</v>
      </c>
      <c r="N9">
        <v>1.1005433E-2</v>
      </c>
      <c r="O9">
        <v>1.184013089</v>
      </c>
      <c r="P9">
        <v>1.5956485999999999E-2</v>
      </c>
      <c r="S9">
        <v>7</v>
      </c>
      <c r="T9">
        <v>1.3743197659999999</v>
      </c>
      <c r="U9">
        <v>1.3591741079999999</v>
      </c>
      <c r="V9" s="11">
        <v>-1.2533E-7</v>
      </c>
      <c r="W9">
        <v>-8.7194300000000002E-3</v>
      </c>
      <c r="X9">
        <v>1.374319984</v>
      </c>
      <c r="Y9">
        <v>1.1020633E-2</v>
      </c>
    </row>
    <row r="10" spans="2:25" x14ac:dyDescent="0.25">
      <c r="B10">
        <v>8</v>
      </c>
      <c r="C10">
        <v>0.21799708300000001</v>
      </c>
      <c r="D10">
        <v>0.21102692000000001</v>
      </c>
      <c r="E10" s="11">
        <v>3.4538E-10</v>
      </c>
      <c r="F10">
        <v>-2.9491452000000001E-2</v>
      </c>
      <c r="G10">
        <v>0.21799708300000001</v>
      </c>
      <c r="H10">
        <v>3.1973649999999999E-2</v>
      </c>
      <c r="J10">
        <v>8</v>
      </c>
      <c r="K10">
        <v>1.184013089</v>
      </c>
      <c r="L10">
        <v>1.1651203999999999</v>
      </c>
      <c r="M10" s="11">
        <v>-4.35776E-8</v>
      </c>
      <c r="N10">
        <v>1.1005433E-2</v>
      </c>
      <c r="O10">
        <v>1.184013014</v>
      </c>
      <c r="P10">
        <v>1.5956424E-2</v>
      </c>
      <c r="S10">
        <v>8</v>
      </c>
      <c r="T10">
        <v>1.374319984</v>
      </c>
      <c r="U10">
        <v>1.3591741079999999</v>
      </c>
      <c r="V10" s="11">
        <v>1.2219E-8</v>
      </c>
      <c r="W10">
        <v>-8.7194300000000002E-3</v>
      </c>
      <c r="X10">
        <v>1.374319962</v>
      </c>
      <c r="Y10">
        <v>1.1020617E-2</v>
      </c>
    </row>
    <row r="11" spans="2:25" x14ac:dyDescent="0.25">
      <c r="B11">
        <v>9</v>
      </c>
      <c r="C11">
        <v>0.21799708300000001</v>
      </c>
      <c r="D11">
        <v>0.21102692000000001</v>
      </c>
      <c r="E11" s="11">
        <v>6.9028300000000004E-12</v>
      </c>
      <c r="F11">
        <v>-2.9491452000000001E-2</v>
      </c>
      <c r="G11">
        <v>0.21799708300000001</v>
      </c>
      <c r="H11">
        <v>3.1973649999999999E-2</v>
      </c>
      <c r="J11">
        <v>9</v>
      </c>
      <c r="K11">
        <v>1.184013014</v>
      </c>
      <c r="L11">
        <v>1.1651203999999999</v>
      </c>
      <c r="M11" s="11">
        <v>-3.1764800000000002E-9</v>
      </c>
      <c r="N11">
        <v>1.1005433E-2</v>
      </c>
      <c r="O11">
        <v>1.1840130090000001</v>
      </c>
      <c r="P11">
        <v>1.5956419999999999E-2</v>
      </c>
      <c r="S11">
        <v>9</v>
      </c>
      <c r="T11">
        <v>1.374319962</v>
      </c>
      <c r="U11">
        <v>1.3591741079999999</v>
      </c>
      <c r="V11" s="11">
        <v>-1.19128E-9</v>
      </c>
      <c r="W11">
        <v>-8.7194300000000002E-3</v>
      </c>
      <c r="X11">
        <v>1.3743199639999999</v>
      </c>
      <c r="Y11">
        <v>1.1020619000000001E-2</v>
      </c>
    </row>
    <row r="12" spans="2:25" x14ac:dyDescent="0.25">
      <c r="B12">
        <v>10</v>
      </c>
      <c r="C12">
        <v>0.21799708300000001</v>
      </c>
      <c r="D12">
        <v>0.21102692000000001</v>
      </c>
      <c r="E12" s="11">
        <v>1.3798000000000001E-13</v>
      </c>
      <c r="F12">
        <v>-2.9491452000000001E-2</v>
      </c>
      <c r="G12">
        <v>0.21799708300000001</v>
      </c>
      <c r="H12">
        <v>3.1973649999999999E-2</v>
      </c>
      <c r="J12">
        <v>10</v>
      </c>
      <c r="K12">
        <v>1.1840130090000001</v>
      </c>
      <c r="L12">
        <v>1.1651203999999999</v>
      </c>
      <c r="M12" s="11">
        <v>-2.31542E-10</v>
      </c>
      <c r="N12">
        <v>1.1005433E-2</v>
      </c>
      <c r="O12">
        <v>1.184013008</v>
      </c>
      <c r="P12">
        <v>1.5956418999999999E-2</v>
      </c>
      <c r="S12">
        <v>10</v>
      </c>
      <c r="T12">
        <v>1.3743199639999999</v>
      </c>
      <c r="U12">
        <v>1.3591741079999999</v>
      </c>
      <c r="V12" s="11">
        <v>1.16143E-10</v>
      </c>
      <c r="W12">
        <v>-8.7194300000000002E-3</v>
      </c>
      <c r="X12">
        <v>1.3743199639999999</v>
      </c>
      <c r="Y12">
        <v>1.1020619000000001E-2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5"/>
  <sheetViews>
    <sheetView workbookViewId="0">
      <selection activeCell="A55" sqref="A55"/>
    </sheetView>
  </sheetViews>
  <sheetFormatPr baseColWidth="10" defaultRowHeight="15" x14ac:dyDescent="0.25"/>
  <cols>
    <col min="1" max="1" width="19.5703125" customWidth="1"/>
    <col min="2" max="2" width="15.42578125" customWidth="1"/>
    <col min="3" max="3" width="17.42578125" customWidth="1"/>
    <col min="4" max="4" width="15.28515625" customWidth="1"/>
    <col min="5" max="5" width="16.140625" customWidth="1"/>
    <col min="6" max="6" width="22" customWidth="1"/>
    <col min="7" max="7" width="20.140625" customWidth="1"/>
    <col min="8" max="8" width="19.42578125" customWidth="1"/>
    <col min="11" max="11" width="16.42578125" customWidth="1"/>
  </cols>
  <sheetData>
    <row r="2" spans="1:12" x14ac:dyDescent="0.25">
      <c r="K2" t="s">
        <v>0</v>
      </c>
      <c r="L2">
        <v>9.9999999999999995E-8</v>
      </c>
    </row>
    <row r="4" spans="1:12" x14ac:dyDescent="0.25">
      <c r="H4" t="s">
        <v>9</v>
      </c>
    </row>
    <row r="10" spans="1:12" x14ac:dyDescent="0.25">
      <c r="A10" t="s">
        <v>1</v>
      </c>
    </row>
    <row r="11" spans="1:12" ht="20.25" x14ac:dyDescent="0.3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</row>
    <row r="12" spans="1:12" x14ac:dyDescent="0.25">
      <c r="A12" s="3">
        <v>0</v>
      </c>
      <c r="B12" s="3">
        <v>0</v>
      </c>
      <c r="C12" s="3">
        <f>(B12-3)^2*COS(B12-8)+0.5*EXP(B12-3)</f>
        <v>-1.2846067700935897</v>
      </c>
      <c r="D12" s="3">
        <f>(EXP(B12-3))/(2)+2*COS(B12-8)*(B12-3)-SIN(B12-8)*(B12-3)^2</f>
        <v>9.8021179566460486</v>
      </c>
      <c r="E12" s="3">
        <f>B12-(C12)/(D12)</f>
        <v>0.13105400034720033</v>
      </c>
      <c r="F12" s="3">
        <f>ABS((E12-B12)/E12)</f>
        <v>1</v>
      </c>
      <c r="G12" s="3" t="str">
        <f>IF(F12&lt;$L$2,"Aquí","Todavia no")</f>
        <v>Todavia no</v>
      </c>
    </row>
    <row r="13" spans="1:12" x14ac:dyDescent="0.25">
      <c r="A13" s="3">
        <v>1</v>
      </c>
      <c r="B13" s="3">
        <f>E12</f>
        <v>0.13105400034720033</v>
      </c>
      <c r="C13" s="3">
        <f>(B13-3)^2*COS(B13-8)+0.5*EXP(B13-3)</f>
        <v>-9.4785510165447492E-2</v>
      </c>
      <c r="D13" s="3">
        <f>(EXP(B13-3))/(2)+2*COS(B13-8)*(B13-3)-SIN(B13-8)*(B13-3)^2</f>
        <v>8.344169658559446</v>
      </c>
      <c r="E13" s="3">
        <f>B13-(C13)/(D13)</f>
        <v>0.1424134901519428</v>
      </c>
      <c r="F13" s="3">
        <f>ABS((E13-B13)/E13)</f>
        <v>7.9764141673818123E-2</v>
      </c>
      <c r="G13" s="3" t="str">
        <f>IF(F13&lt;$L$2,"Aquí","Todavia no")</f>
        <v>Todavia no</v>
      </c>
    </row>
    <row r="14" spans="1:12" x14ac:dyDescent="0.25">
      <c r="A14" s="3">
        <v>2</v>
      </c>
      <c r="B14" s="3">
        <f t="shared" ref="B14:B15" si="0">E13</f>
        <v>0.1424134901519428</v>
      </c>
      <c r="C14" s="3">
        <f t="shared" ref="C14:C15" si="1">(B14-3)^2*COS(B14-8)+0.5*EXP(B14-3)</f>
        <v>-7.3306164561506501E-4</v>
      </c>
      <c r="D14" s="3">
        <f t="shared" ref="D14:D15" si="2">(EXP(B14-3))/(2)+2*COS(B14-8)*(B14-3)-SIN(B14-8)*(B14-3)^2</f>
        <v>8.2150536206032747</v>
      </c>
      <c r="E14" s="3">
        <f t="shared" ref="E14:E15" si="3">B14-(C14)/(D14)</f>
        <v>0.14250272409726686</v>
      </c>
      <c r="F14" s="3">
        <f t="shared" ref="F14:F15" si="4">ABS((E14-B14)/E14)</f>
        <v>6.2619115451544277E-4</v>
      </c>
      <c r="G14" s="3" t="str">
        <f t="shared" ref="G14:G15" si="5">IF(F14&lt;$L$2,"Aquí","Todavia no")</f>
        <v>Todavia no</v>
      </c>
    </row>
    <row r="15" spans="1:12" x14ac:dyDescent="0.25">
      <c r="A15" s="4">
        <v>3</v>
      </c>
      <c r="B15" s="4">
        <f t="shared" si="0"/>
        <v>0.14250272409726686</v>
      </c>
      <c r="C15" s="4">
        <f t="shared" si="1"/>
        <v>-4.5305380474980339E-8</v>
      </c>
      <c r="D15" s="4">
        <f t="shared" si="2"/>
        <v>8.2140381883320703</v>
      </c>
      <c r="E15" s="4">
        <f t="shared" si="3"/>
        <v>0.14250272961287069</v>
      </c>
      <c r="F15" s="4">
        <f t="shared" si="4"/>
        <v>3.8705250416994752E-8</v>
      </c>
      <c r="G15" s="4" t="str">
        <f t="shared" si="5"/>
        <v>Aquí</v>
      </c>
    </row>
    <row r="17" spans="1:9" x14ac:dyDescent="0.25">
      <c r="A17" t="s">
        <v>10</v>
      </c>
    </row>
    <row r="18" spans="1:9" ht="20.25" x14ac:dyDescent="0.3">
      <c r="A18" s="2" t="s">
        <v>2</v>
      </c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16</v>
      </c>
      <c r="G18" s="2" t="s">
        <v>7</v>
      </c>
      <c r="H18" s="5" t="s">
        <v>8</v>
      </c>
    </row>
    <row r="19" spans="1:9" x14ac:dyDescent="0.25">
      <c r="A19" s="3">
        <v>0</v>
      </c>
      <c r="B19" s="3">
        <v>0</v>
      </c>
      <c r="C19" s="3">
        <f>(B19-3)^2*COS(B19-8)+0.5*EXP(B19-3)</f>
        <v>-1.2846067700935897</v>
      </c>
      <c r="D19" s="3">
        <f>(EXP(B19-3))/(2)+2*COS(B19-8)*(B19-3)-SIN(B19-8)*(B19-3)^2</f>
        <v>9.8021179566460486</v>
      </c>
      <c r="E19" s="3">
        <f>(EXP(B12-3))/(2)-4*SIN(B12-8)*(B12-3)-COS(B12-8)*(B12-3)^2+2*COS(B19-8)</f>
        <v>-10.828905188636355</v>
      </c>
      <c r="F19" s="3">
        <f>C19/D19</f>
        <v>-0.13105400034720033</v>
      </c>
      <c r="G19" s="3">
        <f>ABS((B20-B19)/B20)</f>
        <v>1</v>
      </c>
      <c r="H19" s="3" t="str">
        <f>IF(G19&lt;$L$2,"Aquí","Todavia no")</f>
        <v>Todavia no</v>
      </c>
      <c r="I19" t="s">
        <v>11</v>
      </c>
    </row>
    <row r="20" spans="1:9" x14ac:dyDescent="0.25">
      <c r="A20" s="3">
        <v>1</v>
      </c>
      <c r="B20" s="3">
        <f>B19-(C19*D19)/((D19^2)-C19*E19)</f>
        <v>0.15324048088407768</v>
      </c>
      <c r="C20" s="3">
        <f t="shared" ref="C20:C24" si="6">(B20-3)^2*COS(B20-8)+0.5*EXP(B20-3)</f>
        <v>8.754383132959756E-2</v>
      </c>
      <c r="D20" s="3">
        <f t="shared" ref="D20:D24" si="7">(EXP(B20-3))/(2)+2*COS(B20-8)*(B20-3)-SIN(B20-8)*(B20-3)^2</f>
        <v>8.0917255546946372</v>
      </c>
      <c r="E20" s="3">
        <f t="shared" ref="E20:E24" si="8">(EXP(B13-3))/(2)-4*SIN(B13-8)*(B13-3)-COS(B13-8)*(B13-3)^2+2*COS(B20-8)</f>
        <v>-11.308510790489333</v>
      </c>
      <c r="F20" s="3">
        <f t="shared" ref="F20:F24" si="9">C20/D20</f>
        <v>1.0818932344882433E-2</v>
      </c>
      <c r="G20" s="3">
        <f t="shared" ref="G20:G24" si="10">ABS((B21-B20)/B21)</f>
        <v>7.474811644539231E-2</v>
      </c>
      <c r="H20" s="3" t="str">
        <f t="shared" ref="H20:H24" si="11">IF(G20&lt;$L$2,"Aquí","Todavia no")</f>
        <v>Todavia no</v>
      </c>
    </row>
    <row r="21" spans="1:9" x14ac:dyDescent="0.25">
      <c r="A21" s="3">
        <v>2</v>
      </c>
      <c r="B21" s="3">
        <f t="shared" ref="B21:B24" si="12">B20-(C20*D20)/((D20^2)-C20*E20)</f>
        <v>0.1425826931345581</v>
      </c>
      <c r="C21" s="3">
        <f t="shared" si="6"/>
        <v>6.5678703428516741E-4</v>
      </c>
      <c r="D21" s="3">
        <f t="shared" si="7"/>
        <v>8.213128170656919</v>
      </c>
      <c r="E21" s="3">
        <f t="shared" si="8"/>
        <v>-11.379002895892141</v>
      </c>
      <c r="F21" s="3">
        <f t="shared" si="9"/>
        <v>7.9967951386862983E-5</v>
      </c>
      <c r="G21" s="3">
        <f t="shared" si="10"/>
        <v>5.6110567303716496E-4</v>
      </c>
      <c r="H21" s="3" t="str">
        <f t="shared" si="11"/>
        <v>Todavia no</v>
      </c>
    </row>
    <row r="22" spans="1:9" x14ac:dyDescent="0.25">
      <c r="A22" s="4">
        <v>3</v>
      </c>
      <c r="B22" s="4">
        <f t="shared" si="12"/>
        <v>0.14250273404206379</v>
      </c>
      <c r="C22" s="4">
        <f t="shared" si="6"/>
        <v>3.6381561176884736E-8</v>
      </c>
      <c r="D22" s="4">
        <f t="shared" si="7"/>
        <v>8.2140380751648809</v>
      </c>
      <c r="E22" s="4">
        <f t="shared" si="8"/>
        <v>-11.379537404348289</v>
      </c>
      <c r="F22" s="4">
        <f t="shared" si="9"/>
        <v>4.4291931500639467E-9</v>
      </c>
      <c r="G22" s="4">
        <f t="shared" si="10"/>
        <v>3.1081461635234526E-8</v>
      </c>
      <c r="H22" s="4" t="str">
        <f t="shared" si="11"/>
        <v>Aquí</v>
      </c>
    </row>
    <row r="23" spans="1:9" x14ac:dyDescent="0.25">
      <c r="A23" s="3">
        <v>4</v>
      </c>
      <c r="B23" s="3">
        <f t="shared" si="12"/>
        <v>0.14250272961287067</v>
      </c>
      <c r="C23" s="3">
        <f t="shared" si="6"/>
        <v>9.9920072216264089E-16</v>
      </c>
      <c r="D23" s="3">
        <f t="shared" si="7"/>
        <v>8.2140381255670505</v>
      </c>
      <c r="E23" s="3">
        <f t="shared" si="8"/>
        <v>-10.544936379360358</v>
      </c>
      <c r="F23" s="3">
        <f t="shared" si="9"/>
        <v>1.2164549359133413E-16</v>
      </c>
      <c r="G23" s="3">
        <f t="shared" si="10"/>
        <v>7.7908895334232496E-16</v>
      </c>
      <c r="H23" s="3" t="str">
        <f t="shared" si="11"/>
        <v>Aquí</v>
      </c>
    </row>
    <row r="24" spans="1:9" hidden="1" x14ac:dyDescent="0.25">
      <c r="A24" s="3">
        <v>5</v>
      </c>
      <c r="B24" s="3">
        <f t="shared" si="12"/>
        <v>0.14250272961287055</v>
      </c>
      <c r="C24" s="3">
        <f t="shared" si="6"/>
        <v>9.9920072216264089E-16</v>
      </c>
      <c r="D24" s="3">
        <f t="shared" si="7"/>
        <v>8.2140381255670505</v>
      </c>
      <c r="E24" s="3">
        <f t="shared" si="8"/>
        <v>-10.544936379360358</v>
      </c>
      <c r="F24" s="3">
        <f t="shared" si="9"/>
        <v>1.2164549359133413E-16</v>
      </c>
      <c r="G24" s="3" t="e">
        <f t="shared" si="10"/>
        <v>#DIV/0!</v>
      </c>
      <c r="H24" s="3" t="e">
        <f t="shared" si="11"/>
        <v>#DIV/0!</v>
      </c>
    </row>
    <row r="26" spans="1:9" x14ac:dyDescent="0.25">
      <c r="A26" t="s">
        <v>17</v>
      </c>
    </row>
    <row r="27" spans="1:9" ht="20.25" x14ac:dyDescent="0.3">
      <c r="A27" s="2" t="s">
        <v>18</v>
      </c>
      <c r="B27" s="2" t="s">
        <v>19</v>
      </c>
      <c r="C27" s="2" t="s">
        <v>20</v>
      </c>
      <c r="D27" s="2" t="s">
        <v>21</v>
      </c>
      <c r="E27" s="2" t="s">
        <v>22</v>
      </c>
      <c r="F27" s="2" t="s">
        <v>7</v>
      </c>
      <c r="G27" s="2" t="s">
        <v>8</v>
      </c>
      <c r="H27" s="5" t="s">
        <v>23</v>
      </c>
    </row>
    <row r="28" spans="1:9" x14ac:dyDescent="0.25">
      <c r="A28" s="3">
        <v>0</v>
      </c>
      <c r="B28" s="3">
        <v>3</v>
      </c>
      <c r="C28" s="3">
        <f t="shared" ref="C28:D30" si="13">(A28-3)^2*COS(A28-8)+0.5*EXP(A28-3)</f>
        <v>-1.2846067700935897</v>
      </c>
      <c r="D28" s="3">
        <f t="shared" si="13"/>
        <v>0.5</v>
      </c>
      <c r="E28" s="3">
        <f>(A28+B28)/2</f>
        <v>1.5</v>
      </c>
      <c r="F28" s="3">
        <f>ABS((E28-B28)/2)</f>
        <v>0.75</v>
      </c>
      <c r="G28" s="3" t="str">
        <f>IF(F28&lt;$L$2,"Aquí","Todavia no")</f>
        <v>Todavia no</v>
      </c>
      <c r="H28" s="3">
        <f>(E28-3)^2*COS(E28-8)+0.5*EXP(E28-3)</f>
        <v>2.3088872379622676</v>
      </c>
    </row>
    <row r="29" spans="1:9" x14ac:dyDescent="0.25">
      <c r="A29" s="3">
        <f>E28</f>
        <v>1.5</v>
      </c>
      <c r="B29" s="3">
        <f>IF(D28*E28&lt;0,E28,B28)</f>
        <v>3</v>
      </c>
      <c r="C29" s="3">
        <f t="shared" si="13"/>
        <v>2.3088872379622676</v>
      </c>
      <c r="D29" s="3">
        <f t="shared" si="13"/>
        <v>0.5</v>
      </c>
      <c r="E29" s="3">
        <f>(A29+B29)/2</f>
        <v>2.25</v>
      </c>
      <c r="F29" s="3">
        <f>ABS((E29-B29)/2)</f>
        <v>0.375</v>
      </c>
      <c r="G29" s="3" t="str">
        <f>IF(F29&lt;$L$2,"Aquí","Todavia no")</f>
        <v>Todavia no</v>
      </c>
      <c r="H29" s="3">
        <f>(E29-3)^2*COS(E29-8)+0.5*EXP(E29-3)</f>
        <v>0.72060401102386273</v>
      </c>
    </row>
    <row r="30" spans="1:9" x14ac:dyDescent="0.25">
      <c r="A30" s="3">
        <f>E29</f>
        <v>2.25</v>
      </c>
      <c r="B30" s="3">
        <f>IF(D29*E29&lt;0,E29,B29)</f>
        <v>3</v>
      </c>
      <c r="C30" s="3">
        <f t="shared" si="13"/>
        <v>0.72060401102386273</v>
      </c>
      <c r="D30" s="3">
        <f t="shared" si="13"/>
        <v>0.5</v>
      </c>
      <c r="E30" s="3">
        <f>(A30+B30)/2</f>
        <v>2.625</v>
      </c>
      <c r="F30" s="3">
        <f>ABS((E30-B30)/2)</f>
        <v>0.1875</v>
      </c>
      <c r="G30" s="3" t="str">
        <f>IF(F30&lt;$L$2,"Aquí","Todavia no")</f>
        <v>Todavia no</v>
      </c>
      <c r="H30" s="3">
        <f>(E30-3)^2*COS(E30-8)+0.5*EXP(E30-3)</f>
        <v>0.43015396758521068</v>
      </c>
    </row>
    <row r="31" spans="1:9" x14ac:dyDescent="0.25">
      <c r="A31" s="3">
        <f t="shared" ref="A31:A51" si="14">E30</f>
        <v>2.625</v>
      </c>
      <c r="B31" s="3">
        <f t="shared" ref="B31:B51" si="15">IF(D30*E30&lt;0,E30,B30)</f>
        <v>3</v>
      </c>
      <c r="C31" s="3">
        <f t="shared" ref="C31:C51" si="16">(A31-3)^2*COS(A31-8)+0.5*EXP(A31-3)</f>
        <v>0.43015396758521068</v>
      </c>
      <c r="D31" s="3">
        <f t="shared" ref="D31:D51" si="17">(B31-3)^2*COS(B31-8)+0.5*EXP(B31-3)</f>
        <v>0.5</v>
      </c>
      <c r="E31" s="3">
        <f t="shared" ref="E31:E51" si="18">(A31+B31)/2</f>
        <v>2.8125</v>
      </c>
      <c r="F31" s="3">
        <f t="shared" ref="F31:F51" si="19">ABS((E31-B31)/2)</f>
        <v>9.375E-2</v>
      </c>
      <c r="G31" s="3" t="str">
        <f t="shared" ref="G31:G51" si="20">IF(F31&lt;$L$2,"Aquí","Todavia no")</f>
        <v>Todavia no</v>
      </c>
      <c r="H31" s="3">
        <f t="shared" ref="H31:H51" si="21">(E31-3)^2*COS(E31-8)+0.5*EXP(E31-3)</f>
        <v>0.43059633471389386</v>
      </c>
    </row>
    <row r="32" spans="1:9" x14ac:dyDescent="0.25">
      <c r="A32" s="3">
        <f t="shared" si="14"/>
        <v>2.8125</v>
      </c>
      <c r="B32" s="3">
        <f t="shared" si="15"/>
        <v>3</v>
      </c>
      <c r="C32" s="3">
        <f t="shared" si="16"/>
        <v>0.43059633471389386</v>
      </c>
      <c r="D32" s="3">
        <f t="shared" si="17"/>
        <v>0.5</v>
      </c>
      <c r="E32" s="3">
        <f t="shared" si="18"/>
        <v>2.90625</v>
      </c>
      <c r="F32" s="3">
        <f t="shared" si="19"/>
        <v>4.6875E-2</v>
      </c>
      <c r="G32" s="3" t="str">
        <f t="shared" si="20"/>
        <v>Todavia no</v>
      </c>
      <c r="H32" s="3">
        <f t="shared" si="21"/>
        <v>0.45852632962204332</v>
      </c>
    </row>
    <row r="33" spans="1:8" x14ac:dyDescent="0.25">
      <c r="A33" s="3">
        <f t="shared" si="14"/>
        <v>2.90625</v>
      </c>
      <c r="B33" s="3">
        <f t="shared" si="15"/>
        <v>3</v>
      </c>
      <c r="C33" s="3">
        <f t="shared" si="16"/>
        <v>0.45852632962204332</v>
      </c>
      <c r="D33" s="3">
        <f t="shared" si="17"/>
        <v>0.5</v>
      </c>
      <c r="E33" s="3">
        <f t="shared" si="18"/>
        <v>2.953125</v>
      </c>
      <c r="F33" s="3">
        <f t="shared" si="19"/>
        <v>2.34375E-2</v>
      </c>
      <c r="G33" s="3" t="str">
        <f t="shared" si="20"/>
        <v>Todavia no</v>
      </c>
      <c r="H33" s="3">
        <f t="shared" si="21"/>
        <v>0.47782465951361058</v>
      </c>
    </row>
    <row r="34" spans="1:8" x14ac:dyDescent="0.25">
      <c r="A34" s="3">
        <f t="shared" si="14"/>
        <v>2.953125</v>
      </c>
      <c r="B34" s="3">
        <f t="shared" si="15"/>
        <v>3</v>
      </c>
      <c r="C34" s="3">
        <f t="shared" si="16"/>
        <v>0.47782465951361058</v>
      </c>
      <c r="D34" s="3">
        <f t="shared" si="17"/>
        <v>0.5</v>
      </c>
      <c r="E34" s="3">
        <f t="shared" si="18"/>
        <v>2.9765625</v>
      </c>
      <c r="F34" s="3">
        <f t="shared" si="19"/>
        <v>1.171875E-2</v>
      </c>
      <c r="G34" s="3" t="str">
        <f t="shared" si="20"/>
        <v>Todavia no</v>
      </c>
      <c r="H34" s="3">
        <f t="shared" si="21"/>
        <v>0.48858563461132204</v>
      </c>
    </row>
    <row r="35" spans="1:8" x14ac:dyDescent="0.25">
      <c r="A35" s="3">
        <f t="shared" si="14"/>
        <v>2.9765625</v>
      </c>
      <c r="B35" s="3">
        <f t="shared" si="15"/>
        <v>3</v>
      </c>
      <c r="C35" s="3">
        <f t="shared" si="16"/>
        <v>0.48858563461132204</v>
      </c>
      <c r="D35" s="3">
        <f t="shared" si="17"/>
        <v>0.5</v>
      </c>
      <c r="E35" s="3">
        <f t="shared" si="18"/>
        <v>2.98828125</v>
      </c>
      <c r="F35" s="3">
        <f t="shared" si="19"/>
        <v>5.859375E-3</v>
      </c>
      <c r="G35" s="3" t="str">
        <f t="shared" si="20"/>
        <v>Todavia no</v>
      </c>
      <c r="H35" s="3">
        <f t="shared" si="21"/>
        <v>0.49421531914107664</v>
      </c>
    </row>
    <row r="36" spans="1:8" x14ac:dyDescent="0.25">
      <c r="A36" s="3">
        <f t="shared" si="14"/>
        <v>2.98828125</v>
      </c>
      <c r="B36" s="3">
        <f t="shared" si="15"/>
        <v>3</v>
      </c>
      <c r="C36" s="3">
        <f t="shared" si="16"/>
        <v>0.49421531914107664</v>
      </c>
      <c r="D36" s="3">
        <f t="shared" si="17"/>
        <v>0.5</v>
      </c>
      <c r="E36" s="3">
        <f t="shared" si="18"/>
        <v>2.994140625</v>
      </c>
      <c r="F36" s="3">
        <f t="shared" si="19"/>
        <v>2.9296875E-3</v>
      </c>
      <c r="G36" s="3" t="str">
        <f t="shared" si="20"/>
        <v>Todavia no</v>
      </c>
      <c r="H36" s="3">
        <f t="shared" si="21"/>
        <v>0.49708881033220786</v>
      </c>
    </row>
    <row r="37" spans="1:8" x14ac:dyDescent="0.25">
      <c r="A37" s="3">
        <f t="shared" si="14"/>
        <v>2.994140625</v>
      </c>
      <c r="B37" s="3">
        <f t="shared" si="15"/>
        <v>3</v>
      </c>
      <c r="C37" s="3">
        <f t="shared" si="16"/>
        <v>0.49708881033220786</v>
      </c>
      <c r="D37" s="3">
        <f t="shared" si="17"/>
        <v>0.5</v>
      </c>
      <c r="E37" s="3">
        <f t="shared" si="18"/>
        <v>2.9970703125</v>
      </c>
      <c r="F37" s="3">
        <f t="shared" si="19"/>
        <v>1.46484375E-3</v>
      </c>
      <c r="G37" s="3" t="str">
        <f t="shared" si="20"/>
        <v>Todavia no</v>
      </c>
      <c r="H37" s="3">
        <f t="shared" si="21"/>
        <v>0.49853975871768552</v>
      </c>
    </row>
    <row r="38" spans="1:8" x14ac:dyDescent="0.25">
      <c r="A38" s="3">
        <f t="shared" si="14"/>
        <v>2.9970703125</v>
      </c>
      <c r="B38" s="3">
        <f t="shared" si="15"/>
        <v>3</v>
      </c>
      <c r="C38" s="3">
        <f t="shared" si="16"/>
        <v>0.49853975871768552</v>
      </c>
      <c r="D38" s="3">
        <f t="shared" si="17"/>
        <v>0.5</v>
      </c>
      <c r="E38" s="3">
        <f t="shared" si="18"/>
        <v>2.99853515625</v>
      </c>
      <c r="F38" s="3">
        <f t="shared" si="19"/>
        <v>7.32421875E-4</v>
      </c>
      <c r="G38" s="3" t="str">
        <f t="shared" si="20"/>
        <v>Todavia no</v>
      </c>
      <c r="H38" s="3">
        <f t="shared" si="21"/>
        <v>0.49926872599143102</v>
      </c>
    </row>
    <row r="39" spans="1:8" x14ac:dyDescent="0.25">
      <c r="A39" s="3">
        <f t="shared" si="14"/>
        <v>2.99853515625</v>
      </c>
      <c r="B39" s="3">
        <f t="shared" si="15"/>
        <v>3</v>
      </c>
      <c r="C39" s="3">
        <f t="shared" si="16"/>
        <v>0.49926872599143102</v>
      </c>
      <c r="D39" s="3">
        <f t="shared" si="17"/>
        <v>0.5</v>
      </c>
      <c r="E39" s="3">
        <f t="shared" si="18"/>
        <v>2.999267578125</v>
      </c>
      <c r="F39" s="3">
        <f t="shared" si="19"/>
        <v>3.662109375E-4</v>
      </c>
      <c r="G39" s="3" t="str">
        <f t="shared" si="20"/>
        <v>Todavia no</v>
      </c>
      <c r="H39" s="3">
        <f t="shared" si="21"/>
        <v>0.4996340756851913</v>
      </c>
    </row>
    <row r="40" spans="1:8" x14ac:dyDescent="0.25">
      <c r="A40" s="3">
        <f t="shared" si="14"/>
        <v>2.999267578125</v>
      </c>
      <c r="B40" s="3">
        <f t="shared" si="15"/>
        <v>3</v>
      </c>
      <c r="C40" s="3">
        <f t="shared" si="16"/>
        <v>0.4996340756851913</v>
      </c>
      <c r="D40" s="3">
        <f t="shared" si="17"/>
        <v>0.5</v>
      </c>
      <c r="E40" s="3">
        <f t="shared" si="18"/>
        <v>2.9996337890625</v>
      </c>
      <c r="F40" s="3">
        <f t="shared" si="19"/>
        <v>1.8310546875E-4</v>
      </c>
      <c r="G40" s="3" t="str">
        <f t="shared" si="20"/>
        <v>Todavia no</v>
      </c>
      <c r="H40" s="3">
        <f t="shared" si="21"/>
        <v>0.49981696614392673</v>
      </c>
    </row>
    <row r="41" spans="1:8" x14ac:dyDescent="0.25">
      <c r="A41" s="3">
        <f t="shared" si="14"/>
        <v>2.9996337890625</v>
      </c>
      <c r="B41" s="3">
        <f t="shared" si="15"/>
        <v>3</v>
      </c>
      <c r="C41" s="3">
        <f t="shared" si="16"/>
        <v>0.49981696614392673</v>
      </c>
      <c r="D41" s="3">
        <f t="shared" si="17"/>
        <v>0.5</v>
      </c>
      <c r="E41" s="3">
        <f t="shared" si="18"/>
        <v>2.99981689453125</v>
      </c>
      <c r="F41" s="3">
        <f t="shared" si="19"/>
        <v>9.1552734375E-5</v>
      </c>
      <c r="G41" s="3" t="str">
        <f t="shared" si="20"/>
        <v>Todavia no</v>
      </c>
      <c r="H41" s="3">
        <f t="shared" si="21"/>
        <v>0.49990846516341925</v>
      </c>
    </row>
    <row r="42" spans="1:8" x14ac:dyDescent="0.25">
      <c r="A42" s="3">
        <f t="shared" si="14"/>
        <v>2.99981689453125</v>
      </c>
      <c r="B42" s="3">
        <f t="shared" si="15"/>
        <v>3</v>
      </c>
      <c r="C42" s="3">
        <f t="shared" si="16"/>
        <v>0.49990846516341925</v>
      </c>
      <c r="D42" s="3">
        <f t="shared" si="17"/>
        <v>0.5</v>
      </c>
      <c r="E42" s="3">
        <f t="shared" si="18"/>
        <v>2.999908447265625</v>
      </c>
      <c r="F42" s="3">
        <f t="shared" si="19"/>
        <v>4.57763671875E-5</v>
      </c>
      <c r="G42" s="3" t="str">
        <f t="shared" si="20"/>
        <v>Todavia no</v>
      </c>
      <c r="H42" s="3">
        <f t="shared" si="21"/>
        <v>0.49995422810658918</v>
      </c>
    </row>
    <row r="43" spans="1:8" x14ac:dyDescent="0.25">
      <c r="A43" s="3">
        <f t="shared" si="14"/>
        <v>2.999908447265625</v>
      </c>
      <c r="B43" s="3">
        <f t="shared" si="15"/>
        <v>3</v>
      </c>
      <c r="C43" s="3">
        <f t="shared" si="16"/>
        <v>0.49995422810658918</v>
      </c>
      <c r="D43" s="3">
        <f t="shared" si="17"/>
        <v>0.5</v>
      </c>
      <c r="E43" s="3">
        <f t="shared" si="18"/>
        <v>2.9999542236328125</v>
      </c>
      <c r="F43" s="3">
        <f t="shared" si="19"/>
        <v>2.288818359375E-5</v>
      </c>
      <c r="G43" s="3" t="str">
        <f t="shared" si="20"/>
        <v>Todavia no</v>
      </c>
      <c r="H43" s="3">
        <f t="shared" si="21"/>
        <v>0.49997711293476643</v>
      </c>
    </row>
    <row r="44" spans="1:8" x14ac:dyDescent="0.25">
      <c r="A44" s="3">
        <f t="shared" si="14"/>
        <v>2.9999542236328125</v>
      </c>
      <c r="B44" s="3">
        <f t="shared" si="15"/>
        <v>3</v>
      </c>
      <c r="C44" s="3">
        <f t="shared" si="16"/>
        <v>0.49997711293476643</v>
      </c>
      <c r="D44" s="3">
        <f t="shared" si="17"/>
        <v>0.5</v>
      </c>
      <c r="E44" s="3">
        <f t="shared" si="18"/>
        <v>2.9999771118164063</v>
      </c>
      <c r="F44" s="3">
        <f t="shared" si="19"/>
        <v>1.1444091796875E-5</v>
      </c>
      <c r="G44" s="3" t="str">
        <f t="shared" si="20"/>
        <v>Todavia no</v>
      </c>
      <c r="H44" s="3">
        <f t="shared" si="21"/>
        <v>0.49998855618778265</v>
      </c>
    </row>
    <row r="45" spans="1:8" x14ac:dyDescent="0.25">
      <c r="A45" s="3">
        <f t="shared" si="14"/>
        <v>2.9999771118164063</v>
      </c>
      <c r="B45" s="3">
        <f t="shared" si="15"/>
        <v>3</v>
      </c>
      <c r="C45" s="3">
        <f t="shared" si="16"/>
        <v>0.49998855618778265</v>
      </c>
      <c r="D45" s="3">
        <f t="shared" si="17"/>
        <v>0.5</v>
      </c>
      <c r="E45" s="3">
        <f t="shared" si="18"/>
        <v>2.9999885559082031</v>
      </c>
      <c r="F45" s="3">
        <f t="shared" si="19"/>
        <v>5.7220458984375E-6</v>
      </c>
      <c r="G45" s="3" t="str">
        <f t="shared" si="20"/>
        <v>Todavia no</v>
      </c>
      <c r="H45" s="3">
        <f t="shared" si="21"/>
        <v>0.49999427802399515</v>
      </c>
    </row>
    <row r="46" spans="1:8" x14ac:dyDescent="0.25">
      <c r="A46" s="3">
        <f t="shared" si="14"/>
        <v>2.9999885559082031</v>
      </c>
      <c r="B46" s="3">
        <f t="shared" si="15"/>
        <v>3</v>
      </c>
      <c r="C46" s="3">
        <f t="shared" si="16"/>
        <v>0.49999427802399515</v>
      </c>
      <c r="D46" s="3">
        <f t="shared" si="17"/>
        <v>0.5</v>
      </c>
      <c r="E46" s="3">
        <f t="shared" si="18"/>
        <v>2.9999942779541016</v>
      </c>
      <c r="F46" s="3">
        <f t="shared" si="19"/>
        <v>2.86102294921875E-6</v>
      </c>
      <c r="G46" s="3" t="str">
        <f t="shared" si="20"/>
        <v>Todavia no</v>
      </c>
      <c r="H46" s="3">
        <f t="shared" si="21"/>
        <v>0.49999713899452403</v>
      </c>
    </row>
    <row r="47" spans="1:8" x14ac:dyDescent="0.25">
      <c r="A47" s="3">
        <f t="shared" si="14"/>
        <v>2.9999942779541016</v>
      </c>
      <c r="B47" s="3">
        <f t="shared" si="15"/>
        <v>3</v>
      </c>
      <c r="C47" s="3">
        <f t="shared" si="16"/>
        <v>0.49999713899452403</v>
      </c>
      <c r="D47" s="3">
        <f t="shared" si="17"/>
        <v>0.5</v>
      </c>
      <c r="E47" s="3">
        <f t="shared" si="18"/>
        <v>2.9999971389770508</v>
      </c>
      <c r="F47" s="3">
        <f t="shared" si="19"/>
        <v>1.430511474609375E-6</v>
      </c>
      <c r="G47" s="3" t="str">
        <f t="shared" si="20"/>
        <v>Todavia no</v>
      </c>
      <c r="H47" s="3">
        <f t="shared" si="21"/>
        <v>0.49999856949289367</v>
      </c>
    </row>
    <row r="48" spans="1:8" x14ac:dyDescent="0.25">
      <c r="A48" s="3">
        <f t="shared" si="14"/>
        <v>2.9999971389770508</v>
      </c>
      <c r="B48" s="3">
        <f t="shared" si="15"/>
        <v>3</v>
      </c>
      <c r="C48" s="3">
        <f t="shared" si="16"/>
        <v>0.49999856949289367</v>
      </c>
      <c r="D48" s="3">
        <f t="shared" si="17"/>
        <v>0.5</v>
      </c>
      <c r="E48" s="3">
        <f t="shared" si="18"/>
        <v>2.9999985694885254</v>
      </c>
      <c r="F48" s="3">
        <f t="shared" si="19"/>
        <v>7.152557373046875E-7</v>
      </c>
      <c r="G48" s="3" t="str">
        <f t="shared" si="20"/>
        <v>Todavia no</v>
      </c>
      <c r="H48" s="3">
        <f t="shared" si="21"/>
        <v>0.49999928474535477</v>
      </c>
    </row>
    <row r="49" spans="1:8" x14ac:dyDescent="0.25">
      <c r="A49" s="3">
        <f t="shared" si="14"/>
        <v>2.9999985694885254</v>
      </c>
      <c r="B49" s="3">
        <f t="shared" si="15"/>
        <v>3</v>
      </c>
      <c r="C49" s="3">
        <f t="shared" si="16"/>
        <v>0.49999928474535477</v>
      </c>
      <c r="D49" s="3">
        <f t="shared" si="17"/>
        <v>0.5</v>
      </c>
      <c r="E49" s="3">
        <f t="shared" si="18"/>
        <v>2.9999992847442627</v>
      </c>
      <c r="F49" s="3">
        <f t="shared" si="19"/>
        <v>3.5762786865234375E-7</v>
      </c>
      <c r="G49" s="3" t="str">
        <f t="shared" si="20"/>
        <v>Todavia no</v>
      </c>
      <c r="H49" s="3">
        <f t="shared" si="21"/>
        <v>0.49999964237240435</v>
      </c>
    </row>
    <row r="50" spans="1:8" x14ac:dyDescent="0.25">
      <c r="A50" s="3">
        <f t="shared" si="14"/>
        <v>2.9999992847442627</v>
      </c>
      <c r="B50" s="3">
        <f t="shared" si="15"/>
        <v>3</v>
      </c>
      <c r="C50" s="3">
        <f t="shared" si="16"/>
        <v>0.49999964237240435</v>
      </c>
      <c r="D50" s="3">
        <f t="shared" si="17"/>
        <v>0.5</v>
      </c>
      <c r="E50" s="3">
        <f t="shared" si="18"/>
        <v>2.9999996423721313</v>
      </c>
      <c r="F50" s="3">
        <f t="shared" si="19"/>
        <v>1.7881393432617188E-7</v>
      </c>
      <c r="G50" s="3" t="str">
        <f t="shared" si="20"/>
        <v>Todavia no</v>
      </c>
      <c r="H50" s="3">
        <f t="shared" si="21"/>
        <v>0.49999982118613395</v>
      </c>
    </row>
    <row r="51" spans="1:8" x14ac:dyDescent="0.25">
      <c r="A51" s="4">
        <f t="shared" si="14"/>
        <v>2.9999996423721313</v>
      </c>
      <c r="B51" s="4">
        <f t="shared" si="15"/>
        <v>3</v>
      </c>
      <c r="C51" s="4">
        <f t="shared" si="16"/>
        <v>0.49999982118613395</v>
      </c>
      <c r="D51" s="4">
        <f t="shared" si="17"/>
        <v>0.5</v>
      </c>
      <c r="E51" s="4">
        <f t="shared" si="18"/>
        <v>2.9999998211860657</v>
      </c>
      <c r="F51" s="4">
        <f t="shared" si="19"/>
        <v>8.9406967163085938E-8</v>
      </c>
      <c r="G51" s="4" t="str">
        <f t="shared" si="20"/>
        <v>Aquí</v>
      </c>
      <c r="H51" s="4">
        <f t="shared" si="21"/>
        <v>0.49999991059304988</v>
      </c>
    </row>
    <row r="53" spans="1:8" x14ac:dyDescent="0.25">
      <c r="A53" t="s">
        <v>27</v>
      </c>
    </row>
    <row r="54" spans="1:8" ht="20.25" x14ac:dyDescent="0.3">
      <c r="A54" s="15" t="s">
        <v>28</v>
      </c>
      <c r="B54" s="15"/>
      <c r="C54" s="8"/>
      <c r="D54" s="8"/>
      <c r="E54" s="8"/>
      <c r="F54" s="7"/>
      <c r="G54" s="7"/>
      <c r="H54" s="6"/>
    </row>
    <row r="55" spans="1:8" x14ac:dyDescent="0.25">
      <c r="A55" s="7"/>
      <c r="B55" s="7"/>
      <c r="C55" s="7"/>
      <c r="D55" s="7"/>
      <c r="E55" s="7"/>
      <c r="F55" s="7"/>
    </row>
  </sheetData>
  <mergeCells count="1">
    <mergeCell ref="A54:B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Hoja5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DANIEL REY</cp:lastModifiedBy>
  <dcterms:created xsi:type="dcterms:W3CDTF">2020-04-02T15:39:09Z</dcterms:created>
  <dcterms:modified xsi:type="dcterms:W3CDTF">2020-05-08T12:56:33Z</dcterms:modified>
</cp:coreProperties>
</file>